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OMIS/EZAK/2025/Pa - Vnitroblok Šafaříkova SEKCE 2 - stavba/2_EZAK - zveřejnění/"/>
    </mc:Choice>
  </mc:AlternateContent>
  <xr:revisionPtr revIDLastSave="1" documentId="11_FD401BB1BAC7798684F67891AB608A475F8B2734" xr6:coauthVersionLast="47" xr6:coauthVersionMax="47" xr10:uidLastSave="{898F9083-2ED6-4330-B35A-2B6E6C9CEB06}"/>
  <bookViews>
    <workbookView xWindow="0" yWindow="1560" windowWidth="29010" windowHeight="12960" xr2:uid="{00000000-000D-0000-FFFF-FFFF00000000}"/>
  </bookViews>
  <sheets>
    <sheet name="Rekapitulace stavby" sheetId="1" r:id="rId1"/>
    <sheet name="SO 001 - DIO" sheetId="2" r:id="rId2"/>
    <sheet name="SO 101 - Komunikace" sheetId="3" r:id="rId3"/>
    <sheet name="SO 431 - VO" sheetId="4" r:id="rId4"/>
    <sheet name="SO 801 - Vegetační úpravy" sheetId="5" r:id="rId5"/>
    <sheet name="VRN - VRN" sheetId="6" r:id="rId6"/>
    <sheet name="Seznam figur" sheetId="7" r:id="rId7"/>
  </sheets>
  <definedNames>
    <definedName name="_xlnm._FilterDatabase" localSheetId="1" hidden="1">'SO 001 - DIO'!$C$117:$K$139</definedName>
    <definedName name="_xlnm._FilterDatabase" localSheetId="2" hidden="1">'SO 101 - Komunikace'!$C$128:$K$470</definedName>
    <definedName name="_xlnm._FilterDatabase" localSheetId="3" hidden="1">'SO 431 - VO'!$C$124:$K$224</definedName>
    <definedName name="_xlnm._FilterDatabase" localSheetId="4" hidden="1">'SO 801 - Vegetační úpravy'!$C$118:$K$154</definedName>
    <definedName name="_xlnm._FilterDatabase" localSheetId="5" hidden="1">'VRN - VRN'!$C$118:$K$130</definedName>
    <definedName name="_xlnm.Print_Titles" localSheetId="0">'Rekapitulace stavby'!$92:$92</definedName>
    <definedName name="_xlnm.Print_Titles" localSheetId="6">'Seznam figur'!$9:$9</definedName>
    <definedName name="_xlnm.Print_Titles" localSheetId="1">'SO 001 - DIO'!$117:$117</definedName>
    <definedName name="_xlnm.Print_Titles" localSheetId="2">'SO 101 - Komunikace'!$128:$128</definedName>
    <definedName name="_xlnm.Print_Titles" localSheetId="3">'SO 431 - VO'!$124:$124</definedName>
    <definedName name="_xlnm.Print_Titles" localSheetId="4">'SO 801 - Vegetační úpravy'!$118:$118</definedName>
    <definedName name="_xlnm.Print_Titles" localSheetId="5">'VRN - VRN'!$118:$118</definedName>
    <definedName name="_xlnm.Print_Area" localSheetId="0">'Rekapitulace stavby'!$D$4:$AO$76,'Rekapitulace stavby'!$C$82:$AQ$100</definedName>
    <definedName name="_xlnm.Print_Area" localSheetId="6">'Seznam figur'!$C$4:$G$450</definedName>
    <definedName name="_xlnm.Print_Area" localSheetId="1">'SO 001 - DIO'!$C$4:$J$76,'SO 001 - DIO'!$C$82:$J$99,'SO 001 - DIO'!$C$105:$K$139</definedName>
    <definedName name="_xlnm.Print_Area" localSheetId="2">'SO 101 - Komunikace'!$C$4:$J$76,'SO 101 - Komunikace'!$C$82:$J$110,'SO 101 - Komunikace'!$C$116:$K$470</definedName>
    <definedName name="_xlnm.Print_Area" localSheetId="3">'SO 431 - VO'!$C$4:$J$76,'SO 431 - VO'!$C$82:$J$106,'SO 431 - VO'!$C$112:$K$224</definedName>
    <definedName name="_xlnm.Print_Area" localSheetId="4">'SO 801 - Vegetační úpravy'!$C$4:$J$76,'SO 801 - Vegetační úpravy'!$C$82:$J$100,'SO 801 - Vegetační úpravy'!$C$106:$K$154</definedName>
    <definedName name="_xlnm.Print_Area" localSheetId="5">'VRN - VRN'!$C$4:$J$76,'VRN - VRN'!$C$82:$J$100,'VRN - VRN'!$C$106:$K$130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J37" i="6"/>
  <c r="J36" i="6"/>
  <c r="AY99" i="1"/>
  <c r="J35" i="6"/>
  <c r="AX99" i="1"/>
  <c r="BI129" i="6"/>
  <c r="BH129" i="6"/>
  <c r="BG129" i="6"/>
  <c r="BF129" i="6"/>
  <c r="T129" i="6"/>
  <c r="T128" i="6"/>
  <c r="R129" i="6"/>
  <c r="R128" i="6" s="1"/>
  <c r="P129" i="6"/>
  <c r="P128" i="6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J116" i="6"/>
  <c r="J115" i="6"/>
  <c r="F115" i="6"/>
  <c r="F113" i="6"/>
  <c r="E111" i="6"/>
  <c r="J92" i="6"/>
  <c r="J91" i="6"/>
  <c r="F91" i="6"/>
  <c r="F89" i="6"/>
  <c r="E87" i="6"/>
  <c r="J18" i="6"/>
  <c r="E18" i="6"/>
  <c r="F116" i="6"/>
  <c r="J17" i="6"/>
  <c r="J12" i="6"/>
  <c r="J89" i="6" s="1"/>
  <c r="E7" i="6"/>
  <c r="E85" i="6" s="1"/>
  <c r="J37" i="5"/>
  <c r="J36" i="5"/>
  <c r="AY98" i="1"/>
  <c r="J35" i="5"/>
  <c r="AX98" i="1"/>
  <c r="BI153" i="5"/>
  <c r="BH153" i="5"/>
  <c r="BG153" i="5"/>
  <c r="BF153" i="5"/>
  <c r="T153" i="5"/>
  <c r="T152" i="5"/>
  <c r="R153" i="5"/>
  <c r="R152" i="5"/>
  <c r="P153" i="5"/>
  <c r="P152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J116" i="5"/>
  <c r="J115" i="5"/>
  <c r="F115" i="5"/>
  <c r="F113" i="5"/>
  <c r="E111" i="5"/>
  <c r="J92" i="5"/>
  <c r="J91" i="5"/>
  <c r="F91" i="5"/>
  <c r="F89" i="5"/>
  <c r="E87" i="5"/>
  <c r="J18" i="5"/>
  <c r="E18" i="5"/>
  <c r="F92" i="5" s="1"/>
  <c r="J17" i="5"/>
  <c r="J12" i="5"/>
  <c r="J113" i="5" s="1"/>
  <c r="E7" i="5"/>
  <c r="E109" i="5"/>
  <c r="J37" i="4"/>
  <c r="J36" i="4"/>
  <c r="AY97" i="1"/>
  <c r="J35" i="4"/>
  <c r="AX97" i="1"/>
  <c r="BI223" i="4"/>
  <c r="BH223" i="4"/>
  <c r="BG223" i="4"/>
  <c r="BF223" i="4"/>
  <c r="T223" i="4"/>
  <c r="R223" i="4"/>
  <c r="P223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2" i="4"/>
  <c r="BH212" i="4"/>
  <c r="BG212" i="4"/>
  <c r="BF212" i="4"/>
  <c r="T212" i="4"/>
  <c r="R212" i="4"/>
  <c r="P212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3" i="4"/>
  <c r="BH143" i="4"/>
  <c r="BG143" i="4"/>
  <c r="BF143" i="4"/>
  <c r="T143" i="4"/>
  <c r="R143" i="4"/>
  <c r="P143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8" i="4"/>
  <c r="BH128" i="4"/>
  <c r="BG128" i="4"/>
  <c r="BF128" i="4"/>
  <c r="T128" i="4"/>
  <c r="T127" i="4"/>
  <c r="R128" i="4"/>
  <c r="R127" i="4"/>
  <c r="P128" i="4"/>
  <c r="P127" i="4"/>
  <c r="J122" i="4"/>
  <c r="J121" i="4"/>
  <c r="F121" i="4"/>
  <c r="F119" i="4"/>
  <c r="E117" i="4"/>
  <c r="J92" i="4"/>
  <c r="J91" i="4"/>
  <c r="F91" i="4"/>
  <c r="F89" i="4"/>
  <c r="E87" i="4"/>
  <c r="J18" i="4"/>
  <c r="E18" i="4"/>
  <c r="F92" i="4"/>
  <c r="J17" i="4"/>
  <c r="J12" i="4"/>
  <c r="J89" i="4"/>
  <c r="E7" i="4"/>
  <c r="E115" i="4"/>
  <c r="J37" i="3"/>
  <c r="J36" i="3"/>
  <c r="AY96" i="1" s="1"/>
  <c r="J35" i="3"/>
  <c r="AX96" i="1" s="1"/>
  <c r="BI468" i="3"/>
  <c r="BH468" i="3"/>
  <c r="BG468" i="3"/>
  <c r="BF468" i="3"/>
  <c r="T468" i="3"/>
  <c r="R468" i="3"/>
  <c r="P468" i="3"/>
  <c r="BI465" i="3"/>
  <c r="BH465" i="3"/>
  <c r="BG465" i="3"/>
  <c r="BF465" i="3"/>
  <c r="T465" i="3"/>
  <c r="R465" i="3"/>
  <c r="P465" i="3"/>
  <c r="BI462" i="3"/>
  <c r="BH462" i="3"/>
  <c r="BG462" i="3"/>
  <c r="BF462" i="3"/>
  <c r="T462" i="3"/>
  <c r="R462" i="3"/>
  <c r="P462" i="3"/>
  <c r="BI460" i="3"/>
  <c r="BH460" i="3"/>
  <c r="BG460" i="3"/>
  <c r="BF460" i="3"/>
  <c r="T460" i="3"/>
  <c r="R460" i="3"/>
  <c r="P460" i="3"/>
  <c r="BI455" i="3"/>
  <c r="BH455" i="3"/>
  <c r="BG455" i="3"/>
  <c r="BF455" i="3"/>
  <c r="T455" i="3"/>
  <c r="R455" i="3"/>
  <c r="P455" i="3"/>
  <c r="BI452" i="3"/>
  <c r="BH452" i="3"/>
  <c r="BG452" i="3"/>
  <c r="BF452" i="3"/>
  <c r="T452" i="3"/>
  <c r="R452" i="3"/>
  <c r="P452" i="3"/>
  <c r="BI449" i="3"/>
  <c r="BH449" i="3"/>
  <c r="BG449" i="3"/>
  <c r="BF449" i="3"/>
  <c r="T449" i="3"/>
  <c r="R449" i="3"/>
  <c r="P449" i="3"/>
  <c r="BI446" i="3"/>
  <c r="BH446" i="3"/>
  <c r="BG446" i="3"/>
  <c r="BF446" i="3"/>
  <c r="T446" i="3"/>
  <c r="R446" i="3"/>
  <c r="P446" i="3"/>
  <c r="BI442" i="3"/>
  <c r="BH442" i="3"/>
  <c r="BG442" i="3"/>
  <c r="BF442" i="3"/>
  <c r="T442" i="3"/>
  <c r="T441" i="3"/>
  <c r="R442" i="3"/>
  <c r="R441" i="3"/>
  <c r="P442" i="3"/>
  <c r="P441" i="3" s="1"/>
  <c r="BI438" i="3"/>
  <c r="BH438" i="3"/>
  <c r="BG438" i="3"/>
  <c r="BF438" i="3"/>
  <c r="T438" i="3"/>
  <c r="R438" i="3"/>
  <c r="P438" i="3"/>
  <c r="BI435" i="3"/>
  <c r="BH435" i="3"/>
  <c r="BG435" i="3"/>
  <c r="BF435" i="3"/>
  <c r="T435" i="3"/>
  <c r="R435" i="3"/>
  <c r="P435" i="3"/>
  <c r="BI432" i="3"/>
  <c r="BH432" i="3"/>
  <c r="BG432" i="3"/>
  <c r="BF432" i="3"/>
  <c r="T432" i="3"/>
  <c r="R432" i="3"/>
  <c r="P432" i="3"/>
  <c r="BI426" i="3"/>
  <c r="BH426" i="3"/>
  <c r="BG426" i="3"/>
  <c r="BF426" i="3"/>
  <c r="T426" i="3"/>
  <c r="R426" i="3"/>
  <c r="P426" i="3"/>
  <c r="BI423" i="3"/>
  <c r="BH423" i="3"/>
  <c r="BG423" i="3"/>
  <c r="BF423" i="3"/>
  <c r="T423" i="3"/>
  <c r="R423" i="3"/>
  <c r="P423" i="3"/>
  <c r="BI420" i="3"/>
  <c r="BH420" i="3"/>
  <c r="BG420" i="3"/>
  <c r="BF420" i="3"/>
  <c r="T420" i="3"/>
  <c r="R420" i="3"/>
  <c r="P420" i="3"/>
  <c r="BI417" i="3"/>
  <c r="BH417" i="3"/>
  <c r="BG417" i="3"/>
  <c r="BF417" i="3"/>
  <c r="T417" i="3"/>
  <c r="R417" i="3"/>
  <c r="P417" i="3"/>
  <c r="BI414" i="3"/>
  <c r="BH414" i="3"/>
  <c r="BG414" i="3"/>
  <c r="BF414" i="3"/>
  <c r="T414" i="3"/>
  <c r="R414" i="3"/>
  <c r="P414" i="3"/>
  <c r="BI411" i="3"/>
  <c r="BH411" i="3"/>
  <c r="BG411" i="3"/>
  <c r="BF411" i="3"/>
  <c r="T411" i="3"/>
  <c r="R411" i="3"/>
  <c r="P411" i="3"/>
  <c r="BI407" i="3"/>
  <c r="BH407" i="3"/>
  <c r="BG407" i="3"/>
  <c r="BF407" i="3"/>
  <c r="T407" i="3"/>
  <c r="R407" i="3"/>
  <c r="P407" i="3"/>
  <c r="BI404" i="3"/>
  <c r="BH404" i="3"/>
  <c r="BG404" i="3"/>
  <c r="BF404" i="3"/>
  <c r="T404" i="3"/>
  <c r="R404" i="3"/>
  <c r="P404" i="3"/>
  <c r="BI401" i="3"/>
  <c r="BH401" i="3"/>
  <c r="BG401" i="3"/>
  <c r="BF401" i="3"/>
  <c r="T401" i="3"/>
  <c r="R401" i="3"/>
  <c r="P401" i="3"/>
  <c r="BI398" i="3"/>
  <c r="BH398" i="3"/>
  <c r="BG398" i="3"/>
  <c r="BF398" i="3"/>
  <c r="T398" i="3"/>
  <c r="R398" i="3"/>
  <c r="P398" i="3"/>
  <c r="BI395" i="3"/>
  <c r="BH395" i="3"/>
  <c r="BG395" i="3"/>
  <c r="BF395" i="3"/>
  <c r="T395" i="3"/>
  <c r="R395" i="3"/>
  <c r="P395" i="3"/>
  <c r="BI392" i="3"/>
  <c r="BH392" i="3"/>
  <c r="BG392" i="3"/>
  <c r="BF392" i="3"/>
  <c r="T392" i="3"/>
  <c r="R392" i="3"/>
  <c r="P392" i="3"/>
  <c r="BI389" i="3"/>
  <c r="BH389" i="3"/>
  <c r="BG389" i="3"/>
  <c r="BF389" i="3"/>
  <c r="T389" i="3"/>
  <c r="R389" i="3"/>
  <c r="P389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R383" i="3"/>
  <c r="P383" i="3"/>
  <c r="BI380" i="3"/>
  <c r="BH380" i="3"/>
  <c r="BG380" i="3"/>
  <c r="BF380" i="3"/>
  <c r="T380" i="3"/>
  <c r="R380" i="3"/>
  <c r="P380" i="3"/>
  <c r="BI377" i="3"/>
  <c r="BH377" i="3"/>
  <c r="BG377" i="3"/>
  <c r="BF377" i="3"/>
  <c r="T377" i="3"/>
  <c r="R377" i="3"/>
  <c r="P377" i="3"/>
  <c r="BI374" i="3"/>
  <c r="BH374" i="3"/>
  <c r="BG374" i="3"/>
  <c r="BF374" i="3"/>
  <c r="T374" i="3"/>
  <c r="R374" i="3"/>
  <c r="P374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59" i="3"/>
  <c r="BH359" i="3"/>
  <c r="BG359" i="3"/>
  <c r="BF359" i="3"/>
  <c r="T359" i="3"/>
  <c r="R359" i="3"/>
  <c r="P359" i="3"/>
  <c r="BI356" i="3"/>
  <c r="BH356" i="3"/>
  <c r="BG356" i="3"/>
  <c r="BF356" i="3"/>
  <c r="T356" i="3"/>
  <c r="R356" i="3"/>
  <c r="P356" i="3"/>
  <c r="BI353" i="3"/>
  <c r="BH353" i="3"/>
  <c r="BG353" i="3"/>
  <c r="BF353" i="3"/>
  <c r="T353" i="3"/>
  <c r="R353" i="3"/>
  <c r="P353" i="3"/>
  <c r="BI350" i="3"/>
  <c r="BH350" i="3"/>
  <c r="BG350" i="3"/>
  <c r="BF350" i="3"/>
  <c r="T350" i="3"/>
  <c r="R350" i="3"/>
  <c r="P350" i="3"/>
  <c r="BI347" i="3"/>
  <c r="BH347" i="3"/>
  <c r="BG347" i="3"/>
  <c r="BF347" i="3"/>
  <c r="T347" i="3"/>
  <c r="R347" i="3"/>
  <c r="P347" i="3"/>
  <c r="BI344" i="3"/>
  <c r="BH344" i="3"/>
  <c r="BG344" i="3"/>
  <c r="BF344" i="3"/>
  <c r="T344" i="3"/>
  <c r="R344" i="3"/>
  <c r="P344" i="3"/>
  <c r="BI341" i="3"/>
  <c r="BH341" i="3"/>
  <c r="BG341" i="3"/>
  <c r="BF341" i="3"/>
  <c r="T341" i="3"/>
  <c r="R341" i="3"/>
  <c r="P341" i="3"/>
  <c r="BI338" i="3"/>
  <c r="BH338" i="3"/>
  <c r="BG338" i="3"/>
  <c r="BF338" i="3"/>
  <c r="T338" i="3"/>
  <c r="R338" i="3"/>
  <c r="P338" i="3"/>
  <c r="BI327" i="3"/>
  <c r="BH327" i="3"/>
  <c r="BG327" i="3"/>
  <c r="BF327" i="3"/>
  <c r="T327" i="3"/>
  <c r="R327" i="3"/>
  <c r="P327" i="3"/>
  <c r="BI323" i="3"/>
  <c r="BH323" i="3"/>
  <c r="BG323" i="3"/>
  <c r="BF323" i="3"/>
  <c r="T323" i="3"/>
  <c r="R323" i="3"/>
  <c r="P323" i="3"/>
  <c r="BI321" i="3"/>
  <c r="BH321" i="3"/>
  <c r="BG321" i="3"/>
  <c r="BF321" i="3"/>
  <c r="T321" i="3"/>
  <c r="R321" i="3"/>
  <c r="P321" i="3"/>
  <c r="BI318" i="3"/>
  <c r="BH318" i="3"/>
  <c r="BG318" i="3"/>
  <c r="BF318" i="3"/>
  <c r="T318" i="3"/>
  <c r="R318" i="3"/>
  <c r="P318" i="3"/>
  <c r="BI315" i="3"/>
  <c r="BH315" i="3"/>
  <c r="BG315" i="3"/>
  <c r="BF315" i="3"/>
  <c r="T315" i="3"/>
  <c r="R315" i="3"/>
  <c r="P315" i="3"/>
  <c r="BI312" i="3"/>
  <c r="BH312" i="3"/>
  <c r="BG312" i="3"/>
  <c r="BF312" i="3"/>
  <c r="T312" i="3"/>
  <c r="R312" i="3"/>
  <c r="P312" i="3"/>
  <c r="BI309" i="3"/>
  <c r="BH309" i="3"/>
  <c r="BG309" i="3"/>
  <c r="BF309" i="3"/>
  <c r="T309" i="3"/>
  <c r="R309" i="3"/>
  <c r="P309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300" i="3"/>
  <c r="BH300" i="3"/>
  <c r="BG300" i="3"/>
  <c r="BF300" i="3"/>
  <c r="T300" i="3"/>
  <c r="R300" i="3"/>
  <c r="P300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6" i="3"/>
  <c r="BH286" i="3"/>
  <c r="BG286" i="3"/>
  <c r="BF286" i="3"/>
  <c r="T286" i="3"/>
  <c r="R286" i="3"/>
  <c r="P286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8" i="3"/>
  <c r="BH278" i="3"/>
  <c r="BG278" i="3"/>
  <c r="BF278" i="3"/>
  <c r="T278" i="3"/>
  <c r="R278" i="3"/>
  <c r="P278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R272" i="3"/>
  <c r="P272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2" i="3"/>
  <c r="BH232" i="3"/>
  <c r="BG232" i="3"/>
  <c r="BF232" i="3"/>
  <c r="T232" i="3"/>
  <c r="R232" i="3"/>
  <c r="P232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8" i="3"/>
  <c r="BH208" i="3"/>
  <c r="BG208" i="3"/>
  <c r="BF208" i="3"/>
  <c r="T208" i="3"/>
  <c r="R208" i="3"/>
  <c r="P208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T181" i="3" s="1"/>
  <c r="R182" i="3"/>
  <c r="R181" i="3"/>
  <c r="P182" i="3"/>
  <c r="P181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J126" i="3"/>
  <c r="J125" i="3"/>
  <c r="F125" i="3"/>
  <c r="F123" i="3"/>
  <c r="E121" i="3"/>
  <c r="J92" i="3"/>
  <c r="J91" i="3"/>
  <c r="F91" i="3"/>
  <c r="F89" i="3"/>
  <c r="E87" i="3"/>
  <c r="J18" i="3"/>
  <c r="E18" i="3"/>
  <c r="F92" i="3"/>
  <c r="J17" i="3"/>
  <c r="J12" i="3"/>
  <c r="J123" i="3" s="1"/>
  <c r="E7" i="3"/>
  <c r="E119" i="3"/>
  <c r="J37" i="2"/>
  <c r="J36" i="2"/>
  <c r="AY95" i="1" s="1"/>
  <c r="J35" i="2"/>
  <c r="AX95" i="1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29" i="2"/>
  <c r="BH129" i="2"/>
  <c r="BG129" i="2"/>
  <c r="BF129" i="2"/>
  <c r="T129" i="2"/>
  <c r="R129" i="2"/>
  <c r="P129" i="2"/>
  <c r="BI121" i="2"/>
  <c r="BH121" i="2"/>
  <c r="BG121" i="2"/>
  <c r="BF121" i="2"/>
  <c r="T121" i="2"/>
  <c r="R121" i="2"/>
  <c r="P121" i="2"/>
  <c r="J115" i="2"/>
  <c r="J114" i="2"/>
  <c r="F114" i="2"/>
  <c r="F112" i="2"/>
  <c r="E110" i="2"/>
  <c r="J92" i="2"/>
  <c r="J91" i="2"/>
  <c r="F91" i="2"/>
  <c r="F89" i="2"/>
  <c r="E87" i="2"/>
  <c r="J18" i="2"/>
  <c r="E18" i="2"/>
  <c r="F92" i="2" s="1"/>
  <c r="J17" i="2"/>
  <c r="J12" i="2"/>
  <c r="J112" i="2" s="1"/>
  <c r="E7" i="2"/>
  <c r="E108" i="2" s="1"/>
  <c r="L90" i="1"/>
  <c r="AM90" i="1"/>
  <c r="AM89" i="1"/>
  <c r="L89" i="1"/>
  <c r="AM87" i="1"/>
  <c r="L87" i="1"/>
  <c r="L85" i="1"/>
  <c r="L84" i="1"/>
  <c r="J129" i="2"/>
  <c r="J374" i="3"/>
  <c r="J186" i="3"/>
  <c r="BK300" i="3"/>
  <c r="BK196" i="3"/>
  <c r="J312" i="3"/>
  <c r="BK256" i="3"/>
  <c r="J155" i="3"/>
  <c r="J253" i="3"/>
  <c r="J392" i="3"/>
  <c r="J157" i="3"/>
  <c r="BK465" i="3"/>
  <c r="BK150" i="3"/>
  <c r="J401" i="3"/>
  <c r="J380" i="3"/>
  <c r="J315" i="3"/>
  <c r="J220" i="3"/>
  <c r="BK144" i="3"/>
  <c r="BK455" i="3"/>
  <c r="J414" i="3"/>
  <c r="J386" i="3"/>
  <c r="J347" i="3"/>
  <c r="J259" i="3"/>
  <c r="BK202" i="3"/>
  <c r="J455" i="3"/>
  <c r="BK315" i="3"/>
  <c r="BK193" i="3"/>
  <c r="BK169" i="3"/>
  <c r="BK212" i="4"/>
  <c r="J143" i="4"/>
  <c r="BK146" i="4"/>
  <c r="BK174" i="4"/>
  <c r="BK197" i="4"/>
  <c r="BK203" i="4"/>
  <c r="J132" i="4"/>
  <c r="J185" i="4"/>
  <c r="BK153" i="5"/>
  <c r="J137" i="5"/>
  <c r="J124" i="6"/>
  <c r="BK137" i="2"/>
  <c r="BK411" i="3"/>
  <c r="BK278" i="3"/>
  <c r="BK420" i="3"/>
  <c r="BK286" i="3"/>
  <c r="J172" i="3"/>
  <c r="J338" i="3"/>
  <c r="BK294" i="3"/>
  <c r="BK186" i="3"/>
  <c r="J426" i="3"/>
  <c r="J442" i="3"/>
  <c r="J261" i="3"/>
  <c r="J417" i="3"/>
  <c r="BK312" i="3"/>
  <c r="J341" i="3"/>
  <c r="J223" i="3"/>
  <c r="J344" i="3"/>
  <c r="J212" i="4"/>
  <c r="BK177" i="4"/>
  <c r="J191" i="4"/>
  <c r="BK321" i="3"/>
  <c r="J446" i="3"/>
  <c r="J432" i="3"/>
  <c r="J251" i="3"/>
  <c r="BK241" i="3"/>
  <c r="BK132" i="3"/>
  <c r="BK341" i="3"/>
  <c r="BK141" i="3"/>
  <c r="BK208" i="3"/>
  <c r="BK414" i="3"/>
  <c r="J460" i="3"/>
  <c r="BK155" i="3"/>
  <c r="J175" i="3"/>
  <c r="BK389" i="3"/>
  <c r="BK265" i="3"/>
  <c r="J182" i="3"/>
  <c r="J465" i="3"/>
  <c r="BK446" i="3"/>
  <c r="BK432" i="3"/>
  <c r="BK395" i="3"/>
  <c r="BK368" i="3"/>
  <c r="BK303" i="3"/>
  <c r="BK232" i="3"/>
  <c r="BK199" i="3"/>
  <c r="J407" i="3"/>
  <c r="J321" i="3"/>
  <c r="BK281" i="3"/>
  <c r="BK275" i="3"/>
  <c r="BK175" i="3"/>
  <c r="BK138" i="3"/>
  <c r="J203" i="4"/>
  <c r="BK185" i="4"/>
  <c r="BK160" i="4"/>
  <c r="BK132" i="4"/>
  <c r="J165" i="4"/>
  <c r="J163" i="4"/>
  <c r="BK138" i="4"/>
  <c r="J160" i="4"/>
  <c r="BK217" i="4"/>
  <c r="BK165" i="4"/>
  <c r="BK146" i="5"/>
  <c r="J134" i="5"/>
  <c r="BK134" i="5"/>
  <c r="J129" i="6"/>
  <c r="BK263" i="3"/>
  <c r="BK365" i="3"/>
  <c r="J172" i="4"/>
  <c r="J220" i="4"/>
  <c r="BK128" i="4"/>
  <c r="J140" i="5"/>
  <c r="BK149" i="5"/>
  <c r="J126" i="6"/>
  <c r="J121" i="2"/>
  <c r="BK371" i="3"/>
  <c r="BK182" i="3"/>
  <c r="BK235" i="3"/>
  <c r="J362" i="3"/>
  <c r="J144" i="3"/>
  <c r="BK238" i="3"/>
  <c r="J389" i="3"/>
  <c r="J468" i="3"/>
  <c r="BK166" i="3"/>
  <c r="J318" i="3"/>
  <c r="J284" i="3"/>
  <c r="J303" i="3"/>
  <c r="J138" i="3"/>
  <c r="BK386" i="3"/>
  <c r="BK377" i="3"/>
  <c r="J235" i="3"/>
  <c r="BK153" i="3"/>
  <c r="BK460" i="3"/>
  <c r="BK438" i="3"/>
  <c r="J420" i="3"/>
  <c r="J371" i="3"/>
  <c r="BK356" i="3"/>
  <c r="BK226" i="3"/>
  <c r="BK178" i="3"/>
  <c r="BK374" i="3"/>
  <c r="J291" i="3"/>
  <c r="BK259" i="3"/>
  <c r="BK172" i="3"/>
  <c r="BK209" i="4"/>
  <c r="J200" i="4"/>
  <c r="J182" i="4"/>
  <c r="J128" i="4"/>
  <c r="BK206" i="4"/>
  <c r="J152" i="4"/>
  <c r="BK194" i="4"/>
  <c r="J194" i="4"/>
  <c r="BK143" i="5"/>
  <c r="BK122" i="5"/>
  <c r="J128" i="5"/>
  <c r="BK124" i="6"/>
  <c r="BK121" i="2"/>
  <c r="BK344" i="3"/>
  <c r="BK223" i="3"/>
  <c r="BK380" i="3"/>
  <c r="BK211" i="3"/>
  <c r="BK318" i="3"/>
  <c r="BK272" i="3"/>
  <c r="J169" i="3"/>
  <c r="BK288" i="3"/>
  <c r="BK327" i="3"/>
  <c r="BK163" i="3"/>
  <c r="J411" i="3"/>
  <c r="J306" i="3"/>
  <c r="J238" i="3"/>
  <c r="J286" i="3"/>
  <c r="J157" i="4"/>
  <c r="J146" i="4"/>
  <c r="BK168" i="4"/>
  <c r="BK140" i="5"/>
  <c r="BK131" i="5"/>
  <c r="BK122" i="6"/>
  <c r="BK129" i="2"/>
  <c r="BK362" i="3"/>
  <c r="BK244" i="3"/>
  <c r="J150" i="3"/>
  <c r="BK338" i="3"/>
  <c r="J248" i="3"/>
  <c r="J163" i="3"/>
  <c r="J211" i="3"/>
  <c r="BK423" i="3"/>
  <c r="J398" i="3"/>
  <c r="J423" i="3"/>
  <c r="BK323" i="3"/>
  <c r="BK462" i="3"/>
  <c r="BK248" i="3"/>
  <c r="J141" i="3"/>
  <c r="J241" i="3"/>
  <c r="J223" i="4"/>
  <c r="J188" i="4"/>
  <c r="BK182" i="4"/>
  <c r="BK128" i="5"/>
  <c r="BK129" i="6"/>
  <c r="BK398" i="3"/>
  <c r="BK214" i="3"/>
  <c r="J147" i="3"/>
  <c r="J327" i="3"/>
  <c r="J449" i="3"/>
  <c r="BK350" i="3"/>
  <c r="BK147" i="3"/>
  <c r="BK220" i="3"/>
  <c r="J153" i="3"/>
  <c r="J365" i="3"/>
  <c r="J132" i="3"/>
  <c r="BK135" i="3"/>
  <c r="J395" i="3"/>
  <c r="J196" i="3"/>
  <c r="BK306" i="3"/>
  <c r="BK157" i="3"/>
  <c r="BK291" i="3"/>
  <c r="BK188" i="4"/>
  <c r="J197" i="4"/>
  <c r="J217" i="4"/>
  <c r="BK172" i="4"/>
  <c r="J131" i="5"/>
  <c r="BK125" i="5"/>
  <c r="J122" i="6"/>
  <c r="BK134" i="2"/>
  <c r="J377" i="3"/>
  <c r="J232" i="3"/>
  <c r="BK404" i="3"/>
  <c r="BK284" i="3"/>
  <c r="BK426" i="3"/>
  <c r="J275" i="3"/>
  <c r="J202" i="3"/>
  <c r="J438" i="3"/>
  <c r="BK251" i="3"/>
  <c r="BK253" i="3"/>
  <c r="J452" i="3"/>
  <c r="J208" i="3"/>
  <c r="J294" i="3"/>
  <c r="J288" i="3"/>
  <c r="BK135" i="4"/>
  <c r="BK157" i="4"/>
  <c r="J179" i="4"/>
  <c r="J143" i="5"/>
  <c r="AS94" i="1"/>
  <c r="BK189" i="3"/>
  <c r="BK347" i="3"/>
  <c r="J353" i="3"/>
  <c r="J135" i="3"/>
  <c r="J309" i="3"/>
  <c r="BK449" i="3"/>
  <c r="J356" i="3"/>
  <c r="BK261" i="3"/>
  <c r="J350" i="3"/>
  <c r="J160" i="3"/>
  <c r="J383" i="3"/>
  <c r="J263" i="3"/>
  <c r="J462" i="3"/>
  <c r="BK452" i="3"/>
  <c r="J435" i="3"/>
  <c r="BK407" i="3"/>
  <c r="J359" i="3"/>
  <c r="J297" i="3"/>
  <c r="J205" i="3"/>
  <c r="BK160" i="3"/>
  <c r="BK353" i="3"/>
  <c r="J300" i="3"/>
  <c r="J278" i="3"/>
  <c r="J189" i="3"/>
  <c r="J166" i="3"/>
  <c r="BK220" i="4"/>
  <c r="J209" i="4"/>
  <c r="J149" i="4"/>
  <c r="J135" i="4"/>
  <c r="J138" i="4"/>
  <c r="BK191" i="4"/>
  <c r="BK143" i="4"/>
  <c r="J174" i="4"/>
  <c r="BK149" i="4"/>
  <c r="BK137" i="5"/>
  <c r="J146" i="5"/>
  <c r="J122" i="5"/>
  <c r="J134" i="2"/>
  <c r="J323" i="3"/>
  <c r="J193" i="3"/>
  <c r="BK383" i="3"/>
  <c r="J281" i="3"/>
  <c r="BK401" i="3"/>
  <c r="J226" i="3"/>
  <c r="BK205" i="3"/>
  <c r="J368" i="3"/>
  <c r="BK417" i="3"/>
  <c r="BK468" i="3"/>
  <c r="BK392" i="3"/>
  <c r="J404" i="3"/>
  <c r="J244" i="3"/>
  <c r="J272" i="3"/>
  <c r="BK152" i="4"/>
  <c r="BK163" i="4"/>
  <c r="BK179" i="4"/>
  <c r="J177" i="4"/>
  <c r="J149" i="5"/>
  <c r="J125" i="5"/>
  <c r="BK126" i="6"/>
  <c r="J137" i="2"/>
  <c r="BK359" i="3"/>
  <c r="J178" i="3"/>
  <c r="BK297" i="3"/>
  <c r="J199" i="3"/>
  <c r="J256" i="3"/>
  <c r="J265" i="3"/>
  <c r="BK442" i="3"/>
  <c r="BK309" i="3"/>
  <c r="BK435" i="3"/>
  <c r="J214" i="3"/>
  <c r="BK200" i="4"/>
  <c r="BK223" i="4"/>
  <c r="J206" i="4"/>
  <c r="J168" i="4"/>
  <c r="J153" i="5"/>
  <c r="F36" i="6"/>
  <c r="BK247" i="3" l="1"/>
  <c r="J247" i="3"/>
  <c r="J102" i="3"/>
  <c r="BK445" i="3"/>
  <c r="J445" i="3"/>
  <c r="J107" i="3"/>
  <c r="R120" i="2"/>
  <c r="R119" i="2"/>
  <c r="R118" i="2"/>
  <c r="P247" i="3"/>
  <c r="R445" i="3"/>
  <c r="R444" i="3"/>
  <c r="R131" i="4"/>
  <c r="R126" i="4"/>
  <c r="BK156" i="4"/>
  <c r="J156" i="4"/>
  <c r="J103" i="4"/>
  <c r="P120" i="2"/>
  <c r="P119" i="2"/>
  <c r="P118" i="2"/>
  <c r="AU95" i="1" s="1"/>
  <c r="T131" i="3"/>
  <c r="P192" i="3"/>
  <c r="T410" i="3"/>
  <c r="BK176" i="4"/>
  <c r="J176" i="4"/>
  <c r="J105" i="4" s="1"/>
  <c r="BK326" i="3"/>
  <c r="J326" i="3"/>
  <c r="J103" i="3" s="1"/>
  <c r="P142" i="4"/>
  <c r="P141" i="4"/>
  <c r="BK171" i="4"/>
  <c r="J171" i="4"/>
  <c r="J104" i="4"/>
  <c r="T247" i="3"/>
  <c r="P156" i="4"/>
  <c r="BK185" i="3"/>
  <c r="J185" i="3" s="1"/>
  <c r="J100" i="3" s="1"/>
  <c r="R326" i="3"/>
  <c r="BK459" i="3"/>
  <c r="J459" i="3"/>
  <c r="J109" i="3"/>
  <c r="BK142" i="4"/>
  <c r="J142" i="4"/>
  <c r="J101" i="4"/>
  <c r="T156" i="4"/>
  <c r="P326" i="3"/>
  <c r="R176" i="4"/>
  <c r="R121" i="5"/>
  <c r="R120" i="5"/>
  <c r="R119" i="5"/>
  <c r="BK192" i="3"/>
  <c r="J192" i="3"/>
  <c r="J101" i="3"/>
  <c r="BK410" i="3"/>
  <c r="J410" i="3"/>
  <c r="J104" i="3"/>
  <c r="R459" i="3"/>
  <c r="R458" i="3"/>
  <c r="BK131" i="4"/>
  <c r="J131" i="4" s="1"/>
  <c r="J99" i="4" s="1"/>
  <c r="T142" i="4"/>
  <c r="T141" i="4" s="1"/>
  <c r="T171" i="4"/>
  <c r="BK131" i="3"/>
  <c r="J131" i="3" s="1"/>
  <c r="J98" i="3" s="1"/>
  <c r="T185" i="3"/>
  <c r="R247" i="3"/>
  <c r="P445" i="3"/>
  <c r="P444" i="3"/>
  <c r="P176" i="4"/>
  <c r="T120" i="2"/>
  <c r="T119" i="2"/>
  <c r="T118" i="2" s="1"/>
  <c r="R131" i="3"/>
  <c r="T326" i="3"/>
  <c r="T445" i="3"/>
  <c r="T444" i="3"/>
  <c r="T131" i="4"/>
  <c r="T126" i="4" s="1"/>
  <c r="R142" i="4"/>
  <c r="R141" i="4"/>
  <c r="P171" i="4"/>
  <c r="T121" i="5"/>
  <c r="T120" i="5"/>
  <c r="T119" i="5" s="1"/>
  <c r="P131" i="3"/>
  <c r="R185" i="3"/>
  <c r="T192" i="3"/>
  <c r="P410" i="3"/>
  <c r="T459" i="3"/>
  <c r="T458" i="3" s="1"/>
  <c r="P131" i="4"/>
  <c r="P126" i="4"/>
  <c r="R156" i="4"/>
  <c r="R171" i="4"/>
  <c r="R155" i="4" s="1"/>
  <c r="BK121" i="5"/>
  <c r="J121" i="5"/>
  <c r="J98" i="5"/>
  <c r="BK120" i="2"/>
  <c r="BK119" i="2"/>
  <c r="BK118" i="2"/>
  <c r="J118" i="2" s="1"/>
  <c r="P185" i="3"/>
  <c r="P130" i="3" s="1"/>
  <c r="R192" i="3"/>
  <c r="R410" i="3"/>
  <c r="P459" i="3"/>
  <c r="P458" i="3" s="1"/>
  <c r="T176" i="4"/>
  <c r="P121" i="5"/>
  <c r="P120" i="5" s="1"/>
  <c r="P119" i="5" s="1"/>
  <c r="AU98" i="1" s="1"/>
  <c r="BK121" i="6"/>
  <c r="J121" i="6"/>
  <c r="J98" i="6"/>
  <c r="P121" i="6"/>
  <c r="P120" i="6"/>
  <c r="P119" i="6"/>
  <c r="AU99" i="1" s="1"/>
  <c r="R121" i="6"/>
  <c r="R120" i="6"/>
  <c r="R119" i="6" s="1"/>
  <c r="T121" i="6"/>
  <c r="T120" i="6"/>
  <c r="T119" i="6" s="1"/>
  <c r="BK181" i="3"/>
  <c r="J181" i="3"/>
  <c r="J99" i="3" s="1"/>
  <c r="BK441" i="3"/>
  <c r="J441" i="3"/>
  <c r="J105" i="3" s="1"/>
  <c r="BK127" i="4"/>
  <c r="J127" i="4"/>
  <c r="J98" i="4" s="1"/>
  <c r="BK152" i="5"/>
  <c r="BK120" i="5" s="1"/>
  <c r="BK119" i="5" s="1"/>
  <c r="J119" i="5" s="1"/>
  <c r="J96" i="5" s="1"/>
  <c r="J152" i="5"/>
  <c r="J99" i="5" s="1"/>
  <c r="BK128" i="6"/>
  <c r="J128" i="6"/>
  <c r="J99" i="6" s="1"/>
  <c r="F92" i="6"/>
  <c r="E109" i="6"/>
  <c r="BE122" i="6"/>
  <c r="BE124" i="6"/>
  <c r="BE126" i="6"/>
  <c r="J113" i="6"/>
  <c r="BE129" i="6"/>
  <c r="BC99" i="1"/>
  <c r="BK141" i="4"/>
  <c r="J141" i="4"/>
  <c r="J100" i="4" s="1"/>
  <c r="J89" i="5"/>
  <c r="F116" i="5"/>
  <c r="BE125" i="5"/>
  <c r="BE128" i="5"/>
  <c r="BE134" i="5"/>
  <c r="BE122" i="5"/>
  <c r="E85" i="5"/>
  <c r="BE131" i="5"/>
  <c r="BE137" i="5"/>
  <c r="BE143" i="5"/>
  <c r="BE149" i="5"/>
  <c r="BE140" i="5"/>
  <c r="BE146" i="5"/>
  <c r="BE153" i="5"/>
  <c r="F122" i="4"/>
  <c r="BE163" i="4"/>
  <c r="E85" i="4"/>
  <c r="BE172" i="4"/>
  <c r="BE179" i="4"/>
  <c r="BE185" i="4"/>
  <c r="BK458" i="3"/>
  <c r="J458" i="3"/>
  <c r="J108" i="3"/>
  <c r="BE128" i="4"/>
  <c r="BE149" i="4"/>
  <c r="BE165" i="4"/>
  <c r="BE182" i="4"/>
  <c r="BE143" i="4"/>
  <c r="BE157" i="4"/>
  <c r="BE168" i="4"/>
  <c r="BE174" i="4"/>
  <c r="BE135" i="4"/>
  <c r="BE146" i="4"/>
  <c r="BE200" i="4"/>
  <c r="BE191" i="4"/>
  <c r="BE206" i="4"/>
  <c r="BE209" i="4"/>
  <c r="J119" i="4"/>
  <c r="BE217" i="4"/>
  <c r="BE220" i="4"/>
  <c r="BE223" i="4"/>
  <c r="BE132" i="4"/>
  <c r="BE160" i="4"/>
  <c r="BE197" i="4"/>
  <c r="BE203" i="4"/>
  <c r="BE138" i="4"/>
  <c r="BE152" i="4"/>
  <c r="BE177" i="4"/>
  <c r="BE188" i="4"/>
  <c r="BE194" i="4"/>
  <c r="BK444" i="3"/>
  <c r="J444" i="3"/>
  <c r="J106" i="3"/>
  <c r="BE212" i="4"/>
  <c r="BE144" i="3"/>
  <c r="BE182" i="3"/>
  <c r="BE248" i="3"/>
  <c r="BE263" i="3"/>
  <c r="BE284" i="3"/>
  <c r="BE315" i="3"/>
  <c r="BE327" i="3"/>
  <c r="BE141" i="3"/>
  <c r="BE147" i="3"/>
  <c r="BE175" i="3"/>
  <c r="BE193" i="3"/>
  <c r="BE208" i="3"/>
  <c r="BE220" i="3"/>
  <c r="BE235" i="3"/>
  <c r="BE306" i="3"/>
  <c r="BE350" i="3"/>
  <c r="BE423" i="3"/>
  <c r="BE426" i="3"/>
  <c r="BE446" i="3"/>
  <c r="BE468" i="3"/>
  <c r="J120" i="2"/>
  <c r="J98" i="2"/>
  <c r="J89" i="3"/>
  <c r="BE132" i="3"/>
  <c r="BE205" i="3"/>
  <c r="BE241" i="3"/>
  <c r="BE256" i="3"/>
  <c r="BE281" i="3"/>
  <c r="BE291" i="3"/>
  <c r="BE321" i="3"/>
  <c r="BE163" i="3"/>
  <c r="BE169" i="3"/>
  <c r="BE214" i="3"/>
  <c r="BE244" i="3"/>
  <c r="BE253" i="3"/>
  <c r="BE259" i="3"/>
  <c r="BE294" i="3"/>
  <c r="BE318" i="3"/>
  <c r="BE353" i="3"/>
  <c r="BE356" i="3"/>
  <c r="BE371" i="3"/>
  <c r="BE172" i="3"/>
  <c r="BE309" i="3"/>
  <c r="BE374" i="3"/>
  <c r="BE383" i="3"/>
  <c r="BE389" i="3"/>
  <c r="BE395" i="3"/>
  <c r="BE407" i="3"/>
  <c r="BE420" i="3"/>
  <c r="BE186" i="3"/>
  <c r="BE211" i="3"/>
  <c r="BE297" i="3"/>
  <c r="BE338" i="3"/>
  <c r="BE344" i="3"/>
  <c r="BE359" i="3"/>
  <c r="BE398" i="3"/>
  <c r="BE455" i="3"/>
  <c r="BE460" i="3"/>
  <c r="BE462" i="3"/>
  <c r="BE465" i="3"/>
  <c r="F126" i="3"/>
  <c r="BE223" i="3"/>
  <c r="BE275" i="3"/>
  <c r="BE286" i="3"/>
  <c r="BE323" i="3"/>
  <c r="BE368" i="3"/>
  <c r="BE377" i="3"/>
  <c r="BE380" i="3"/>
  <c r="BE449" i="3"/>
  <c r="J119" i="2"/>
  <c r="J97" i="2"/>
  <c r="BE160" i="3"/>
  <c r="BE178" i="3"/>
  <c r="BE226" i="3"/>
  <c r="BE232" i="3"/>
  <c r="BE278" i="3"/>
  <c r="BE347" i="3"/>
  <c r="BE362" i="3"/>
  <c r="BE401" i="3"/>
  <c r="BE411" i="3"/>
  <c r="BE414" i="3"/>
  <c r="BE442" i="3"/>
  <c r="BE199" i="3"/>
  <c r="BE251" i="3"/>
  <c r="BE261" i="3"/>
  <c r="E85" i="3"/>
  <c r="BE138" i="3"/>
  <c r="BE157" i="3"/>
  <c r="BE166" i="3"/>
  <c r="BE189" i="3"/>
  <c r="BE238" i="3"/>
  <c r="BE265" i="3"/>
  <c r="BE272" i="3"/>
  <c r="BE365" i="3"/>
  <c r="BE404" i="3"/>
  <c r="BE135" i="3"/>
  <c r="BE150" i="3"/>
  <c r="BE155" i="3"/>
  <c r="BE202" i="3"/>
  <c r="BE303" i="3"/>
  <c r="BE312" i="3"/>
  <c r="BE417" i="3"/>
  <c r="BE432" i="3"/>
  <c r="BE435" i="3"/>
  <c r="BE438" i="3"/>
  <c r="BE153" i="3"/>
  <c r="BE196" i="3"/>
  <c r="BE288" i="3"/>
  <c r="BE300" i="3"/>
  <c r="BE341" i="3"/>
  <c r="BE386" i="3"/>
  <c r="BE392" i="3"/>
  <c r="BE452" i="3"/>
  <c r="E85" i="2"/>
  <c r="F115" i="2"/>
  <c r="BE134" i="2"/>
  <c r="BE129" i="2"/>
  <c r="J89" i="2"/>
  <c r="BE121" i="2"/>
  <c r="BE137" i="2"/>
  <c r="F35" i="2"/>
  <c r="BB95" i="1"/>
  <c r="F34" i="5"/>
  <c r="BA98" i="1"/>
  <c r="F35" i="5"/>
  <c r="BB98" i="1" s="1"/>
  <c r="J34" i="6"/>
  <c r="AW99" i="1"/>
  <c r="F36" i="2"/>
  <c r="BC95" i="1"/>
  <c r="F34" i="4"/>
  <c r="BA97" i="1" s="1"/>
  <c r="F37" i="6"/>
  <c r="BD99" i="1"/>
  <c r="F34" i="2"/>
  <c r="BA95" i="1"/>
  <c r="J34" i="5"/>
  <c r="AW98" i="1" s="1"/>
  <c r="F37" i="5"/>
  <c r="BD98" i="1"/>
  <c r="F34" i="6"/>
  <c r="BA99" i="1"/>
  <c r="F36" i="3"/>
  <c r="BC96" i="1" s="1"/>
  <c r="F35" i="3"/>
  <c r="BB96" i="1"/>
  <c r="F34" i="3"/>
  <c r="BA96" i="1"/>
  <c r="J34" i="3"/>
  <c r="AW96" i="1" s="1"/>
  <c r="F37" i="4"/>
  <c r="BD97" i="1"/>
  <c r="J34" i="4"/>
  <c r="AW97" i="1"/>
  <c r="F36" i="5"/>
  <c r="BC98" i="1"/>
  <c r="F37" i="3"/>
  <c r="BD96" i="1" s="1"/>
  <c r="J34" i="2"/>
  <c r="AW95" i="1"/>
  <c r="F35" i="4"/>
  <c r="BB97" i="1"/>
  <c r="F37" i="2"/>
  <c r="BD95" i="1" s="1"/>
  <c r="F36" i="4"/>
  <c r="BC97" i="1"/>
  <c r="F35" i="6"/>
  <c r="BB99" i="1"/>
  <c r="P129" i="3" l="1"/>
  <c r="AU96" i="1" s="1"/>
  <c r="J30" i="2"/>
  <c r="AG95" i="1" s="1"/>
  <c r="AN95" i="1" s="1"/>
  <c r="J96" i="2"/>
  <c r="R125" i="4"/>
  <c r="BK130" i="3"/>
  <c r="J130" i="3" s="1"/>
  <c r="J97" i="3" s="1"/>
  <c r="R130" i="3"/>
  <c r="R129" i="3" s="1"/>
  <c r="T155" i="4"/>
  <c r="T125" i="4"/>
  <c r="P155" i="4"/>
  <c r="P125" i="4"/>
  <c r="AU97" i="1"/>
  <c r="T130" i="3"/>
  <c r="T129" i="3"/>
  <c r="BK155" i="4"/>
  <c r="J155" i="4" s="1"/>
  <c r="J102" i="4" s="1"/>
  <c r="BK120" i="6"/>
  <c r="J120" i="6" s="1"/>
  <c r="J97" i="6" s="1"/>
  <c r="BK126" i="4"/>
  <c r="J126" i="4" s="1"/>
  <c r="J97" i="4" s="1"/>
  <c r="J120" i="5"/>
  <c r="J97" i="5"/>
  <c r="BK129" i="3"/>
  <c r="J129" i="3"/>
  <c r="J96" i="3" s="1"/>
  <c r="AU94" i="1"/>
  <c r="J33" i="2"/>
  <c r="AV95" i="1"/>
  <c r="AT95" i="1"/>
  <c r="J33" i="5"/>
  <c r="AV98" i="1"/>
  <c r="AT98" i="1"/>
  <c r="F33" i="2"/>
  <c r="AZ95" i="1"/>
  <c r="F33" i="4"/>
  <c r="AZ97" i="1"/>
  <c r="J33" i="6"/>
  <c r="AV99" i="1"/>
  <c r="AT99" i="1"/>
  <c r="F33" i="3"/>
  <c r="AZ96" i="1" s="1"/>
  <c r="J33" i="4"/>
  <c r="AV97" i="1"/>
  <c r="AT97" i="1"/>
  <c r="J33" i="3"/>
  <c r="AV96" i="1"/>
  <c r="AT96" i="1" s="1"/>
  <c r="F33" i="5"/>
  <c r="AZ98" i="1"/>
  <c r="BC94" i="1"/>
  <c r="W32" i="1"/>
  <c r="J30" i="5"/>
  <c r="AG98" i="1" s="1"/>
  <c r="F33" i="6"/>
  <c r="AZ99" i="1"/>
  <c r="BD94" i="1"/>
  <c r="W33" i="1"/>
  <c r="BB94" i="1"/>
  <c r="W31" i="1" s="1"/>
  <c r="BA94" i="1"/>
  <c r="W30" i="1"/>
  <c r="BK125" i="4" l="1"/>
  <c r="J125" i="4"/>
  <c r="J96" i="4"/>
  <c r="BK119" i="6"/>
  <c r="J119" i="6"/>
  <c r="J96" i="6"/>
  <c r="AN98" i="1"/>
  <c r="J39" i="5"/>
  <c r="J39" i="2"/>
  <c r="J30" i="3"/>
  <c r="AG96" i="1"/>
  <c r="AW94" i="1"/>
  <c r="AK30" i="1"/>
  <c r="AY94" i="1"/>
  <c r="AX94" i="1"/>
  <c r="AZ94" i="1"/>
  <c r="AV94" i="1"/>
  <c r="AK29" i="1"/>
  <c r="J39" i="3" l="1"/>
  <c r="AN96" i="1"/>
  <c r="J30" i="4"/>
  <c r="AG97" i="1"/>
  <c r="AN97" i="1"/>
  <c r="J30" i="6"/>
  <c r="AG99" i="1" s="1"/>
  <c r="W29" i="1"/>
  <c r="AT94" i="1"/>
  <c r="J39" i="6" l="1"/>
  <c r="J39" i="4"/>
  <c r="AN99" i="1"/>
  <c r="AG94" i="1"/>
  <c r="AK26" i="1"/>
  <c r="AK35" i="1"/>
  <c r="AN94" i="1" l="1"/>
</calcChain>
</file>

<file path=xl/sharedStrings.xml><?xml version="1.0" encoding="utf-8"?>
<sst xmlns="http://schemas.openxmlformats.org/spreadsheetml/2006/main" count="6936" uniqueCount="1043">
  <si>
    <t>Export Komplet</t>
  </si>
  <si>
    <t/>
  </si>
  <si>
    <t>2.0</t>
  </si>
  <si>
    <t>ZAMOK</t>
  </si>
  <si>
    <t>False</t>
  </si>
  <si>
    <t>{d80cf153-8334-4456-b25b-ea00b9b9f513}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</si>
  <si>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</si>
  <si>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</si>
  <si>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</si>
  <si>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</si>
  <si>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</si>
  <si>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</si>
  <si>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</si>
  <si>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</si>
  <si>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23-019_2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</si>
  <si>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</si>
  <si>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</si>
  <si>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Ostrov, Rekonstrukce vnitrobloku 4. etapy - Šafaříkova ulice SEKCE 2</t>
  </si>
  <si>
    <t>KSO:</t>
  </si>
  <si>
    <t>CC-CZ:</t>
  </si>
  <si>
    <t>Místo:</t>
  </si>
  <si>
    <t>Ostrov</t>
  </si>
  <si>
    <t>Datum:</t>
  </si>
  <si>
    <t>Zadavatel:</t>
  </si>
  <si>
    <t>IČ:</t>
  </si>
  <si>
    <t>00254843</t>
  </si>
  <si>
    <t>Město Ostrov</t>
  </si>
  <si>
    <t>DIČ:</t>
  </si>
  <si>
    <t>CZ00254843</t>
  </si>
  <si>
    <t>Uchazeč:</t>
  </si>
  <si>
    <t>Vyplň údaj</t>
  </si>
  <si>
    <t>Projektant:</t>
  </si>
  <si>
    <t>10343237</t>
  </si>
  <si>
    <t>Ing. Igor Hrazdil</t>
  </si>
  <si>
    <t>CZ5802180043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</si>
  <si>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</si>
  <si>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</si>
  <si>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</si>
  <si>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</si>
  <si>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</si>
  <si>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</si>
  <si>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</si>
  <si>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</si>
  <si>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</si>
  <si>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</si>
  <si>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</si>
  <si>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</si>
  <si>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</si>
  <si>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</si>
  <si>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</si>
  <si>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</si>
  <si>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</si>
  <si>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</si>
  <si>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</si>
  <si>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</si>
  <si>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</si>
  <si>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</si>
  <si>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</si>
  <si>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</si>
  <si>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</si>
  <si>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</si>
  <si>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</si>
  <si>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</si>
  <si>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</si>
  <si>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</si>
  <si>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</si>
  <si>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</si>
  <si>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</si>
  <si>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</si>
  <si>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</si>
  <si>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</si>
  <si>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</si>
  <si>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</si>
  <si>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</si>
  <si>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</si>
  <si>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</si>
  <si>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</si>
  <si>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</si>
  <si>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</si>
  <si>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</si>
  <si>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</si>
  <si>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</si>
  <si>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</si>
  <si>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</si>
  <si>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>DIO</t>
  </si>
  <si>
    <t>STA</t>
  </si>
  <si>
    <t>1</t>
  </si>
  <si>
    <t>{38e0bf7c-2092-45c2-8c2c-db3d6c01b56e}</t>
  </si>
  <si>
    <t>2</t>
  </si>
  <si>
    <t>SO 101</t>
  </si>
  <si>
    <t>Komunikace</t>
  </si>
  <si>
    <t>{bbd36bfb-07b3-427c-89da-24a95c27b2be}</t>
  </si>
  <si>
    <t>SO 431</t>
  </si>
  <si>
    <t>VO</t>
  </si>
  <si>
    <t>{a311a0bf-7a9c-406e-adf3-e8ab65e5338d}</t>
  </si>
  <si>
    <t>SO 801</t>
  </si>
  <si>
    <t>Vegetační úpravy</t>
  </si>
  <si>
    <t>{626c2bca-5e5d-4788-a860-23205df35b70}</t>
  </si>
  <si>
    <t>VRN</t>
  </si>
  <si>
    <t>{7061fcc8-74cf-4ce4-a1e8-60658aad06c3}</t>
  </si>
  <si>
    <t>B1</t>
  </si>
  <si>
    <t>E13</t>
  </si>
  <si>
    <t>KRYCÍ LIST SOUPISU PRACÍ</t>
  </si>
  <si>
    <t>Z4a</t>
  </si>
  <si>
    <t>A15</t>
  </si>
  <si>
    <t>A6b</t>
  </si>
  <si>
    <t>Z2</t>
  </si>
  <si>
    <t>3</t>
  </si>
  <si>
    <t>Objekt:</t>
  </si>
  <si>
    <t>SO 001 - DIO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</si>
  <si>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</si>
  <si>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</si>
  <si>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</si>
  <si>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</si>
  <si>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</si>
  <si>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</si>
  <si>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</si>
  <si>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</si>
  <si>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</si>
  <si>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</si>
  <si>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</si>
  <si>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</si>
  <si>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</si>
  <si>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</si>
  <si>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</si>
  <si>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</si>
  <si>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</si>
  <si>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</si>
  <si>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</si>
  <si>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</si>
  <si>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</si>
  <si>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</si>
  <si>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</si>
  <si>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</si>
  <si>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</si>
  <si>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</si>
  <si>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913121111</t>
  </si>
  <si>
    <t>Montáž a demontáž dočasné dopravní značky kompletní základní</t>
  </si>
  <si>
    <t>kus</t>
  </si>
  <si>
    <t>CS ÚRS 2025 02</t>
  </si>
  <si>
    <t>4</t>
  </si>
  <si>
    <t>-1759278944</t>
  </si>
  <si>
    <t>PP</t>
  </si>
  <si>
    <t>Montáž a demontáž dočasných dopravních značek kompletních značek vč. podstavce a sloupku základních</t>
  </si>
  <si>
    <t>VV</t>
  </si>
  <si>
    <t>Součet</t>
  </si>
  <si>
    <t>913121211</t>
  </si>
  <si>
    <t>Příplatek k dočasné dopravní značce kompletní základní za první a ZKD den použití</t>
  </si>
  <si>
    <t>-1512786459</t>
  </si>
  <si>
    <t>Montáž a demontáž dočasných dopravních značek Příplatek za první a každý další den použití dočasných dopravních značek k ceně 12-1111</t>
  </si>
  <si>
    <t>(B1+E13+Z4a)*60</t>
  </si>
  <si>
    <t>A15*30+A6b*7</t>
  </si>
  <si>
    <t>913211113</t>
  </si>
  <si>
    <t>Montáž a demontáž dočasné dopravní zábrany reflexní šířky 3 m</t>
  </si>
  <si>
    <t>2035657594</t>
  </si>
  <si>
    <t>Montáž a demontáž dočasných dopravních zábran reflexních, šířky 3 m</t>
  </si>
  <si>
    <t>913211213</t>
  </si>
  <si>
    <t>Příplatek k dočasné dopravní zábraně reflexní 3 m za první a ZKD den použití</t>
  </si>
  <si>
    <t>-673073563</t>
  </si>
  <si>
    <t>Montáž a demontáž dočasných dopravních zábran Příplatek za první a každý další den použití dočasných dopravních zábran k ceně 21-1113</t>
  </si>
  <si>
    <t>Z2*30</t>
  </si>
  <si>
    <t>dem_dl_sil</t>
  </si>
  <si>
    <t>31,428</t>
  </si>
  <si>
    <t>dem_bet_1</t>
  </si>
  <si>
    <t>57,714</t>
  </si>
  <si>
    <t>dem_bet_2</t>
  </si>
  <si>
    <t>15,7</t>
  </si>
  <si>
    <t>dem_ziv_ch</t>
  </si>
  <si>
    <t>39,918</t>
  </si>
  <si>
    <t>dem_ziv_voz</t>
  </si>
  <si>
    <t>470,705</t>
  </si>
  <si>
    <t>odkop</t>
  </si>
  <si>
    <t>94,78</t>
  </si>
  <si>
    <t>zivice</t>
  </si>
  <si>
    <t>21,615</t>
  </si>
  <si>
    <t>SO 101 - Komunikace</t>
  </si>
  <si>
    <t>predlazdeni</t>
  </si>
  <si>
    <t>9,88</t>
  </si>
  <si>
    <t>chodniky</t>
  </si>
  <si>
    <t>66,926</t>
  </si>
  <si>
    <t>dl_okr</t>
  </si>
  <si>
    <t>3,493</t>
  </si>
  <si>
    <t>dl_sil_80</t>
  </si>
  <si>
    <t>445,451</t>
  </si>
  <si>
    <t>dl_ch_80</t>
  </si>
  <si>
    <t>7,6</t>
  </si>
  <si>
    <t>dl_slep_80</t>
  </si>
  <si>
    <t>4,8</t>
  </si>
  <si>
    <t>dl_80</t>
  </si>
  <si>
    <t>457,851</t>
  </si>
  <si>
    <t>dlazdice</t>
  </si>
  <si>
    <t>50,256</t>
  </si>
  <si>
    <t>zasyp</t>
  </si>
  <si>
    <t>20,124</t>
  </si>
  <si>
    <t>dl_60</t>
  </si>
  <si>
    <t>80,299</t>
  </si>
  <si>
    <t>loze</t>
  </si>
  <si>
    <t>1,8</t>
  </si>
  <si>
    <t>UV</t>
  </si>
  <si>
    <t>dem_UV</t>
  </si>
  <si>
    <t>obeton</t>
  </si>
  <si>
    <t>0,76</t>
  </si>
  <si>
    <t>obr_sil_300</t>
  </si>
  <si>
    <t>99,521</t>
  </si>
  <si>
    <t>obr_sil_250</t>
  </si>
  <si>
    <t>32,244</t>
  </si>
  <si>
    <t>obr_sil_P</t>
  </si>
  <si>
    <t>8</t>
  </si>
  <si>
    <t>obr_sil_N</t>
  </si>
  <si>
    <t>7,426</t>
  </si>
  <si>
    <t>obr_sil_R05</t>
  </si>
  <si>
    <t>1,572</t>
  </si>
  <si>
    <t>obr_sil_R10</t>
  </si>
  <si>
    <t>1,571</t>
  </si>
  <si>
    <t>obr_sil_R20</t>
  </si>
  <si>
    <t>1,793</t>
  </si>
  <si>
    <t>obr_sil_roh</t>
  </si>
  <si>
    <t>0,9</t>
  </si>
  <si>
    <t>obr_ch_250</t>
  </si>
  <si>
    <t>205,369</t>
  </si>
  <si>
    <t>obr_zul</t>
  </si>
  <si>
    <t>rez</t>
  </si>
  <si>
    <t>11</t>
  </si>
  <si>
    <t>sut_bet</t>
  </si>
  <si>
    <t>66,779</t>
  </si>
  <si>
    <t>sut_kam</t>
  </si>
  <si>
    <t>155,951</t>
  </si>
  <si>
    <t>sut_ziv</t>
  </si>
  <si>
    <t>157,525</t>
  </si>
  <si>
    <t>dlazba</t>
  </si>
  <si>
    <t>9,271</t>
  </si>
  <si>
    <t>lista</t>
  </si>
  <si>
    <t>114,753</t>
  </si>
  <si>
    <t>nopova</t>
  </si>
  <si>
    <t>172,13</t>
  </si>
  <si>
    <t>sondy</t>
  </si>
  <si>
    <t>PVC160</t>
  </si>
  <si>
    <t>19</t>
  </si>
  <si>
    <t>PVC125</t>
  </si>
  <si>
    <t>KO90</t>
  </si>
  <si>
    <t>KO45</t>
  </si>
  <si>
    <t>6</t>
  </si>
  <si>
    <t>KO30</t>
  </si>
  <si>
    <t>KO15</t>
  </si>
  <si>
    <t>ryha_vykop</t>
  </si>
  <si>
    <t>22,062</t>
  </si>
  <si>
    <t>obsyp_potr</t>
  </si>
  <si>
    <t>1,958</t>
  </si>
  <si>
    <t>odvoz_zem</t>
  </si>
  <si>
    <t>96,718</t>
  </si>
  <si>
    <t>zlab_prub</t>
  </si>
  <si>
    <t>17</t>
  </si>
  <si>
    <t>zlab_zaslep</t>
  </si>
  <si>
    <t>zlab_cistici</t>
  </si>
  <si>
    <t>zlab_vpust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</si>
  <si>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</si>
  <si>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</si>
  <si>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</si>
  <si>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</si>
  <si>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</si>
  <si>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</si>
  <si>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</si>
  <si>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</si>
  <si>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</si>
  <si>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M - Práce a dodávky M</t>
  </si>
  <si>
    <t xml:space="preserve">    46-M - Zemní práce při extr.mont.pracích</t>
  </si>
  <si>
    <t>Zemní práce</t>
  </si>
  <si>
    <t>113106171</t>
  </si>
  <si>
    <t>Rozebrání dlažeb vozovek ze zámkové dlažby s ložem z kameniva ručně</t>
  </si>
  <si>
    <t>m2</t>
  </si>
  <si>
    <t>-1929632019</t>
  </si>
  <si>
    <t>Rozebrání dlažeb vozovek a ploch s přemístěním hmot na skládku na vzdálenost do 3 m nebo s naložením na dopravní prostředek, s jakoukoliv výplní spár ručně ze zámkové dlažby s ložem z kameniva</t>
  </si>
  <si>
    <t>24,319+7,109</t>
  </si>
  <si>
    <t>113107131</t>
  </si>
  <si>
    <t>Odstranění podkladu z betonu prostého tl přes 100 do 150 mm ručně</t>
  </si>
  <si>
    <t>1903600267</t>
  </si>
  <si>
    <t>Odstranění podkladů nebo krytů ručně s přemístěním hmot na skládku na vzdálenost do 3 m nebo s naložením na dopravní prostředek z betonu prostého, o tl. vrstvy přes 100 do 150 mm</t>
  </si>
  <si>
    <t>(42,122-3*2+34,544-2*3,5-2,5+10,415+1,439+42,408)*0,5</t>
  </si>
  <si>
    <t>113107132</t>
  </si>
  <si>
    <t>Odstranění podkladu z betonu prostého tl přes 150 do 300 mm ručně</t>
  </si>
  <si>
    <t>418522339</t>
  </si>
  <si>
    <t>Odstranění podkladů nebo krytů ručně s přemístěním hmot na skládku na vzdálenost do 3 m nebo s naložením na dopravní prostředek z betonu prostého, o tl. vrstvy přes 150 do 300 mm</t>
  </si>
  <si>
    <t>(3*2+2*2,5)*1,2+2,5*1,0</t>
  </si>
  <si>
    <t>113107142</t>
  </si>
  <si>
    <t>Odstranění podkladu živičného tl přes 50 do 100 mm ručně</t>
  </si>
  <si>
    <t>-2061843677</t>
  </si>
  <si>
    <t>Odstranění podkladů nebo krytů ručně s přemístěním hmot na skládku na vzdálenost do 3 m nebo s naložením na dopravní prostředek živičných, o tl. vrstvy přes 50 do 100 mm</t>
  </si>
  <si>
    <t>38,073+1,845</t>
  </si>
  <si>
    <t>5</t>
  </si>
  <si>
    <t>113107222</t>
  </si>
  <si>
    <t>Odstranění podkladu z kameniva drceného tl přes 100 do 200 mm strojně pl přes 200 m2</t>
  </si>
  <si>
    <t>748980872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</si>
  <si>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</si>
  <si>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dem_ziv_voz+dem_dl_sil+dem_bet_1+dem_bet_2</t>
  </si>
  <si>
    <t>113107243</t>
  </si>
  <si>
    <t>Odstranění podkladu živičného tl přes 100 do 150 mm strojně pl přes 200 m2</t>
  </si>
  <si>
    <t>61685543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</si>
  <si>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</si>
  <si>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7</t>
  </si>
  <si>
    <t>113107321</t>
  </si>
  <si>
    <t>Odstranění podkladu z kameniva drceného tl do 100 mm strojně pl do 50 m2</t>
  </si>
  <si>
    <t>1107300129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</si>
  <si>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</si>
  <si>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113202111</t>
  </si>
  <si>
    <t>Vytrhání obrub krajníků obrubníků stojatých</t>
  </si>
  <si>
    <t>m</t>
  </si>
  <si>
    <t>858776194</t>
  </si>
  <si>
    <t>Vytrhání obrub s vybouráním lože, s přemístěním hmot na skládku na vzdálenost do 3 m nebo s naložením na dopravní prostředek z krajníků nebo obrubníků stojatých</t>
  </si>
  <si>
    <t>113204111</t>
  </si>
  <si>
    <t>Vytrhání obrub záhonových</t>
  </si>
  <si>
    <t>-878748368</t>
  </si>
  <si>
    <t>Vytrhání obrub s vybouráním lože, s přemístěním hmot na skládku na vzdálenost do 3 m nebo s naložením na dopravní prostředek záhonových</t>
  </si>
  <si>
    <t>10</t>
  </si>
  <si>
    <t>122452203</t>
  </si>
  <si>
    <t>Odkopávky a prokopávky nezapažené pro silnice a dálnice v hornině třídy těžitelnosti II objem do 100 m3 strojně</t>
  </si>
  <si>
    <t>m3</t>
  </si>
  <si>
    <t>-2109281615</t>
  </si>
  <si>
    <t>Odkopávky a prokopávky nezapažené pro silnice a dálnice strojně v hornině třídy těžitelnosti II do 100 m3</t>
  </si>
  <si>
    <t>dl_80*0,20+zivice*0,10+dl_okr*0,3</t>
  </si>
  <si>
    <t>132251102</t>
  </si>
  <si>
    <t>Hloubení rýh nezapažených š do 800 mm v hornině třídy těžitelnosti I skupiny 3 objem do 50 m3 strojně</t>
  </si>
  <si>
    <t>-252183514</t>
  </si>
  <si>
    <t>Hloubení nezapažených rýh šířky do 800 mm strojně s urovnáním dna do předepsaného profilu a spádu v hornině třídy těžitelnosti I skupiny 3 přes 20 do 50 m3</t>
  </si>
  <si>
    <t>(PVC160+PVC125)*0,6*1,5+(zlab_prub+zlab_cistici+zlab_vpust+0,2*2)*0,7*0,15+UV*0,8*0,8*1,5</t>
  </si>
  <si>
    <t>162751117</t>
  </si>
  <si>
    <t>Vodorovné přemístění přes 9 000 do 10000 m výkopku/sypaniny z horniny třídy těžitelnosti I skupiny 1 až 3 (RC Sadov 11 km)</t>
  </si>
  <si>
    <t>-669413895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</si>
  <si>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</si>
  <si>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ryha_vykop-zasyp+odkop</t>
  </si>
  <si>
    <t>13</t>
  </si>
  <si>
    <t>162751119</t>
  </si>
  <si>
    <t>Příplatek k vodorovnému přemístění výkopku/sypaniny z horniny třídy těžitelnosti I skupiny 1 až 3 ZKD 1000 m přes 10000 m (další 1 km)</t>
  </si>
  <si>
    <t>1454281205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</si>
  <si>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</si>
  <si>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odvoz_zem*1</t>
  </si>
  <si>
    <t>14</t>
  </si>
  <si>
    <t>174151101</t>
  </si>
  <si>
    <t>Zásyp jam, šachet rýh nebo kolem objektů sypaninou se zhutněním</t>
  </si>
  <si>
    <t>1751832565</t>
  </si>
  <si>
    <t>Zásyp sypaninou z jakékoliv horniny strojně s uložením výkopku ve vrstvách se zhutněním jam, šachet, rýh nebo kolem objektů v těchto vykopávkách</t>
  </si>
  <si>
    <t>ryha_vykop-loze-obsyp_potr-obeton-UV*0,25*0,25*3,14*1,07+2,5*1*1,2</t>
  </si>
  <si>
    <t>15</t>
  </si>
  <si>
    <t>175151101</t>
  </si>
  <si>
    <t>Obsypání potrubí strojně sypaninou bez prohození, uloženou do 3 m</t>
  </si>
  <si>
    <t>497715870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</si>
  <si>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</si>
  <si>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(PVC160+PVC125)*0,0979</t>
  </si>
  <si>
    <t>16</t>
  </si>
  <si>
    <t>M</t>
  </si>
  <si>
    <t>58344121</t>
  </si>
  <si>
    <t>štěrkodrť frakce 0/8</t>
  </si>
  <si>
    <t>t</t>
  </si>
  <si>
    <t>-1839507300</t>
  </si>
  <si>
    <t>obsyp_potr*2,0</t>
  </si>
  <si>
    <t>181152302</t>
  </si>
  <si>
    <t>Úprava pláně pro silnice a dálnice v zářezech se zhutněním</t>
  </si>
  <si>
    <t>-1116717485</t>
  </si>
  <si>
    <t>Úprava pláně na stavbách silnic a dálnic strojně v zářezech mimo skalních se zhutněním</t>
  </si>
  <si>
    <t>zivice+dl_80+dl_60</t>
  </si>
  <si>
    <t>Zakládání</t>
  </si>
  <si>
    <t>18</t>
  </si>
  <si>
    <t>279113142</t>
  </si>
  <si>
    <t>Základová zeď tl přes 150 do 200 mm z tvárnic ztraceného bednění včetně výplně z betonu tř. C 20/25</t>
  </si>
  <si>
    <t>174248086</t>
  </si>
  <si>
    <t>Základové zdi z tvárnic ztraceného bednění včetně výplně z betonu bez zvláštních nároků na vliv prostředí třídy C 20/25, tloušťky zdiva přes 150 do 200 mm</t>
  </si>
  <si>
    <t>zazdeni_shozu</t>
  </si>
  <si>
    <t>2*1,2</t>
  </si>
  <si>
    <t>Vodorovné konstrukce</t>
  </si>
  <si>
    <t>434313115</t>
  </si>
  <si>
    <t>Schody z vibrolisovaných prefabrikátů se zřízením podkladních stupňů z betonu C 20/25</t>
  </si>
  <si>
    <t>-1454892184</t>
  </si>
  <si>
    <t>Schody z vibrolisovaných prefabrikátů na cementovou maltu, s vyspárováním se zřízením podkladních stupňů z betonu tř. C 20/25</t>
  </si>
  <si>
    <t>3*2</t>
  </si>
  <si>
    <t>20</t>
  </si>
  <si>
    <t>451572111</t>
  </si>
  <si>
    <t>Lože pod potrubí otevřený výkop z kameniva drobného těženého</t>
  </si>
  <si>
    <t>1257182218</t>
  </si>
  <si>
    <t>Lože pod potrubí, stoky a drobné objekty v otevřeném výkopu z kameniva drobného těženého 0 až 4 mm</t>
  </si>
  <si>
    <t>(PVC160+PVC125)*0,6*0,15</t>
  </si>
  <si>
    <t>Komunikace pozemní</t>
  </si>
  <si>
    <t>564851111</t>
  </si>
  <si>
    <t>Podklad ze štěrkodrtě ŠD plochy přes 100 m2 tl 150 mm</t>
  </si>
  <si>
    <t>1672202301</t>
  </si>
  <si>
    <t>Podklad ze štěrkodrti ŠD s rozprostřením a zhutněním plochy přes 100 m2, po zhutnění tl. 150 mm</t>
  </si>
  <si>
    <t>zivice+dl_80+predlazdeni+dlazdice+(zlab_prub+zlab_cistici+zlab_vpust+0,2*2)*0,7</t>
  </si>
  <si>
    <t>22</t>
  </si>
  <si>
    <t>564851113</t>
  </si>
  <si>
    <t>Podklad ze štěrkodrtě ŠD plochy přes 100 m2 tl 170 mm</t>
  </si>
  <si>
    <t>-375103666</t>
  </si>
  <si>
    <t>Podklad ze štěrkodrti ŠD s rozprostřením a zhutněním plochy přes 100 m2, po zhutnění tl. 170 mm</t>
  </si>
  <si>
    <t>23</t>
  </si>
  <si>
    <t>564861111</t>
  </si>
  <si>
    <t>Podklad ze štěrkodrtě ŠD plochy přes 100 m2 tl 200 mm</t>
  </si>
  <si>
    <t>1997129882</t>
  </si>
  <si>
    <t>Podklad ze štěrkodrti ŠD s rozprostřením a zhutněním plochy přes 100 m2, po zhutnění tl. 200 mm</t>
  </si>
  <si>
    <t>dl_okr+chodniky</t>
  </si>
  <si>
    <t>24</t>
  </si>
  <si>
    <t>567122111</t>
  </si>
  <si>
    <t>Podklad ze směsi stmelené cementem SC C 8/10 (KSC I) tl 120 mm</t>
  </si>
  <si>
    <t>-1154246489</t>
  </si>
  <si>
    <t>Podklad ze směsi stmelené cementem SC bez dilatačních spár, s rozprostřením a zhutněním SC C 8/10 (KSC I), po zhutnění tl. 120 mm</t>
  </si>
  <si>
    <t>dl_80+zivice</t>
  </si>
  <si>
    <t>25</t>
  </si>
  <si>
    <t>573191111</t>
  </si>
  <si>
    <t>Postřik infiltrační kationaktivní emulzí v množství 1 kg/m2</t>
  </si>
  <si>
    <t>-1216587628</t>
  </si>
  <si>
    <t>Postřik infiltrační kationaktivní emulzí v množství 1,00 kg/m2</t>
  </si>
  <si>
    <t>26</t>
  </si>
  <si>
    <t>577134221</t>
  </si>
  <si>
    <t>Asfaltový beton vrstva obrusná ACO 11 tř. II tl 40 mm š přes 3 m z nemodifikovaného asfaltu</t>
  </si>
  <si>
    <t>-1163949870</t>
  </si>
  <si>
    <t>Asfaltový beton vrstva obrusná ACO 11 z nemodifikovaného asfaltu s rozprostřením a se zhutněním ACO 11 v pruhu šířky přes 3 m, po zhutnění tl. 40 mm</t>
  </si>
  <si>
    <t>27</t>
  </si>
  <si>
    <t>577154221</t>
  </si>
  <si>
    <t>Asfaltový beton vrstva obrusná ACO 11 tř. II tl 60 mm š přes 3 m z nemodifikovaného asfaltu</t>
  </si>
  <si>
    <t>-1046853330</t>
  </si>
  <si>
    <t>Asfaltový beton vrstva obrusná ACO 11 z nemodifikovaného asfaltu s rozprostřením a se zhutněním ACO 11 v pruhu šířky přes 3 m, po zhutnění tl. 60 mm</t>
  </si>
  <si>
    <t>28</t>
  </si>
  <si>
    <t>596211111</t>
  </si>
  <si>
    <t>Kladení zámkové dlažby komunikací pro pěší ručně tl 60 mm skupiny A pl přes 50 do 100 m2</t>
  </si>
  <si>
    <t>1427789173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</si>
  <si>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</si>
  <si>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3,800+6,080</t>
  </si>
  <si>
    <t>0,648+66,278</t>
  </si>
  <si>
    <t>29</t>
  </si>
  <si>
    <t>59245018</t>
  </si>
  <si>
    <t>dlažba skladebná betonová 200x100mm tl 60mm přírodní</t>
  </si>
  <si>
    <t>-1568891128</t>
  </si>
  <si>
    <t>chodniky*1,02</t>
  </si>
  <si>
    <t>30</t>
  </si>
  <si>
    <t>59245008</t>
  </si>
  <si>
    <t>dlažba skladebná betonová 200x100mm tl 60mm barevná okr</t>
  </si>
  <si>
    <t>-1311110232</t>
  </si>
  <si>
    <t>dlažba skladebná betonová 200x100mm tl 60mm barevná</t>
  </si>
  <si>
    <t>dl_okr*1,02</t>
  </si>
  <si>
    <t>31</t>
  </si>
  <si>
    <t>596212213</t>
  </si>
  <si>
    <t>Kladení zámkové dlažby pozemních komunikací ručně tl 80 mm skupiny A pl přes 300 m2</t>
  </si>
  <si>
    <t>1374320299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</si>
  <si>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</si>
  <si>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7,60</t>
  </si>
  <si>
    <t>1,60+3,20</t>
  </si>
  <si>
    <t>32</t>
  </si>
  <si>
    <t>59245030</t>
  </si>
  <si>
    <t>dlažba skladebná betonová 200x200mm tl 80mm přírodní</t>
  </si>
  <si>
    <t>-406237356</t>
  </si>
  <si>
    <t>dl_sil_80*1,02</t>
  </si>
  <si>
    <t>33</t>
  </si>
  <si>
    <t>59245020</t>
  </si>
  <si>
    <t>dlažba skladebná betonová 200x100mm tl 80mm přírodní</t>
  </si>
  <si>
    <t>2002793202</t>
  </si>
  <si>
    <t>dl_ch_80*1,02</t>
  </si>
  <si>
    <t>34</t>
  </si>
  <si>
    <t>59245226</t>
  </si>
  <si>
    <t>dlažba pro nevidomé betonová 200x100mm tl 80mm barevná</t>
  </si>
  <si>
    <t>-1200568533</t>
  </si>
  <si>
    <t>dl_slep_80*1,02</t>
  </si>
  <si>
    <t>35</t>
  </si>
  <si>
    <t>596811221</t>
  </si>
  <si>
    <t>Kladení betonové dlažby komunikací pro pěší do lože z kameniva velikosti přes 0,09 do 0,25 m2 pl přes 50 do 100 m2</t>
  </si>
  <si>
    <t>-1828953137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</si>
  <si>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přes 50 do 100 m2</t>
  </si>
  <si>
    <t>2,672+4,872+4,872+4,620+2,747+5,292+2,795+4,566+17,820</t>
  </si>
  <si>
    <t>36</t>
  </si>
  <si>
    <t>59245320</t>
  </si>
  <si>
    <t>dlažba chodníková betonová 400x400mm tl 50mm přírodní</t>
  </si>
  <si>
    <t>1464327361</t>
  </si>
  <si>
    <t>dlazdice*1,05</t>
  </si>
  <si>
    <t>Trubní vedení</t>
  </si>
  <si>
    <t>37</t>
  </si>
  <si>
    <t>871273120</t>
  </si>
  <si>
    <t>Montáž kanalizačního potrubí hladkého plnostěnného SN 4 z PVC-U DN 125</t>
  </si>
  <si>
    <t>-1230512997</t>
  </si>
  <si>
    <t>Montáž kanalizačního potrubí z tvrdého PVC-U hladkého plnostěnného tuhost SN 4 DN 125</t>
  </si>
  <si>
    <t>38</t>
  </si>
  <si>
    <t>28611117</t>
  </si>
  <si>
    <t>trubka kanalizační PVC DN 125x500mm SN4</t>
  </si>
  <si>
    <t>1233128582</t>
  </si>
  <si>
    <t>39</t>
  </si>
  <si>
    <t>871313121</t>
  </si>
  <si>
    <t>Montáž kanalizačního potrubí hladkého plnostěnného SN 8 z PVC-U DN 160</t>
  </si>
  <si>
    <t>-2027409767</t>
  </si>
  <si>
    <t>Montáž kanalizačního potrubí z tvrdého PVC-U hladkého plnostěnného tuhost SN 8 DN 160</t>
  </si>
  <si>
    <t>5+11+1+2</t>
  </si>
  <si>
    <t>40</t>
  </si>
  <si>
    <t>28611165</t>
  </si>
  <si>
    <t>trubka kanalizační PVC-U plnostěnná jednovrstvá DN 160x3000mm SN8</t>
  </si>
  <si>
    <t>-2065244918</t>
  </si>
  <si>
    <t>41</t>
  </si>
  <si>
    <t>28611164</t>
  </si>
  <si>
    <t>trubka kanalizační PVC-U plnostěnná jednovrstvá DN 160x1000mm SN8</t>
  </si>
  <si>
    <t>-1593258510</t>
  </si>
  <si>
    <t>42</t>
  </si>
  <si>
    <t>877270330</t>
  </si>
  <si>
    <t>Montáž spojek na kanalizačním potrubí z PP nebo tvrdého PVC-U trub hladkých plnostěnných DN 125</t>
  </si>
  <si>
    <t>1704705571</t>
  </si>
  <si>
    <t>Montáž tvarovek na kanalizačním plastovém potrubí z PP nebo PVC-U hladkého plnostěnného spojek nebo redukcí DN 125</t>
  </si>
  <si>
    <t>43</t>
  </si>
  <si>
    <t>28611506</t>
  </si>
  <si>
    <t>redukce kanalizační PVC 160/125</t>
  </si>
  <si>
    <t>1798687409</t>
  </si>
  <si>
    <t>44</t>
  </si>
  <si>
    <t>877310310</t>
  </si>
  <si>
    <t>Montáž kolen na kanalizačním potrubí z PP nebo tvrdého PVC-U trub hladkých plnostěnných DN 150</t>
  </si>
  <si>
    <t>-862483174</t>
  </si>
  <si>
    <t>Montáž tvarovek na kanalizačním plastovém potrubí z PP nebo PVC-U hladkého plnostěnného kolen, víček nebo hrdlových uzávěrů DN 150</t>
  </si>
  <si>
    <t>45</t>
  </si>
  <si>
    <t>28612200</t>
  </si>
  <si>
    <t>koleno kanalizační plastové PVC KG DN 160/15° SN12/16</t>
  </si>
  <si>
    <t>-1266666541</t>
  </si>
  <si>
    <t>46</t>
  </si>
  <si>
    <t>28612201</t>
  </si>
  <si>
    <t>koleno kanalizační plastové PVC KG DN 160/30° SN12/16</t>
  </si>
  <si>
    <t>7259772</t>
  </si>
  <si>
    <t>47</t>
  </si>
  <si>
    <t>28612202</t>
  </si>
  <si>
    <t>koleno kanalizační plastové PVC KG DN 160/45° SN12/16</t>
  </si>
  <si>
    <t>-1092482192</t>
  </si>
  <si>
    <t>48</t>
  </si>
  <si>
    <t>28612203</t>
  </si>
  <si>
    <t>koleno kanalizační plastové PVC KG DN 160/90° SN12/16</t>
  </si>
  <si>
    <t>1445992981</t>
  </si>
  <si>
    <t>49</t>
  </si>
  <si>
    <t>877310320</t>
  </si>
  <si>
    <t>Montáž odboček na kanalizačním potrubí z PP nebo tvrdého PVC-U trub hladkých plnostěnných DN 150</t>
  </si>
  <si>
    <t>-822778642</t>
  </si>
  <si>
    <t>Montáž tvarovek na kanalizačním plastovém potrubí z PP nebo PVC-U hladkého plnostěnného odboček DN 150</t>
  </si>
  <si>
    <t>50</t>
  </si>
  <si>
    <t>28651215</t>
  </si>
  <si>
    <t>odbočka kanalizační PVC-U plnostěnná DN 160/160/45°</t>
  </si>
  <si>
    <t>-1173677691</t>
  </si>
  <si>
    <t>51</t>
  </si>
  <si>
    <t>890211851</t>
  </si>
  <si>
    <t>Bourání šachet z prostého betonu strojně obestavěného prostoru do 1,5 m3</t>
  </si>
  <si>
    <t>238930556</t>
  </si>
  <si>
    <t>Bourání šachet a jímek strojně velikosti obestavěného prostoru do 1,5 m3 z prostého betonu</t>
  </si>
  <si>
    <t>dem_UV*0,5*0,5*1,5</t>
  </si>
  <si>
    <t>52</t>
  </si>
  <si>
    <t>895941302</t>
  </si>
  <si>
    <t>Osazení vpusti uliční DN 450 z betonových dílců dno s kalištěm</t>
  </si>
  <si>
    <t>-1695969661</t>
  </si>
  <si>
    <t>Osazení vpusti uliční z betonových dílců DN 450 dno s kalištěm</t>
  </si>
  <si>
    <t>53</t>
  </si>
  <si>
    <t>59224495</t>
  </si>
  <si>
    <t>vpusť uliční DN 450 kaliště nízké 450/240x50mm</t>
  </si>
  <si>
    <t>119441968</t>
  </si>
  <si>
    <t>54</t>
  </si>
  <si>
    <t>895941314</t>
  </si>
  <si>
    <t>Osazení vpusti uliční DN 450 z betonových dílců skruž horní 570 mm</t>
  </si>
  <si>
    <t>-1555928203</t>
  </si>
  <si>
    <t>Osazení vpusti uliční z betonových dílců DN 450 skruž horní 570 mm</t>
  </si>
  <si>
    <t>55</t>
  </si>
  <si>
    <t>59223858</t>
  </si>
  <si>
    <t>skruž betonová horní pro uliční vpusť 450x570x50mm</t>
  </si>
  <si>
    <t>778137634</t>
  </si>
  <si>
    <t>56</t>
  </si>
  <si>
    <t>895941331</t>
  </si>
  <si>
    <t>Osazení vpusti uliční DN 450 z betonových dílců skruž průběžná s výtokem</t>
  </si>
  <si>
    <t>504140754</t>
  </si>
  <si>
    <t>Osazení vpusti uliční z betonových dílců DN 450 skruž průběžná s výtokem</t>
  </si>
  <si>
    <t>57</t>
  </si>
  <si>
    <t>59223854</t>
  </si>
  <si>
    <t>skruž betonová s odtokem 150mm PVC pro uliční vpusť 450x350x50mm</t>
  </si>
  <si>
    <t>223632781</t>
  </si>
  <si>
    <t>58</t>
  </si>
  <si>
    <t>899204112</t>
  </si>
  <si>
    <t>Osazení mříží litinových včetně rámů BEZ košů na bahno pro třídu zatížení D400, E600</t>
  </si>
  <si>
    <t>23656053</t>
  </si>
  <si>
    <t>Osazení mříží litinových včetně rámů a košů na bahno pro třídu zatížení D400, E600</t>
  </si>
  <si>
    <t>59</t>
  </si>
  <si>
    <t>59224481</t>
  </si>
  <si>
    <t>mříž vtoková s rámem pro uliční vpusť 500x500, zatížení 40 tun</t>
  </si>
  <si>
    <t>-2117440519</t>
  </si>
  <si>
    <t>60</t>
  </si>
  <si>
    <t>59223864</t>
  </si>
  <si>
    <t>prstenec pro uliční vpusť vyrovnávací betonový 390x60x130mm</t>
  </si>
  <si>
    <t>-803587439</t>
  </si>
  <si>
    <t>61</t>
  </si>
  <si>
    <t>899301811</t>
  </si>
  <si>
    <t>Demontáž poklopů betonových nebo ŽB včetně rámu hmotnosti do 50 kg</t>
  </si>
  <si>
    <t>-332263918</t>
  </si>
  <si>
    <t>Demontáž poklopů betonových a železobetonových včetně rámu, hmotnosti jednotlivě do 50 kg</t>
  </si>
  <si>
    <t>62</t>
  </si>
  <si>
    <t>899331111</t>
  </si>
  <si>
    <t>Výšková úprava uličního vstupu nebo vpusti do 200 mm zvýšením poklopu</t>
  </si>
  <si>
    <t>R-pol.</t>
  </si>
  <si>
    <t>-371189560</t>
  </si>
  <si>
    <t>63</t>
  </si>
  <si>
    <t>899623141</t>
  </si>
  <si>
    <t>Obetonování potrubí nebo zdiva stok betonem prostým tř. C 12/15 v otevřeném výkopu</t>
  </si>
  <si>
    <t>1896871447</t>
  </si>
  <si>
    <t>Obetonování potrubí nebo zdiva stok betonem prostým v otevřeném výkopu, betonem tř. C 12/15</t>
  </si>
  <si>
    <t>(PVC160+PVC125)*0,038</t>
  </si>
  <si>
    <t>64</t>
  </si>
  <si>
    <t>916131213</t>
  </si>
  <si>
    <t>Osazení silničního obrubníku betonového stojatého s boční opěrou do lože z betonu prostého</t>
  </si>
  <si>
    <t>-1574648230</t>
  </si>
  <si>
    <t>Osazení silničního obrubníku betonového se zřízením lože, s vyplněním a zatřením spár cementovou maltou stojatého s boční opěrou z betonu prostého, do lože z betonu prostého</t>
  </si>
  <si>
    <t>3*0,3</t>
  </si>
  <si>
    <t>65</t>
  </si>
  <si>
    <t>59217034</t>
  </si>
  <si>
    <t>obrubník silniční betonový 1000x150x300mm</t>
  </si>
  <si>
    <t>-438376524</t>
  </si>
  <si>
    <t>obr_sil_300*1,02</t>
  </si>
  <si>
    <t>66</t>
  </si>
  <si>
    <t>59217026</t>
  </si>
  <si>
    <t>obrubník silniční betonový 500x150x250mm</t>
  </si>
  <si>
    <t>-1522243185</t>
  </si>
  <si>
    <t>obr_sil_250*1,02</t>
  </si>
  <si>
    <t>67</t>
  </si>
  <si>
    <t>59217030</t>
  </si>
  <si>
    <t>obrubník silniční betonový přechodový 1000x150x150-250mm</t>
  </si>
  <si>
    <t>-1771379498</t>
  </si>
  <si>
    <t>obr_sil_P*1,02</t>
  </si>
  <si>
    <t>68</t>
  </si>
  <si>
    <t>59217029</t>
  </si>
  <si>
    <t>obrubník silniční betonový nájezdový 1000x150x150mm</t>
  </si>
  <si>
    <t>1154973987</t>
  </si>
  <si>
    <t>obr_sil_N*1,02</t>
  </si>
  <si>
    <t>69</t>
  </si>
  <si>
    <t>59217035.1</t>
  </si>
  <si>
    <t>obrubník betonový obloukový vnější 780x150x250mm R=0,5 m</t>
  </si>
  <si>
    <t>-259645596</t>
  </si>
  <si>
    <t>obrubník betonový obloukový vnější 780x150x250mm</t>
  </si>
  <si>
    <t>obr_sil_R05/0,78*1,02</t>
  </si>
  <si>
    <t>70</t>
  </si>
  <si>
    <t>59217035.2</t>
  </si>
  <si>
    <t>obrubník betonový obloukový vnější 780x150x250mm R=1,0 m</t>
  </si>
  <si>
    <t>1894224872</t>
  </si>
  <si>
    <t>obr_sil_R10/0,78*1,02</t>
  </si>
  <si>
    <t>71</t>
  </si>
  <si>
    <t>59217035.3</t>
  </si>
  <si>
    <t>obrubník betonový obloukový vnější 780x150x250mm R=2,0 m</t>
  </si>
  <si>
    <t>1036278972</t>
  </si>
  <si>
    <t>obr_sil_R20/0,78*1,02</t>
  </si>
  <si>
    <t>72</t>
  </si>
  <si>
    <t>59217035.4</t>
  </si>
  <si>
    <t>obrubník betonový roh vnitřní 150x150x250mm</t>
  </si>
  <si>
    <t>1673155816</t>
  </si>
  <si>
    <t>obr_sil_roh/0,3</t>
  </si>
  <si>
    <t>73</t>
  </si>
  <si>
    <t>916231213</t>
  </si>
  <si>
    <t>Osazení chodníkového obrubníku betonového stojatého s boční opěrou do lože z betonu prostého</t>
  </si>
  <si>
    <t>-516670116</t>
  </si>
  <si>
    <t>Osazení chodníkového obrubníku betonového se zřízením lože, s vyplněním a zatřením spár cementovou maltou stojatého s boční opěrou z betonu prostého, do lože z betonu prostého</t>
  </si>
  <si>
    <t>74</t>
  </si>
  <si>
    <t>59217036</t>
  </si>
  <si>
    <t>obrubník parkový betonový 500x80x250mm přírodní</t>
  </si>
  <si>
    <t>-1852914167</t>
  </si>
  <si>
    <t>obr_ch_250*1,02</t>
  </si>
  <si>
    <t>75</t>
  </si>
  <si>
    <t>916241113</t>
  </si>
  <si>
    <t>Osazení obrubníku kamenného ležatého s boční opěrou do lože z betonu prostého</t>
  </si>
  <si>
    <t>-134539205</t>
  </si>
  <si>
    <t>Osazení obrubníku kamenného se zřízením lože, s vyplněním a zatřením spár cementovou maltou ležatého s boční opěrou z betonu prostého, do lože z betonu prostého</t>
  </si>
  <si>
    <t>76</t>
  </si>
  <si>
    <t>58380005</t>
  </si>
  <si>
    <t>obrubník kamenný žulový přímý 1000x200x250mm</t>
  </si>
  <si>
    <t>-279035952</t>
  </si>
  <si>
    <t>77</t>
  </si>
  <si>
    <t>919112212</t>
  </si>
  <si>
    <t>Řezání spár pro vytvoření komůrky š 10 mm hl 20 mm pro těsnící zálivku v živičném krytu</t>
  </si>
  <si>
    <t>796285325</t>
  </si>
  <si>
    <t>Řezání dilatačních spár v živičném krytu vytvoření komůrky pro těsnící zálivku šířky 10 mm, hloubky 20 mm</t>
  </si>
  <si>
    <t>78</t>
  </si>
  <si>
    <t>919122111</t>
  </si>
  <si>
    <t>Těsnění spár zálivkou za tepla pro komůrky š 10 mm hl 20 mm s těsnicím profilem</t>
  </si>
  <si>
    <t>-2108284267</t>
  </si>
  <si>
    <t>Utěsnění dilatačních spár zálivkou za tepla v cementobetonovém nebo živičném krytu včetně adhezního nátěru s těsnicím profilem pod zálivkou, pro komůrky šířky 10 mm, hloubky 20 mm</t>
  </si>
  <si>
    <t>rez+zlab_prub+zlab_cistici+zlab_vpust+zlab_zaslep</t>
  </si>
  <si>
    <t>79</t>
  </si>
  <si>
    <t>919735113</t>
  </si>
  <si>
    <t>Řezání stávajícího živičného krytu hl přes 100 do 150 mm</t>
  </si>
  <si>
    <t>1700078698</t>
  </si>
  <si>
    <t>Řezání stávajícího živičného krytu nebo podkladu hloubky přes 100 do 150 mm</t>
  </si>
  <si>
    <t>80</t>
  </si>
  <si>
    <t>935114212</t>
  </si>
  <si>
    <t>Osazení mikroštěrbinového odvodňovacího betonového žlabu 220x260 mm se spádem dna 0,5 %</t>
  </si>
  <si>
    <t>1148421696</t>
  </si>
  <si>
    <t>Osazení štěrbinového odvodňovacího betonového žlabu rozměru 220x260 mm (mikroštěrbinového) se spádem dna 0,5 %</t>
  </si>
  <si>
    <t>81</t>
  </si>
  <si>
    <t>59221013</t>
  </si>
  <si>
    <t>trouba mikroštěrbinová s přerušovanou štěrbinou betonová spád dna 0,5% 220x260mm</t>
  </si>
  <si>
    <t>-865633442</t>
  </si>
  <si>
    <t>82</t>
  </si>
  <si>
    <t>935114213</t>
  </si>
  <si>
    <t>Osazení záslepky mikroštěrbinového odvodňovacího betonového žlabu 220x260 mm</t>
  </si>
  <si>
    <t>1856641716</t>
  </si>
  <si>
    <t>Osazení štěrbinového odvodňovacího betonového žlabu rozměru 220x260 mm (mikroštěrbinového) záslepky</t>
  </si>
  <si>
    <t>83</t>
  </si>
  <si>
    <t>59221641</t>
  </si>
  <si>
    <t>záslepka pro mikroštěrbinovou troubu 220x260x120mm</t>
  </si>
  <si>
    <t>-879969127</t>
  </si>
  <si>
    <t>84</t>
  </si>
  <si>
    <t>935114214</t>
  </si>
  <si>
    <t>Osazení čisticího kusu mikroštěrbinového odvodňovacího betonového žlabu 220x260 mm</t>
  </si>
  <si>
    <t>1424951864</t>
  </si>
  <si>
    <t>Osazení štěrbinového odvodňovacího betonového žlabu rozměru 220x260 mm (mikroštěrbinového) čisticího kusu</t>
  </si>
  <si>
    <t>85</t>
  </si>
  <si>
    <t>59221638</t>
  </si>
  <si>
    <t>čisticí kus pro mikroštěrbinovou troubu 220x260x1000mm</t>
  </si>
  <si>
    <t>1458438664</t>
  </si>
  <si>
    <t>86</t>
  </si>
  <si>
    <t>935114215</t>
  </si>
  <si>
    <t>Osazení vpusťového kompletu mikroštěrbinového odvodňovacího betonového žlabu 220x260 mm</t>
  </si>
  <si>
    <t>-1251232914</t>
  </si>
  <si>
    <t>Osazení štěrbinového odvodňovacího betonového žlabu rozměru 220x260 mm (mikroštěrbinového) vpusťového kompletu</t>
  </si>
  <si>
    <t>87</t>
  </si>
  <si>
    <t>59221636</t>
  </si>
  <si>
    <t>vpusťový komplet pro mikroštěrbinovou troubu 220x260x1000mm vč. přechodové desky a hrnce</t>
  </si>
  <si>
    <t>892620463</t>
  </si>
  <si>
    <t>vpusťový komplet pro mikroštěrbinovou troubu 220x260x1000mm</t>
  </si>
  <si>
    <t>88</t>
  </si>
  <si>
    <t>977151124</t>
  </si>
  <si>
    <t>Jádrové vrty diamantovými korunkami do stavebních materiálů D přes 150 do 180 mm (napojení UV4 na šachtu)</t>
  </si>
  <si>
    <t>-2022851855</t>
  </si>
  <si>
    <t>Jádrové vrty diamantovými korunkami do stavebních materiálů (železobetonu, betonu, cihel, obkladů, dlažeb, kamene) průměru přes 150 do 180 mm</t>
  </si>
  <si>
    <t>2*0,12</t>
  </si>
  <si>
    <t>997</t>
  </si>
  <si>
    <t>Přesun sutě</t>
  </si>
  <si>
    <t>89</t>
  </si>
  <si>
    <t>997013861</t>
  </si>
  <si>
    <t>Poplatek za uložení stavebního odpadu na recyklační skládce (skládkovné) z prostého betonu kód odpadu 17 01 01</t>
  </si>
  <si>
    <t>-533319160</t>
  </si>
  <si>
    <t>Poplatek za uložení stavebního odpadu na recyklační skládce (skládkovné) z prostého betonu zatříděného do Katalogu odpadů pod kódem 17 01 01</t>
  </si>
  <si>
    <t>90</t>
  </si>
  <si>
    <t>997013873</t>
  </si>
  <si>
    <t>Poplatek za uložení stavebního odpadu na recyklační skládce (skládkovné) zeminy a kamení zatříděného do Katalogu odpadů pod kódem 17 05 04</t>
  </si>
  <si>
    <t>1597460931</t>
  </si>
  <si>
    <t>odvoz_zem*1,7+sut_kam</t>
  </si>
  <si>
    <t>91</t>
  </si>
  <si>
    <t>997013875</t>
  </si>
  <si>
    <t>Poplatek za uložení stavebního odpadu na recyklační skládce (skládkovné) asfaltového bez obsahu dehtu zatříděného do Katalogu odpadů pod kódem 17 03 02</t>
  </si>
  <si>
    <t>1308085619</t>
  </si>
  <si>
    <t>92</t>
  </si>
  <si>
    <t>997221551</t>
  </si>
  <si>
    <t>Vodorovná doprava suti ze sypkých materiálů do 1 km (RC Sadov 11 km)</t>
  </si>
  <si>
    <t>469996651</t>
  </si>
  <si>
    <t>Vodorovná doprava suti bez naložení, ale se složením a s hrubým urovnáním ze sypkých materiálů, na vzdálenost do 1 km</t>
  </si>
  <si>
    <t>153,485+2,466</t>
  </si>
  <si>
    <t>93</t>
  </si>
  <si>
    <t>997221559</t>
  </si>
  <si>
    <t>Příplatek ZKD 1 km u vodorovné dopravy suti ze sypkých materiálů (dalších 10 km)</t>
  </si>
  <si>
    <t>-1532030946</t>
  </si>
  <si>
    <t>Vodorovná doprava suti bez naložení, ale se složením a s hrubým urovnáním Příplatek k ceně za každý další i započatý 1 km přes 1 km</t>
  </si>
  <si>
    <t>sut_kam*10</t>
  </si>
  <si>
    <t>94</t>
  </si>
  <si>
    <t>997221561</t>
  </si>
  <si>
    <t>Vodorovná doprava suti z kusových materiálů do 1 km (RC Sadov 11 km)</t>
  </si>
  <si>
    <t>669660481</t>
  </si>
  <si>
    <t>Vodorovná doprava suti bez naložení, ale se složením a s hrubým urovnáním z kusových materiálů, na vzdálenost do 1 km</t>
  </si>
  <si>
    <t>18,757+10,438+28,440+7,811+0,013+1,320</t>
  </si>
  <si>
    <t>8,782+148,743</t>
  </si>
  <si>
    <t>sut_kus</t>
  </si>
  <si>
    <t>95</t>
  </si>
  <si>
    <t>997221569</t>
  </si>
  <si>
    <t>Příplatek ZKD 1 km u vodorovné dopravy suti z kusových materiálů (dalšch 10 km Sadov, 3 km deponie dlažba)</t>
  </si>
  <si>
    <t>680663337</t>
  </si>
  <si>
    <t>(sut_bet+sut_ziv)*10+dlazba*3</t>
  </si>
  <si>
    <t>96</t>
  </si>
  <si>
    <t>997221611</t>
  </si>
  <si>
    <t>Nakládání suti na dopravní prostředky pro vodorovnou dopravu</t>
  </si>
  <si>
    <t>-168495520</t>
  </si>
  <si>
    <t>Nakládání na dopravní prostředky pro vodorovnou dopravu suti</t>
  </si>
  <si>
    <t>97</t>
  </si>
  <si>
    <t>997221612</t>
  </si>
  <si>
    <t>Nakládání vybouraných hmot na dopravní prostředky pro vodorovnou dopravu (použitelná dlažba na palety)</t>
  </si>
  <si>
    <t>-170982296</t>
  </si>
  <si>
    <t>Nakládání na dopravní prostředky pro vodorovnou dopravu vybouraných hmot</t>
  </si>
  <si>
    <t>998</t>
  </si>
  <si>
    <t>Přesun hmot</t>
  </si>
  <si>
    <t>98</t>
  </si>
  <si>
    <t>998223011</t>
  </si>
  <si>
    <t>Přesun hmot pro pozemní komunikace s krytem dlážděným</t>
  </si>
  <si>
    <t>883663487</t>
  </si>
  <si>
    <t>Přesun hmot pro pozemní komunikace s krytem dlážděným dopravní vzdálenost do 200 m jakékoliv délky objektu</t>
  </si>
  <si>
    <t>PSV</t>
  </si>
  <si>
    <t>Práce a dodávky PSV</t>
  </si>
  <si>
    <t>711</t>
  </si>
  <si>
    <t>Izolace proti vodě, vlhkosti a plynům</t>
  </si>
  <si>
    <t>99</t>
  </si>
  <si>
    <t>711161383</t>
  </si>
  <si>
    <t>Izolace proti zemní vlhkosti nopovou fólií ukončení horní lištou</t>
  </si>
  <si>
    <t>-1393480592</t>
  </si>
  <si>
    <t>Izolace proti zemní vlhkosti a beztlakové vodě nopovými fóliemi ostatní ukončení izolace lištou</t>
  </si>
  <si>
    <t>6,422+11,60+11,60+6,48+6,62+12,60+6,911+10,426+42,094</t>
  </si>
  <si>
    <t>100</t>
  </si>
  <si>
    <t>28323018</t>
  </si>
  <si>
    <t>lišta ukončovací pro drenážní fólie profilované tl 20mm</t>
  </si>
  <si>
    <t>-1940408700</t>
  </si>
  <si>
    <t>lista*1,05</t>
  </si>
  <si>
    <t>101</t>
  </si>
  <si>
    <t>711471053</t>
  </si>
  <si>
    <t>Provedení vodorovné izolace proti tlakové vodě termoplasty volně položenou fólií z nízkolehčeného PE</t>
  </si>
  <si>
    <t>-769772068</t>
  </si>
  <si>
    <t>Provedení izolace proti povrchové a podpovrchové tlakové vodě termoplasty na ploše vodorovné V folií z nízkolehčeného PE položenou volně</t>
  </si>
  <si>
    <t>lista*1,5</t>
  </si>
  <si>
    <t>102</t>
  </si>
  <si>
    <t>GTA.1750168.1</t>
  </si>
  <si>
    <t>Guttabeta N  1,5x20m nopy 8 mm</t>
  </si>
  <si>
    <t>411151582</t>
  </si>
  <si>
    <t>Guttabeta N  2,0x20m</t>
  </si>
  <si>
    <t>nopova*1,05</t>
  </si>
  <si>
    <t>Práce a dodávky M</t>
  </si>
  <si>
    <t>46-M</t>
  </si>
  <si>
    <t>Zemní práce při extr.mont.pracích</t>
  </si>
  <si>
    <t>103</t>
  </si>
  <si>
    <t>460010024</t>
  </si>
  <si>
    <t>Vytyčení trasy vedení kabelového podzemního v zastavěném prostoru</t>
  </si>
  <si>
    <t>km</t>
  </si>
  <si>
    <t>2109497761</t>
  </si>
  <si>
    <t>Vytyčení trasy vedení kabelového (podzemního) v zastavěném prostoru</t>
  </si>
  <si>
    <t>104</t>
  </si>
  <si>
    <t>460161162</t>
  </si>
  <si>
    <t>Hloubení kabelových rýh ručně š 35 cm hl 70 cm v hornině tř I skupiny 3</t>
  </si>
  <si>
    <t>1916671238</t>
  </si>
  <si>
    <t>Hloubení zapažených i nezapažených kabelových rýh ručně včetně urovnání dna s přemístěním výkopku do vzdálenosti 3 m od okraje jámy nebo s naložením na dopravní prostředek šířky 35 cm hloubky 70 cm v hornině třídy těžitelnosti I skupiny 3</t>
  </si>
  <si>
    <t>105</t>
  </si>
  <si>
    <t>460431172</t>
  </si>
  <si>
    <t>Zásyp kabelových rýh ručně se zhutněním š 35 cm hl 70 cm z horniny tř I skupiny 3</t>
  </si>
  <si>
    <t>1483457833</t>
  </si>
  <si>
    <t>Zásyp kabelových rýh ručně s přemístění sypaniny ze vzdálenosti do 10 m, s uložením výkopku ve vrstvách včetně zhutnění a úpravy povrchu šířky 35 cm hloubky 70 cm z horniny třídy těžitelnosti I skupiny 3</t>
  </si>
  <si>
    <t>106</t>
  </si>
  <si>
    <t>460671113</t>
  </si>
  <si>
    <t>Výstražná fólie pro krytí kabelů šířky 34 cm</t>
  </si>
  <si>
    <t>-387257822</t>
  </si>
  <si>
    <t>Výstražná fólie z PVC pro krytí kabelů včetně vyrovnání povrchu rýhy, rozvinutí a uložení fólie šířky do 34 cm</t>
  </si>
  <si>
    <t>2,56</t>
  </si>
  <si>
    <t>CYKY</t>
  </si>
  <si>
    <t>FeZn</t>
  </si>
  <si>
    <t>jama</t>
  </si>
  <si>
    <t>0,576</t>
  </si>
  <si>
    <t>ryha_1</t>
  </si>
  <si>
    <t>KOPOFLEX</t>
  </si>
  <si>
    <t>SO 431 - VO</t>
  </si>
  <si>
    <t>ryha_2</t>
  </si>
  <si>
    <t>HDPE</t>
  </si>
  <si>
    <t>PVC</t>
  </si>
  <si>
    <t xml:space="preserve">    741 - Elektroinstalace - silnoproud</t>
  </si>
  <si>
    <t xml:space="preserve">    21-M - Elektromontáže</t>
  </si>
  <si>
    <t xml:space="preserve">    22-M - Montáže technologických zařízení pro dopravní stavby</t>
  </si>
  <si>
    <t>961044111</t>
  </si>
  <si>
    <t>Bourání základů z betonu prostého</t>
  </si>
  <si>
    <t>-233059926</t>
  </si>
  <si>
    <t>Bourání základů z betonu prostého</t>
  </si>
  <si>
    <t>VO*0,8*0,8*1,0</t>
  </si>
  <si>
    <t>Vodorovná doprava suti z kusových materiálů do 1 km (RC Sadov 10 km)</t>
  </si>
  <si>
    <t>957434636</t>
  </si>
  <si>
    <t>2,560</t>
  </si>
  <si>
    <t>Příplatek ZKD 1 km u vodorovné dopravy suti z kusových materiálů (dalších 10 km)</t>
  </si>
  <si>
    <t>1265613918</t>
  </si>
  <si>
    <t>10*sut_bet</t>
  </si>
  <si>
    <t>-724074385</t>
  </si>
  <si>
    <t>741</t>
  </si>
  <si>
    <t>Elektroinstalace - silnoproud</t>
  </si>
  <si>
    <t>741122133</t>
  </si>
  <si>
    <t>Montáž kabel Cu plný kulatý žíla 4x10 mm2 zatažený v trubkách (např. CYKY)</t>
  </si>
  <si>
    <t>1041933188</t>
  </si>
  <si>
    <t>Montáž kabelů měděných bez ukončení uložených v trubkách zatažených plných kulatých nebo bezhalogenových (např. CYKY) počtu a průřezu žil 4x10 mm2</t>
  </si>
  <si>
    <t>34111076</t>
  </si>
  <si>
    <t>kabel instalační jádro Cu plné izolace PVC plášť PVC 450/750V (CYKY) 4x10mm2</t>
  </si>
  <si>
    <t>-2012589100</t>
  </si>
  <si>
    <t>741410041</t>
  </si>
  <si>
    <t>Montáž vodič uzemňovací drát nebo lano D do 10 mm v městské zástavbě</t>
  </si>
  <si>
    <t>-470459205</t>
  </si>
  <si>
    <t>Montáž uzemňovacího vedení s upevněním, propojením a připojením pomocí svorek v zemi s izolací spojů drátu nebo lana Ø do 10 mm v městské zástavbě</t>
  </si>
  <si>
    <t>35441072</t>
  </si>
  <si>
    <t>drát D 8mm FeZn pro hromosvod</t>
  </si>
  <si>
    <t>kg</t>
  </si>
  <si>
    <t>449109019</t>
  </si>
  <si>
    <t>FeZn/2,5</t>
  </si>
  <si>
    <t>21-M</t>
  </si>
  <si>
    <t>Elektromontáže</t>
  </si>
  <si>
    <t>210202016</t>
  </si>
  <si>
    <t>Montáž svítidlo výbojkové průmyslové nebo venkovní na sloupek parkový</t>
  </si>
  <si>
    <t>-1590769451</t>
  </si>
  <si>
    <t>Montáž svítidel výbojkových se zapojením vodičů průmyslových nebo venkovních na sloupek parkových</t>
  </si>
  <si>
    <t>210204002</t>
  </si>
  <si>
    <t>Montáž stožárů osvětlení parkových ocelových</t>
  </si>
  <si>
    <t>-1374432238</t>
  </si>
  <si>
    <t>210280001</t>
  </si>
  <si>
    <t>Zkoušky a prohlídky el rozvodů a zařízení celková prohlídka pro objem montážních prací do 100 tis Kč</t>
  </si>
  <si>
    <t>1914391166</t>
  </si>
  <si>
    <t>Zkoušky a prohlídky elektrických rozvodů a zařízení celková prohlídka, zkoušení, měření a vyhotovení revizní zprávy pro objem montážních prací do 100 tisíc Kč</t>
  </si>
  <si>
    <t>218202016</t>
  </si>
  <si>
    <t>Demontáž svítidla výbojkového průmyslového nebo venkovního ze sloupku parkového</t>
  </si>
  <si>
    <t>-1695533336</t>
  </si>
  <si>
    <t>Demontáž svítidel výbojkových s odpojením vodičů průmyslových nebo venkovních ze sloupku parkového</t>
  </si>
  <si>
    <t>218204002</t>
  </si>
  <si>
    <t>Demontáž stožárů osvětlení parkových ocelových</t>
  </si>
  <si>
    <t>-672793683</t>
  </si>
  <si>
    <t>22-M</t>
  </si>
  <si>
    <t>Montáže technologických zařízení pro dopravní stavby</t>
  </si>
  <si>
    <t>220080891</t>
  </si>
  <si>
    <t>Montáž spojky [GELSNAP] pro celoplastové kabely bez pancíře do 6 žil</t>
  </si>
  <si>
    <t>-178708098</t>
  </si>
  <si>
    <t>Montáž spojky [GELSNAP] pro kabely celoplastové bez pancíře do 6 žil</t>
  </si>
  <si>
    <t>35436021</t>
  </si>
  <si>
    <t>spojka kabelová smršťovaná přímé do 1kV 91ah-21s 4x6-25mm</t>
  </si>
  <si>
    <t>256</t>
  </si>
  <si>
    <t>-1257942569</t>
  </si>
  <si>
    <t>-1813546555</t>
  </si>
  <si>
    <t>460131113</t>
  </si>
  <si>
    <t>Hloubení nezapažených jam při elektromontážích ručně v hornině tř I skupiny 3</t>
  </si>
  <si>
    <t>1751798509</t>
  </si>
  <si>
    <t>Hloubení nezapažených jam ručně včetně urovnání dna s přemístěním výkopku do vzdálenosti 3 m od okraje jámy nebo s naložením na dopravní prostředek v hornině třídy těžitelnosti I skupiny 3</t>
  </si>
  <si>
    <t>VO*0,6*0,6*0,8</t>
  </si>
  <si>
    <t>460161152</t>
  </si>
  <si>
    <t>Hloubení kabelových rýh ručně š 35 cm hl 60 cm v hornině tř I skupiny 3</t>
  </si>
  <si>
    <t>-124061964</t>
  </si>
  <si>
    <t>Hloubení kabelových rýh ručně včetně urovnání dna s přemístěním výkopku do vzdálenosti 3 m od okraje jámy nebo s naložením na dopravní prostředek šířky 35 cm hloubky 60 cm v hornině třídy těžitelnosti I skupiny 3</t>
  </si>
  <si>
    <t>460171152</t>
  </si>
  <si>
    <t>Hloubení kabelových nezapažených rýh strojně š 35 cm hl 60 cm v hornině tř I skupiny 3</t>
  </si>
  <si>
    <t>-1036366617</t>
  </si>
  <si>
    <t>Hloubení nezapažených kabelových rýh strojně včetně urovnání dna s přemístěním výkopku do vzdálenosti 3 m od okraje jámy nebo s naložením na dopravní prostředek šířky 35 cm hloubky 60 cm v hornině třídy těžitelnosti I skupiny 3</t>
  </si>
  <si>
    <t>460171172</t>
  </si>
  <si>
    <t>Hloubení kabelových nezapažených rýh strojně š 35 cm hl 80 cm v hornině tř I skupiny 3</t>
  </si>
  <si>
    <t>-1541364038</t>
  </si>
  <si>
    <t>Hloubení nezapažených kabelových rýh strojně včetně urovnání dna s přemístěním výkopku do vzdálenosti 3 m od okraje jámy nebo s naložením na dopravní prostředek šířky 35 cm hloubky 80 cm v hornině třídy těžitelnosti I skupiny 3</t>
  </si>
  <si>
    <t>460391123</t>
  </si>
  <si>
    <t>Zásyp jam při elektromontážích ručně se zhutněním z hornin třídy I skupiny 3</t>
  </si>
  <si>
    <t>358087263</t>
  </si>
  <si>
    <t>Zásyp jam ručně s uložením výkopku ve vrstvách a úpravou povrchu s přemístění sypaniny ze vzdálenosti do 10 m se zhutněním z horniny třídy těžitelnosti I skupiny 3</t>
  </si>
  <si>
    <t>460451162</t>
  </si>
  <si>
    <t>Zásyp kabelových rýh strojně se zhutněním š 35 cm hl 60 cm z horniny tř I skupiny 3</t>
  </si>
  <si>
    <t>33623193</t>
  </si>
  <si>
    <t>Zásyp kabelových rýh strojně s přemístěním sypaniny ze vzdálenosti do 10 m, s uložením výkopku ve vrstvách včetně zhutnění a urovnání povrchu šířky 35 cm hloubky 60 cm z horniny třídy těžitelnosti I skupiny 3</t>
  </si>
  <si>
    <t>ryha_1+PVC</t>
  </si>
  <si>
    <t>460451182</t>
  </si>
  <si>
    <t>Zásyp kabelových rýh strojně se zhutněním š 35 cm hl 80 cm z horniny tř I skupiny 3</t>
  </si>
  <si>
    <t>1517873749</t>
  </si>
  <si>
    <t>Zásyp kabelových rýh strojně s přemístěním sypaniny ze vzdálenosti do 10 m, s uložením výkopku ve vrstvách včetně zhutnění a urovnání povrchu šířky 35 cm hloubky 80 cm z horniny třídy těžitelnosti I skupiny 3</t>
  </si>
  <si>
    <t>460641124</t>
  </si>
  <si>
    <t>Základové konstrukce při elektromontážích ze ŽB tř. C 20/25 bez zvláštních nároků na prostředí</t>
  </si>
  <si>
    <t>-499911280</t>
  </si>
  <si>
    <t>Základové konstrukce základ bez bednění do rostlé zeminy z monolitického železobetonu bez výztuže bez zvláštních nároků na prostředí tř. C 20/25</t>
  </si>
  <si>
    <t>jama-VO*0,0565</t>
  </si>
  <si>
    <t>-1720171415</t>
  </si>
  <si>
    <t>ryha_1+ryha_2</t>
  </si>
  <si>
    <t>460742121</t>
  </si>
  <si>
    <t>Osazení kabelových prostupů z trub plastových do rýhy s obsypem z písku průměru do 10 cm</t>
  </si>
  <si>
    <t>-2141306643</t>
  </si>
  <si>
    <t>Osazení kabelových prostupů včetně utěsnění a spárování z trub plastových do rýhy, bez výkopových prací s obsypem z písku, vnitřního průměru do 10 cm</t>
  </si>
  <si>
    <t>34571350</t>
  </si>
  <si>
    <t>trubka elektroinstalační ohebná dvouplášťová korugovaná (chránička) D 32/40mm, HDPE+LDPE</t>
  </si>
  <si>
    <t>746455887</t>
  </si>
  <si>
    <t>460742122</t>
  </si>
  <si>
    <t>Osazení kabelových prostupů z trub plastových do rýhy s obsypem z písku průměru přes 10 do 15 cm</t>
  </si>
  <si>
    <t>681079006</t>
  </si>
  <si>
    <t>Osazení kabelových prostupů včetně utěsnění a spárování z trub plastových do rýhy, bez výkopových prací s obsypem z písku, vnitřního průměru přes 10 do 15 cm</t>
  </si>
  <si>
    <t>4*5+1*8</t>
  </si>
  <si>
    <t>34571357</t>
  </si>
  <si>
    <t>trubka elektroinstalační ohebná dvouplášťová korugovaná (chránička) D 108/125mm, HDPE+LDPE</t>
  </si>
  <si>
    <t>144855970</t>
  </si>
  <si>
    <t>460841818</t>
  </si>
  <si>
    <t>Osazení a ukotvení stožárového pouzdra před provedením základu, průměru 25-30 cm včetně dodání pouzdra délky do 1,0 m</t>
  </si>
  <si>
    <t>-1979091099</t>
  </si>
  <si>
    <t>Osazení kabelové komory z plastů vyříznutí otvoru ve stěně kabelové komory HDPE</t>
  </si>
  <si>
    <t>469981111</t>
  </si>
  <si>
    <t>Přesun hmot pro pomocné stavební práce při elektromotážích</t>
  </si>
  <si>
    <t>-376145440</t>
  </si>
  <si>
    <t>Přesun hmot pro pomocné stavební práce při elektromontážích dopravní vzdálenost do 1 000 m</t>
  </si>
  <si>
    <t>travnik</t>
  </si>
  <si>
    <t>409</t>
  </si>
  <si>
    <t>zemina</t>
  </si>
  <si>
    <t>204,11</t>
  </si>
  <si>
    <t>voda</t>
  </si>
  <si>
    <t>6,135</t>
  </si>
  <si>
    <t>SO 801 - Vegetační úpravy</t>
  </si>
  <si>
    <t>181111111</t>
  </si>
  <si>
    <t>Plošná úprava terénu do 500 m2 zemina skupiny 1 až 4 nerovnosti přes 50 do 100 mm v rovinně a svahu do 1:5</t>
  </si>
  <si>
    <t>388013881</t>
  </si>
  <si>
    <t>Plošná úprava terénu v zemině skupiny 1 až 4 s urovnáním povrchu bez doplnění ornice souvislé plochy do 500 m2 při nerovnostech terénu přes 50 do 100 mm v rovině nebo na svahu do 1:5</t>
  </si>
  <si>
    <t>181411131</t>
  </si>
  <si>
    <t>Založení parkového trávníku výsevem pl do 1000 m2 v rovině a ve svahu do 1:5</t>
  </si>
  <si>
    <t>1973333790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</si>
  <si>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</si>
  <si>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</si>
  <si>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</si>
  <si>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760785618</t>
  </si>
  <si>
    <t>travnik*0,025</t>
  </si>
  <si>
    <t>182303111</t>
  </si>
  <si>
    <t>Doplnění zeminy nebo substrátu na travnatých plochách tl do 50 mm rovina v rovinně a svahu do 1:5</t>
  </si>
  <si>
    <t>-152397118</t>
  </si>
  <si>
    <t>Doplnění zeminy nebo substrátu na travnatých plochách tloušťky do 50 mm v rovině nebo na svahu do 1:5</t>
  </si>
  <si>
    <t>10371500</t>
  </si>
  <si>
    <t>substrát pro trávníky VL</t>
  </si>
  <si>
    <t>539524566</t>
  </si>
  <si>
    <t>travnik*0,05</t>
  </si>
  <si>
    <t>182303111.1</t>
  </si>
  <si>
    <t>Doplnění zeminy nebo substrátu na travnatých plochách tl do 100mm rovina v rovinně a svahu do 1:5</t>
  </si>
  <si>
    <t>-595695556</t>
  </si>
  <si>
    <t>48,6+82,67+58,83+3,81+4,23+3,03+2,94</t>
  </si>
  <si>
    <t>10371500.1</t>
  </si>
  <si>
    <t>zemina pro trávníky</t>
  </si>
  <si>
    <t>2038074901</t>
  </si>
  <si>
    <t>zemina*0,1</t>
  </si>
  <si>
    <t>185804312</t>
  </si>
  <si>
    <t>Zalití rostlin vodou plocha přes 20 m2 (3x 5 l/m2)</t>
  </si>
  <si>
    <t>-1232636201</t>
  </si>
  <si>
    <t>Zalití rostlin vodou plochy záhonů jednotlivě přes 20 m2</t>
  </si>
  <si>
    <t>travnik*0,005*3</t>
  </si>
  <si>
    <t>185851121</t>
  </si>
  <si>
    <t>Dovoz vody pro zálivku rostlin za vzdálenost do 1000 m</t>
  </si>
  <si>
    <t>2020018072</t>
  </si>
  <si>
    <t>Dovoz vody pro zálivku rostlin na vzdálenost do 1000 m</t>
  </si>
  <si>
    <t>185851129</t>
  </si>
  <si>
    <t>Příplatek k dovozu vody pro zálivku rostlin do 1000 m ZKD 1000 m</t>
  </si>
  <si>
    <t>-994898635</t>
  </si>
  <si>
    <t>Dovoz vody pro zálivku rostlin Příplatek k ceně za každých dalších i započatých 1000 m</t>
  </si>
  <si>
    <t>2*voda</t>
  </si>
  <si>
    <t>998231411</t>
  </si>
  <si>
    <t>Ruční přesun hmot pro sadovnické a krajinářské úpravy do 100 m</t>
  </si>
  <si>
    <t>1525232155</t>
  </si>
  <si>
    <t>Přesun hmot pro sadovnické a krajinářské úpravy - ručně bez užití mechanizace vodorovná dopravní vzdálenost do 100 m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</si>
  <si>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</si>
  <si>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</si>
  <si>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</si>
  <si>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</si>
  <si>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</si>
  <si>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</si>
  <si>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</si>
  <si>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</si>
  <si>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</si>
  <si>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Kč</t>
  </si>
  <si>
    <t>1024</t>
  </si>
  <si>
    <t>1865311420</t>
  </si>
  <si>
    <t>012303000</t>
  </si>
  <si>
    <t>Geodetické práce po výstavbě</t>
  </si>
  <si>
    <t>-1370783416</t>
  </si>
  <si>
    <t>013254000</t>
  </si>
  <si>
    <t>Dokumentace skutečného provedení stavby</t>
  </si>
  <si>
    <t>-856110835</t>
  </si>
  <si>
    <t>VRN3</t>
  </si>
  <si>
    <t>Zařízení staveniště</t>
  </si>
  <si>
    <t>032103000</t>
  </si>
  <si>
    <t>Náklady na stavební buňky</t>
  </si>
  <si>
    <t>1292389074</t>
  </si>
  <si>
    <t>SEZNAM FIGUR</t>
  </si>
  <si>
    <t>Výměra</t>
  </si>
  <si>
    <t>Použití figury:</t>
  </si>
  <si>
    <t>kamen</t>
  </si>
  <si>
    <t>20,522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</si>
</sst>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104</xdr:row>
      <xdr:rowOff>0</xdr:rowOff>
    </xdr:from>
    <xdr:to>
      <xdr:col>9</xdr:col>
      <xdr:colOff>1216025</xdr:colOff>
      <xdr:row>108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115</xdr:row>
      <xdr:rowOff>0</xdr:rowOff>
    </xdr:from>
    <xdr:to>
      <xdr:col>9</xdr:col>
      <xdr:colOff>1216025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111</xdr:row>
      <xdr:rowOff>0</xdr:rowOff>
    </xdr:from>
    <xdr:to>
      <xdr:col>9</xdr:col>
      <xdr:colOff>1216025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105</xdr:row>
      <xdr:rowOff>0</xdr:rowOff>
    </xdr:from>
    <xdr:to>
      <xdr:col>9</xdr:col>
      <xdr:colOff>1216025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105</xdr:row>
      <xdr:rowOff>0</xdr:rowOff>
    </xdr:from>
    <xdr:to>
      <xdr:col>9</xdr:col>
      <xdr:colOff>1216025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AN8" sqref="AN8"/>
    </sheetView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 x14ac:dyDescent="0.2"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5" t="s">
        <v>6</v>
      </c>
      <c r="BT2" s="15" t="s">
        <v>7</v>
      </c>
    </row>
    <row r="3" spans="1:74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 x14ac:dyDescent="0.2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 x14ac:dyDescent="0.2">
      <c r="B5" s="18"/>
      <c r="D5" s="22" t="s">
        <v>13</v>
      </c>
      <c r="K5" s="209" t="s">
        <v>14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R5" s="18"/>
      <c r="BE5" s="206" t="s">
        <v>15</v>
      </c>
      <c r="BS5" s="15" t="s">
        <v>6</v>
      </c>
    </row>
    <row r="6" spans="1:74" ht="36.950000000000003" customHeight="1" x14ac:dyDescent="0.2">
      <c r="B6" s="18"/>
      <c r="D6" s="24" t="s">
        <v>16</v>
      </c>
      <c r="K6" s="211" t="s">
        <v>17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R6" s="18"/>
      <c r="BE6" s="207"/>
      <c r="BS6" s="15" t="s">
        <v>6</v>
      </c>
    </row>
    <row r="7" spans="1:74" ht="12" customHeight="1" x14ac:dyDescent="0.2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7"/>
      <c r="BS7" s="15" t="s">
        <v>6</v>
      </c>
    </row>
    <row r="8" spans="1:74" ht="12" customHeight="1" x14ac:dyDescent="0.2">
      <c r="B8" s="18"/>
      <c r="D8" s="25" t="s">
        <v>20</v>
      </c>
      <c r="K8" s="23" t="s">
        <v>21</v>
      </c>
      <c r="AK8" s="25" t="s">
        <v>22</v>
      </c>
      <c r="AN8" s="26"/>
      <c r="AR8" s="18"/>
      <c r="BE8" s="207"/>
      <c r="BS8" s="15" t="s">
        <v>6</v>
      </c>
    </row>
    <row r="9" spans="1:74" ht="14.45" customHeight="1" x14ac:dyDescent="0.2">
      <c r="B9" s="18"/>
      <c r="AR9" s="18"/>
      <c r="BE9" s="207"/>
      <c r="BS9" s="15" t="s">
        <v>6</v>
      </c>
    </row>
    <row r="10" spans="1:74" ht="12" customHeight="1" x14ac:dyDescent="0.2">
      <c r="B10" s="18"/>
      <c r="D10" s="25" t="s">
        <v>23</v>
      </c>
      <c r="AK10" s="25" t="s">
        <v>24</v>
      </c>
      <c r="AN10" s="23" t="s">
        <v>25</v>
      </c>
      <c r="AR10" s="18"/>
      <c r="BE10" s="207"/>
      <c r="BS10" s="15" t="s">
        <v>6</v>
      </c>
    </row>
    <row r="11" spans="1:74" ht="18.399999999999999" customHeight="1" x14ac:dyDescent="0.2">
      <c r="B11" s="18"/>
      <c r="E11" s="23" t="s">
        <v>26</v>
      </c>
      <c r="AK11" s="25" t="s">
        <v>27</v>
      </c>
      <c r="AN11" s="23" t="s">
        <v>28</v>
      </c>
      <c r="AR11" s="18"/>
      <c r="BE11" s="207"/>
      <c r="BS11" s="15" t="s">
        <v>6</v>
      </c>
    </row>
    <row r="12" spans="1:74" ht="6.95" customHeight="1" x14ac:dyDescent="0.2">
      <c r="B12" s="18"/>
      <c r="AR12" s="18"/>
      <c r="BE12" s="207"/>
      <c r="BS12" s="15" t="s">
        <v>6</v>
      </c>
    </row>
    <row r="13" spans="1:74" ht="12" customHeight="1" x14ac:dyDescent="0.2">
      <c r="B13" s="18"/>
      <c r="D13" s="25" t="s">
        <v>29</v>
      </c>
      <c r="AK13" s="25" t="s">
        <v>24</v>
      </c>
      <c r="AN13" s="27" t="s">
        <v>30</v>
      </c>
      <c r="AR13" s="18"/>
      <c r="BE13" s="207"/>
      <c r="BS13" s="15" t="s">
        <v>6</v>
      </c>
    </row>
    <row r="14" spans="1:74" ht="12.75" x14ac:dyDescent="0.2">
      <c r="B14" s="18"/>
      <c r="E14" s="212" t="s">
        <v>30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5" t="s">
        <v>27</v>
      </c>
      <c r="AN14" s="27" t="s">
        <v>30</v>
      </c>
      <c r="AR14" s="18"/>
      <c r="BE14" s="207"/>
      <c r="BS14" s="15" t="s">
        <v>6</v>
      </c>
    </row>
    <row r="15" spans="1:74" ht="6.95" customHeight="1" x14ac:dyDescent="0.2">
      <c r="B15" s="18"/>
      <c r="AR15" s="18"/>
      <c r="BE15" s="207"/>
      <c r="BS15" s="15" t="s">
        <v>4</v>
      </c>
    </row>
    <row r="16" spans="1:74" ht="12" customHeight="1" x14ac:dyDescent="0.2">
      <c r="B16" s="18"/>
      <c r="D16" s="25" t="s">
        <v>31</v>
      </c>
      <c r="AK16" s="25" t="s">
        <v>24</v>
      </c>
      <c r="AN16" s="23" t="s">
        <v>32</v>
      </c>
      <c r="AR16" s="18"/>
      <c r="BE16" s="207"/>
      <c r="BS16" s="15" t="s">
        <v>4</v>
      </c>
    </row>
    <row r="17" spans="2:71" ht="18.399999999999999" customHeight="1" x14ac:dyDescent="0.2">
      <c r="B17" s="18"/>
      <c r="E17" s="23" t="s">
        <v>33</v>
      </c>
      <c r="AK17" s="25" t="s">
        <v>27</v>
      </c>
      <c r="AN17" s="23" t="s">
        <v>34</v>
      </c>
      <c r="AR17" s="18"/>
      <c r="BE17" s="207"/>
      <c r="BS17" s="15" t="s">
        <v>35</v>
      </c>
    </row>
    <row r="18" spans="2:71" ht="6.95" customHeight="1" x14ac:dyDescent="0.2">
      <c r="B18" s="18"/>
      <c r="AR18" s="18"/>
      <c r="BE18" s="207"/>
      <c r="BS18" s="15" t="s">
        <v>6</v>
      </c>
    </row>
    <row r="19" spans="2:71" ht="12" customHeight="1" x14ac:dyDescent="0.2">
      <c r="B19" s="18"/>
      <c r="D19" s="25" t="s">
        <v>36</v>
      </c>
      <c r="AK19" s="25" t="s">
        <v>24</v>
      </c>
      <c r="AN19" s="23" t="s">
        <v>32</v>
      </c>
      <c r="AR19" s="18"/>
      <c r="BE19" s="207"/>
      <c r="BS19" s="15" t="s">
        <v>6</v>
      </c>
    </row>
    <row r="20" spans="2:71" ht="18.399999999999999" customHeight="1" x14ac:dyDescent="0.2">
      <c r="B20" s="18"/>
      <c r="E20" s="23" t="s">
        <v>33</v>
      </c>
      <c r="AK20" s="25" t="s">
        <v>27</v>
      </c>
      <c r="AN20" s="23" t="s">
        <v>34</v>
      </c>
      <c r="AR20" s="18"/>
      <c r="BE20" s="207"/>
      <c r="BS20" s="15" t="s">
        <v>35</v>
      </c>
    </row>
    <row r="21" spans="2:71" ht="6.95" customHeight="1" x14ac:dyDescent="0.2">
      <c r="B21" s="18"/>
      <c r="AR21" s="18"/>
      <c r="BE21" s="207"/>
    </row>
    <row r="22" spans="2:71" ht="12" customHeight="1" x14ac:dyDescent="0.2">
      <c r="B22" s="18"/>
      <c r="D22" s="25" t="s">
        <v>37</v>
      </c>
      <c r="AR22" s="18"/>
      <c r="BE22" s="207"/>
    </row>
    <row r="23" spans="2:71" ht="16.5" customHeight="1" x14ac:dyDescent="0.2">
      <c r="B23" s="18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8"/>
      <c r="BE23" s="207"/>
    </row>
    <row r="24" spans="2:71" ht="6.95" customHeight="1" x14ac:dyDescent="0.2">
      <c r="B24" s="18"/>
      <c r="AR24" s="18"/>
      <c r="BE24" s="207"/>
    </row>
    <row r="25" spans="2:71" ht="6.95" customHeight="1" x14ac:dyDescent="0.2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7"/>
    </row>
    <row r="26" spans="2:71" s="1" customFormat="1" ht="25.9" customHeight="1" x14ac:dyDescent="0.2">
      <c r="B26" s="30"/>
      <c r="D26" s="31" t="s">
        <v>38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5">
        <f>ROUND(AG94,2)</f>
        <v>0</v>
      </c>
      <c r="AL26" s="216"/>
      <c r="AM26" s="216"/>
      <c r="AN26" s="216"/>
      <c r="AO26" s="216"/>
      <c r="AR26" s="30"/>
      <c r="BE26" s="207"/>
    </row>
    <row r="27" spans="2:71" s="1" customFormat="1" ht="6.95" customHeight="1" x14ac:dyDescent="0.2">
      <c r="B27" s="30"/>
      <c r="AR27" s="30"/>
      <c r="BE27" s="207"/>
    </row>
    <row r="28" spans="2:71" s="1" customFormat="1" ht="12.75" x14ac:dyDescent="0.2">
      <c r="B28" s="30"/>
      <c r="L28" s="217" t="s">
        <v>39</v>
      </c>
      <c r="M28" s="217"/>
      <c r="N28" s="217"/>
      <c r="O28" s="217"/>
      <c r="P28" s="217"/>
      <c r="W28" s="217" t="s">
        <v>40</v>
      </c>
      <c r="X28" s="217"/>
      <c r="Y28" s="217"/>
      <c r="Z28" s="217"/>
      <c r="AA28" s="217"/>
      <c r="AB28" s="217"/>
      <c r="AC28" s="217"/>
      <c r="AD28" s="217"/>
      <c r="AE28" s="217"/>
      <c r="AK28" s="217" t="s">
        <v>41</v>
      </c>
      <c r="AL28" s="217"/>
      <c r="AM28" s="217"/>
      <c r="AN28" s="217"/>
      <c r="AO28" s="217"/>
      <c r="AR28" s="30"/>
      <c r="BE28" s="207"/>
    </row>
    <row r="29" spans="2:71" s="2" customFormat="1" ht="14.45" customHeight="1" x14ac:dyDescent="0.2">
      <c r="B29" s="34"/>
      <c r="D29" s="25" t="s">
        <v>42</v>
      </c>
      <c r="F29" s="25" t="s">
        <v>43</v>
      </c>
      <c r="L29" s="220">
        <v>0.21</v>
      </c>
      <c r="M29" s="219"/>
      <c r="N29" s="219"/>
      <c r="O29" s="219"/>
      <c r="P29" s="219"/>
      <c r="W29" s="218">
        <f>ROUND(AZ94, 2)</f>
        <v>0</v>
      </c>
      <c r="X29" s="219"/>
      <c r="Y29" s="219"/>
      <c r="Z29" s="219"/>
      <c r="AA29" s="219"/>
      <c r="AB29" s="219"/>
      <c r="AC29" s="219"/>
      <c r="AD29" s="219"/>
      <c r="AE29" s="219"/>
      <c r="AK29" s="218">
        <f>ROUND(AV94, 2)</f>
        <v>0</v>
      </c>
      <c r="AL29" s="219"/>
      <c r="AM29" s="219"/>
      <c r="AN29" s="219"/>
      <c r="AO29" s="219"/>
      <c r="AR29" s="34"/>
      <c r="BE29" s="208"/>
    </row>
    <row r="30" spans="2:71" s="2" customFormat="1" ht="14.45" customHeight="1" x14ac:dyDescent="0.2">
      <c r="B30" s="34"/>
      <c r="F30" s="25" t="s">
        <v>44</v>
      </c>
      <c r="L30" s="220">
        <v>0.12</v>
      </c>
      <c r="M30" s="219"/>
      <c r="N30" s="219"/>
      <c r="O30" s="219"/>
      <c r="P30" s="219"/>
      <c r="W30" s="218">
        <f>ROUND(BA94, 2)</f>
        <v>0</v>
      </c>
      <c r="X30" s="219"/>
      <c r="Y30" s="219"/>
      <c r="Z30" s="219"/>
      <c r="AA30" s="219"/>
      <c r="AB30" s="219"/>
      <c r="AC30" s="219"/>
      <c r="AD30" s="219"/>
      <c r="AE30" s="219"/>
      <c r="AK30" s="218">
        <f>ROUND(AW94, 2)</f>
        <v>0</v>
      </c>
      <c r="AL30" s="219"/>
      <c r="AM30" s="219"/>
      <c r="AN30" s="219"/>
      <c r="AO30" s="219"/>
      <c r="AR30" s="34"/>
      <c r="BE30" s="208"/>
    </row>
    <row r="31" spans="2:71" s="2" customFormat="1" ht="14.45" hidden="1" customHeight="1" x14ac:dyDescent="0.2">
      <c r="B31" s="34"/>
      <c r="F31" s="25" t="s">
        <v>45</v>
      </c>
      <c r="L31" s="220">
        <v>0.21</v>
      </c>
      <c r="M31" s="219"/>
      <c r="N31" s="219"/>
      <c r="O31" s="219"/>
      <c r="P31" s="219"/>
      <c r="W31" s="218">
        <f>ROUND(BB94, 2)</f>
        <v>0</v>
      </c>
      <c r="X31" s="219"/>
      <c r="Y31" s="219"/>
      <c r="Z31" s="219"/>
      <c r="AA31" s="219"/>
      <c r="AB31" s="219"/>
      <c r="AC31" s="219"/>
      <c r="AD31" s="219"/>
      <c r="AE31" s="219"/>
      <c r="AK31" s="218">
        <v>0</v>
      </c>
      <c r="AL31" s="219"/>
      <c r="AM31" s="219"/>
      <c r="AN31" s="219"/>
      <c r="AO31" s="219"/>
      <c r="AR31" s="34"/>
      <c r="BE31" s="208"/>
    </row>
    <row r="32" spans="2:71" s="2" customFormat="1" ht="14.45" hidden="1" customHeight="1" x14ac:dyDescent="0.2">
      <c r="B32" s="34"/>
      <c r="F32" s="25" t="s">
        <v>46</v>
      </c>
      <c r="L32" s="220">
        <v>0.12</v>
      </c>
      <c r="M32" s="219"/>
      <c r="N32" s="219"/>
      <c r="O32" s="219"/>
      <c r="P32" s="219"/>
      <c r="W32" s="218">
        <f>ROUND(BC94, 2)</f>
        <v>0</v>
      </c>
      <c r="X32" s="219"/>
      <c r="Y32" s="219"/>
      <c r="Z32" s="219"/>
      <c r="AA32" s="219"/>
      <c r="AB32" s="219"/>
      <c r="AC32" s="219"/>
      <c r="AD32" s="219"/>
      <c r="AE32" s="219"/>
      <c r="AK32" s="218">
        <v>0</v>
      </c>
      <c r="AL32" s="219"/>
      <c r="AM32" s="219"/>
      <c r="AN32" s="219"/>
      <c r="AO32" s="219"/>
      <c r="AR32" s="34"/>
      <c r="BE32" s="208"/>
    </row>
    <row r="33" spans="2:57" s="2" customFormat="1" ht="14.45" hidden="1" customHeight="1" x14ac:dyDescent="0.2">
      <c r="B33" s="34"/>
      <c r="F33" s="25" t="s">
        <v>47</v>
      </c>
      <c r="L33" s="220">
        <v>0</v>
      </c>
      <c r="M33" s="219"/>
      <c r="N33" s="219"/>
      <c r="O33" s="219"/>
      <c r="P33" s="219"/>
      <c r="W33" s="218">
        <f>ROUND(BD94, 2)</f>
        <v>0</v>
      </c>
      <c r="X33" s="219"/>
      <c r="Y33" s="219"/>
      <c r="Z33" s="219"/>
      <c r="AA33" s="219"/>
      <c r="AB33" s="219"/>
      <c r="AC33" s="219"/>
      <c r="AD33" s="219"/>
      <c r="AE33" s="219"/>
      <c r="AK33" s="218">
        <v>0</v>
      </c>
      <c r="AL33" s="219"/>
      <c r="AM33" s="219"/>
      <c r="AN33" s="219"/>
      <c r="AO33" s="219"/>
      <c r="AR33" s="34"/>
      <c r="BE33" s="208"/>
    </row>
    <row r="34" spans="2:57" s="1" customFormat="1" ht="6.95" customHeight="1" x14ac:dyDescent="0.2">
      <c r="B34" s="30"/>
      <c r="AR34" s="30"/>
      <c r="BE34" s="207"/>
    </row>
    <row r="35" spans="2:57" s="1" customFormat="1" ht="25.9" customHeight="1" x14ac:dyDescent="0.2">
      <c r="B35" s="30"/>
      <c r="C35" s="35"/>
      <c r="D35" s="36" t="s">
        <v>48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49</v>
      </c>
      <c r="U35" s="37"/>
      <c r="V35" s="37"/>
      <c r="W35" s="37"/>
      <c r="X35" s="224" t="s">
        <v>50</v>
      </c>
      <c r="Y35" s="222"/>
      <c r="Z35" s="222"/>
      <c r="AA35" s="222"/>
      <c r="AB35" s="222"/>
      <c r="AC35" s="37"/>
      <c r="AD35" s="37"/>
      <c r="AE35" s="37"/>
      <c r="AF35" s="37"/>
      <c r="AG35" s="37"/>
      <c r="AH35" s="37"/>
      <c r="AI35" s="37"/>
      <c r="AJ35" s="37"/>
      <c r="AK35" s="221">
        <f>SUM(AK26:AK33)</f>
        <v>0</v>
      </c>
      <c r="AL35" s="222"/>
      <c r="AM35" s="222"/>
      <c r="AN35" s="222"/>
      <c r="AO35" s="223"/>
      <c r="AP35" s="35"/>
      <c r="AQ35" s="35"/>
      <c r="AR35" s="30"/>
    </row>
    <row r="36" spans="2:57" s="1" customFormat="1" ht="6.95" customHeight="1" x14ac:dyDescent="0.2">
      <c r="B36" s="30"/>
      <c r="AR36" s="30"/>
    </row>
    <row r="37" spans="2:57" s="1" customFormat="1" ht="14.45" customHeight="1" x14ac:dyDescent="0.2">
      <c r="B37" s="30"/>
      <c r="AR37" s="30"/>
    </row>
    <row r="38" spans="2:57" ht="14.45" customHeight="1" x14ac:dyDescent="0.2">
      <c r="B38" s="18"/>
      <c r="AR38" s="18"/>
    </row>
    <row r="39" spans="2:57" ht="14.45" customHeight="1" x14ac:dyDescent="0.2">
      <c r="B39" s="18"/>
      <c r="AR39" s="18"/>
    </row>
    <row r="40" spans="2:57" ht="14.45" customHeight="1" x14ac:dyDescent="0.2">
      <c r="B40" s="18"/>
      <c r="AR40" s="18"/>
    </row>
    <row r="41" spans="2:57" ht="14.45" customHeight="1" x14ac:dyDescent="0.2">
      <c r="B41" s="18"/>
      <c r="AR41" s="18"/>
    </row>
    <row r="42" spans="2:57" ht="14.45" customHeight="1" x14ac:dyDescent="0.2">
      <c r="B42" s="18"/>
      <c r="AR42" s="18"/>
    </row>
    <row r="43" spans="2:57" ht="14.45" customHeight="1" x14ac:dyDescent="0.2">
      <c r="B43" s="18"/>
      <c r="AR43" s="18"/>
    </row>
    <row r="44" spans="2:57" ht="14.45" customHeight="1" x14ac:dyDescent="0.2">
      <c r="B44" s="18"/>
      <c r="AR44" s="18"/>
    </row>
    <row r="45" spans="2:57" ht="14.45" customHeight="1" x14ac:dyDescent="0.2">
      <c r="B45" s="18"/>
      <c r="AR45" s="18"/>
    </row>
    <row r="46" spans="2:57" ht="14.45" customHeight="1" x14ac:dyDescent="0.2">
      <c r="B46" s="18"/>
      <c r="AR46" s="18"/>
    </row>
    <row r="47" spans="2:57" ht="14.45" customHeight="1" x14ac:dyDescent="0.2">
      <c r="B47" s="18"/>
      <c r="AR47" s="18"/>
    </row>
    <row r="48" spans="2:57" ht="14.45" customHeight="1" x14ac:dyDescent="0.2">
      <c r="B48" s="18"/>
      <c r="AR48" s="18"/>
    </row>
    <row r="49" spans="2:44" s="1" customFormat="1" ht="14.45" customHeight="1" x14ac:dyDescent="0.2">
      <c r="B49" s="30"/>
      <c r="D49" s="39" t="s">
        <v>51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52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 x14ac:dyDescent="0.2">
      <c r="B50" s="18"/>
      <c r="AR50" s="18"/>
    </row>
    <row r="51" spans="2:44" ht="11.25" x14ac:dyDescent="0.2">
      <c r="B51" s="18"/>
      <c r="AR51" s="18"/>
    </row>
    <row r="52" spans="2:44" ht="11.25" x14ac:dyDescent="0.2">
      <c r="B52" s="18"/>
      <c r="AR52" s="18"/>
    </row>
    <row r="53" spans="2:44" ht="11.25" x14ac:dyDescent="0.2">
      <c r="B53" s="18"/>
      <c r="AR53" s="18"/>
    </row>
    <row r="54" spans="2:44" ht="11.25" x14ac:dyDescent="0.2">
      <c r="B54" s="18"/>
      <c r="AR54" s="18"/>
    </row>
    <row r="55" spans="2:44" ht="11.25" x14ac:dyDescent="0.2">
      <c r="B55" s="18"/>
      <c r="AR55" s="18"/>
    </row>
    <row r="56" spans="2:44" ht="11.25" x14ac:dyDescent="0.2">
      <c r="B56" s="18"/>
      <c r="AR56" s="18"/>
    </row>
    <row r="57" spans="2:44" ht="11.25" x14ac:dyDescent="0.2">
      <c r="B57" s="18"/>
      <c r="AR57" s="18"/>
    </row>
    <row r="58" spans="2:44" ht="11.25" x14ac:dyDescent="0.2">
      <c r="B58" s="18"/>
      <c r="AR58" s="18"/>
    </row>
    <row r="59" spans="2:44" ht="11.25" x14ac:dyDescent="0.2">
      <c r="B59" s="18"/>
      <c r="AR59" s="18"/>
    </row>
    <row r="60" spans="2:44" s="1" customFormat="1" ht="12.75" x14ac:dyDescent="0.2">
      <c r="B60" s="30"/>
      <c r="D60" s="41" t="s">
        <v>53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54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53</v>
      </c>
      <c r="AI60" s="32"/>
      <c r="AJ60" s="32"/>
      <c r="AK60" s="32"/>
      <c r="AL60" s="32"/>
      <c r="AM60" s="41" t="s">
        <v>54</v>
      </c>
      <c r="AN60" s="32"/>
      <c r="AO60" s="32"/>
      <c r="AR60" s="30"/>
    </row>
    <row r="61" spans="2:44" ht="11.25" x14ac:dyDescent="0.2">
      <c r="B61" s="18"/>
      <c r="AR61" s="18"/>
    </row>
    <row r="62" spans="2:44" ht="11.25" x14ac:dyDescent="0.2">
      <c r="B62" s="18"/>
      <c r="AR62" s="18"/>
    </row>
    <row r="63" spans="2:44" ht="11.25" x14ac:dyDescent="0.2">
      <c r="B63" s="18"/>
      <c r="AR63" s="18"/>
    </row>
    <row r="64" spans="2:44" s="1" customFormat="1" ht="12.75" x14ac:dyDescent="0.2">
      <c r="B64" s="30"/>
      <c r="D64" s="39" t="s">
        <v>55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56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 x14ac:dyDescent="0.2">
      <c r="B65" s="18"/>
      <c r="AR65" s="18"/>
    </row>
    <row r="66" spans="2:44" ht="11.25" x14ac:dyDescent="0.2">
      <c r="B66" s="18"/>
      <c r="AR66" s="18"/>
    </row>
    <row r="67" spans="2:44" ht="11.25" x14ac:dyDescent="0.2">
      <c r="B67" s="18"/>
      <c r="AR67" s="18"/>
    </row>
    <row r="68" spans="2:44" ht="11.25" x14ac:dyDescent="0.2">
      <c r="B68" s="18"/>
      <c r="AR68" s="18"/>
    </row>
    <row r="69" spans="2:44" ht="11.25" x14ac:dyDescent="0.2">
      <c r="B69" s="18"/>
      <c r="AR69" s="18"/>
    </row>
    <row r="70" spans="2:44" ht="11.25" x14ac:dyDescent="0.2">
      <c r="B70" s="18"/>
      <c r="AR70" s="18"/>
    </row>
    <row r="71" spans="2:44" ht="11.25" x14ac:dyDescent="0.2">
      <c r="B71" s="18"/>
      <c r="AR71" s="18"/>
    </row>
    <row r="72" spans="2:44" ht="11.25" x14ac:dyDescent="0.2">
      <c r="B72" s="18"/>
      <c r="AR72" s="18"/>
    </row>
    <row r="73" spans="2:44" ht="11.25" x14ac:dyDescent="0.2">
      <c r="B73" s="18"/>
      <c r="AR73" s="18"/>
    </row>
    <row r="74" spans="2:44" ht="11.25" x14ac:dyDescent="0.2">
      <c r="B74" s="18"/>
      <c r="AR74" s="18"/>
    </row>
    <row r="75" spans="2:44" s="1" customFormat="1" ht="12.75" x14ac:dyDescent="0.2">
      <c r="B75" s="30"/>
      <c r="D75" s="41" t="s">
        <v>53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54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53</v>
      </c>
      <c r="AI75" s="32"/>
      <c r="AJ75" s="32"/>
      <c r="AK75" s="32"/>
      <c r="AL75" s="32"/>
      <c r="AM75" s="41" t="s">
        <v>54</v>
      </c>
      <c r="AN75" s="32"/>
      <c r="AO75" s="32"/>
      <c r="AR75" s="30"/>
    </row>
    <row r="76" spans="2:44" s="1" customFormat="1" ht="11.25" x14ac:dyDescent="0.2">
      <c r="B76" s="30"/>
      <c r="AR76" s="30"/>
    </row>
    <row r="77" spans="2:44" s="1" customFormat="1" ht="6.9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 x14ac:dyDescent="0.2">
      <c r="B82" s="30"/>
      <c r="C82" s="19" t="s">
        <v>57</v>
      </c>
      <c r="AR82" s="30"/>
    </row>
    <row r="83" spans="1:91" s="1" customFormat="1" ht="6.95" customHeight="1" x14ac:dyDescent="0.2">
      <c r="B83" s="30"/>
      <c r="AR83" s="30"/>
    </row>
    <row r="84" spans="1:91" s="3" customFormat="1" ht="12" customHeight="1" x14ac:dyDescent="0.2">
      <c r="B84" s="46"/>
      <c r="C84" s="25" t="s">
        <v>13</v>
      </c>
      <c r="L84" s="3" t="str">
        <f>K5</f>
        <v>23-019_2</v>
      </c>
      <c r="AR84" s="46"/>
    </row>
    <row r="85" spans="1:91" s="4" customFormat="1" ht="36.950000000000003" customHeight="1" x14ac:dyDescent="0.2">
      <c r="B85" s="47"/>
      <c r="C85" s="48" t="s">
        <v>16</v>
      </c>
      <c r="L85" s="187" t="str">
        <f>K6</f>
        <v>Ostrov, Rekonstrukce vnitrobloku 4. etapy - Šafaříkova ulice SEKCE 2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R85" s="47"/>
    </row>
    <row r="86" spans="1:91" s="1" customFormat="1" ht="6.95" customHeight="1" x14ac:dyDescent="0.2">
      <c r="B86" s="30"/>
      <c r="AR86" s="30"/>
    </row>
    <row r="87" spans="1:91" s="1" customFormat="1" ht="12" customHeight="1" x14ac:dyDescent="0.2">
      <c r="B87" s="30"/>
      <c r="C87" s="25" t="s">
        <v>20</v>
      </c>
      <c r="L87" s="49" t="str">
        <f>IF(K8="","",K8)</f>
        <v>Ostrov</v>
      </c>
      <c r="AI87" s="25" t="s">
        <v>22</v>
      </c>
      <c r="AM87" s="189" t="str">
        <f>IF(AN8= "","",AN8)</f>
        <v/>
      </c>
      <c r="AN87" s="189"/>
      <c r="AR87" s="30"/>
    </row>
    <row r="88" spans="1:91" s="1" customFormat="1" ht="6.95" customHeight="1" x14ac:dyDescent="0.2">
      <c r="B88" s="30"/>
      <c r="AR88" s="30"/>
    </row>
    <row r="89" spans="1:91" s="1" customFormat="1" ht="15.2" customHeight="1" x14ac:dyDescent="0.2">
      <c r="B89" s="30"/>
      <c r="C89" s="25" t="s">
        <v>23</v>
      </c>
      <c r="L89" s="3" t="str">
        <f>IF(E11= "","",E11)</f>
        <v>Město Ostrov</v>
      </c>
      <c r="AI89" s="25" t="s">
        <v>31</v>
      </c>
      <c r="AM89" s="190" t="str">
        <f>IF(E17="","",E17)</f>
        <v>Ing. Igor Hrazdil</v>
      </c>
      <c r="AN89" s="191"/>
      <c r="AO89" s="191"/>
      <c r="AP89" s="191"/>
      <c r="AR89" s="30"/>
      <c r="AS89" s="192" t="s">
        <v>58</v>
      </c>
      <c r="AT89" s="193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 x14ac:dyDescent="0.2">
      <c r="B90" s="30"/>
      <c r="C90" s="25" t="s">
        <v>29</v>
      </c>
      <c r="L90" s="3" t="str">
        <f>IF(E14= "Vyplň údaj","",E14)</f>
        <v/>
      </c>
      <c r="AI90" s="25" t="s">
        <v>36</v>
      </c>
      <c r="AM90" s="190" t="str">
        <f>IF(E20="","",E20)</f>
        <v>Ing. Igor Hrazdil</v>
      </c>
      <c r="AN90" s="191"/>
      <c r="AO90" s="191"/>
      <c r="AP90" s="191"/>
      <c r="AR90" s="30"/>
      <c r="AS90" s="194"/>
      <c r="AT90" s="195"/>
      <c r="BD90" s="54"/>
    </row>
    <row r="91" spans="1:91" s="1" customFormat="1" ht="10.9" customHeight="1" x14ac:dyDescent="0.2">
      <c r="B91" s="30"/>
      <c r="AR91" s="30"/>
      <c r="AS91" s="194"/>
      <c r="AT91" s="195"/>
      <c r="BD91" s="54"/>
    </row>
    <row r="92" spans="1:91" s="1" customFormat="1" ht="29.25" customHeight="1" x14ac:dyDescent="0.2">
      <c r="B92" s="30"/>
      <c r="C92" s="196" t="s">
        <v>59</v>
      </c>
      <c r="D92" s="197"/>
      <c r="E92" s="197"/>
      <c r="F92" s="197"/>
      <c r="G92" s="197"/>
      <c r="H92" s="55"/>
      <c r="I92" s="199" t="s">
        <v>60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8" t="s">
        <v>61</v>
      </c>
      <c r="AH92" s="197"/>
      <c r="AI92" s="197"/>
      <c r="AJ92" s="197"/>
      <c r="AK92" s="197"/>
      <c r="AL92" s="197"/>
      <c r="AM92" s="197"/>
      <c r="AN92" s="199" t="s">
        <v>62</v>
      </c>
      <c r="AO92" s="197"/>
      <c r="AP92" s="200"/>
      <c r="AQ92" s="56" t="s">
        <v>63</v>
      </c>
      <c r="AR92" s="30"/>
      <c r="AS92" s="57" t="s">
        <v>64</v>
      </c>
      <c r="AT92" s="58" t="s">
        <v>65</v>
      </c>
      <c r="AU92" s="58" t="s">
        <v>66</v>
      </c>
      <c r="AV92" s="58" t="s">
        <v>67</v>
      </c>
      <c r="AW92" s="58" t="s">
        <v>68</v>
      </c>
      <c r="AX92" s="58" t="s">
        <v>69</v>
      </c>
      <c r="AY92" s="58" t="s">
        <v>70</v>
      </c>
      <c r="AZ92" s="58" t="s">
        <v>71</v>
      </c>
      <c r="BA92" s="58" t="s">
        <v>72</v>
      </c>
      <c r="BB92" s="58" t="s">
        <v>73</v>
      </c>
      <c r="BC92" s="58" t="s">
        <v>74</v>
      </c>
      <c r="BD92" s="59" t="s">
        <v>75</v>
      </c>
    </row>
    <row r="93" spans="1:91" s="1" customFormat="1" ht="10.9" customHeight="1" x14ac:dyDescent="0.2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 x14ac:dyDescent="0.2">
      <c r="B94" s="61"/>
      <c r="C94" s="62" t="s">
        <v>76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4">
        <f>ROUND(SUM(AG95:AG99),2)</f>
        <v>0</v>
      </c>
      <c r="AH94" s="204"/>
      <c r="AI94" s="204"/>
      <c r="AJ94" s="204"/>
      <c r="AK94" s="204"/>
      <c r="AL94" s="204"/>
      <c r="AM94" s="204"/>
      <c r="AN94" s="205">
        <f t="shared" ref="AN94:AN99" si="0">SUM(AG94,AT94)</f>
        <v>0</v>
      </c>
      <c r="AO94" s="205"/>
      <c r="AP94" s="205"/>
      <c r="AQ94" s="65" t="s">
        <v>1</v>
      </c>
      <c r="AR94" s="61"/>
      <c r="AS94" s="66">
        <f>ROUND(SUM(AS95:AS99),2)</f>
        <v>0</v>
      </c>
      <c r="AT94" s="67">
        <f t="shared" ref="AT94:AT99" si="1">ROUND(SUM(AV94:AW94),2)</f>
        <v>0</v>
      </c>
      <c r="AU94" s="68">
        <f>ROUND(SUM(AU95:AU99),5)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ROUND(SUM(AZ95:AZ99),2)</f>
        <v>0</v>
      </c>
      <c r="BA94" s="67">
        <f>ROUND(SUM(BA95:BA99),2)</f>
        <v>0</v>
      </c>
      <c r="BB94" s="67">
        <f>ROUND(SUM(BB95:BB99),2)</f>
        <v>0</v>
      </c>
      <c r="BC94" s="67">
        <f>ROUND(SUM(BC95:BC99),2)</f>
        <v>0</v>
      </c>
      <c r="BD94" s="69">
        <f>ROUND(SUM(BD95:BD99),2)</f>
        <v>0</v>
      </c>
      <c r="BS94" s="70" t="s">
        <v>77</v>
      </c>
      <c r="BT94" s="70" t="s">
        <v>78</v>
      </c>
      <c r="BU94" s="71" t="s">
        <v>79</v>
      </c>
      <c r="BV94" s="70" t="s">
        <v>80</v>
      </c>
      <c r="BW94" s="70" t="s">
        <v>5</v>
      </c>
      <c r="BX94" s="70" t="s">
        <v>81</v>
      </c>
      <c r="CL94" s="70" t="s">
        <v>1</v>
      </c>
    </row>
    <row r="95" spans="1:91" s="6" customFormat="1" ht="16.5" customHeight="1" x14ac:dyDescent="0.2">
      <c r="A95" s="72" t="s">
        <v>82</v>
      </c>
      <c r="B95" s="73"/>
      <c r="C95" s="74"/>
      <c r="D95" s="201" t="s">
        <v>83</v>
      </c>
      <c r="E95" s="201"/>
      <c r="F95" s="201"/>
      <c r="G95" s="201"/>
      <c r="H95" s="201"/>
      <c r="I95" s="75"/>
      <c r="J95" s="201" t="s">
        <v>84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2">
        <f>'SO 001 - DIO'!J30</f>
        <v>0</v>
      </c>
      <c r="AH95" s="203"/>
      <c r="AI95" s="203"/>
      <c r="AJ95" s="203"/>
      <c r="AK95" s="203"/>
      <c r="AL95" s="203"/>
      <c r="AM95" s="203"/>
      <c r="AN95" s="202">
        <f t="shared" si="0"/>
        <v>0</v>
      </c>
      <c r="AO95" s="203"/>
      <c r="AP95" s="203"/>
      <c r="AQ95" s="76" t="s">
        <v>85</v>
      </c>
      <c r="AR95" s="73"/>
      <c r="AS95" s="77">
        <v>0</v>
      </c>
      <c r="AT95" s="78">
        <f t="shared" si="1"/>
        <v>0</v>
      </c>
      <c r="AU95" s="79">
        <f>'SO 001 - DIO'!P118</f>
        <v>0</v>
      </c>
      <c r="AV95" s="78">
        <f>'SO 001 - DIO'!J33</f>
        <v>0</v>
      </c>
      <c r="AW95" s="78">
        <f>'SO 001 - DIO'!J34</f>
        <v>0</v>
      </c>
      <c r="AX95" s="78">
        <f>'SO 001 - DIO'!J35</f>
        <v>0</v>
      </c>
      <c r="AY95" s="78">
        <f>'SO 001 - DIO'!J36</f>
        <v>0</v>
      </c>
      <c r="AZ95" s="78">
        <f>'SO 001 - DIO'!F33</f>
        <v>0</v>
      </c>
      <c r="BA95" s="78">
        <f>'SO 001 - DIO'!F34</f>
        <v>0</v>
      </c>
      <c r="BB95" s="78">
        <f>'SO 001 - DIO'!F35</f>
        <v>0</v>
      </c>
      <c r="BC95" s="78">
        <f>'SO 001 - DIO'!F36</f>
        <v>0</v>
      </c>
      <c r="BD95" s="80">
        <f>'SO 001 - DIO'!F37</f>
        <v>0</v>
      </c>
      <c r="BT95" s="81" t="s">
        <v>86</v>
      </c>
      <c r="BV95" s="81" t="s">
        <v>80</v>
      </c>
      <c r="BW95" s="81" t="s">
        <v>87</v>
      </c>
      <c r="BX95" s="81" t="s">
        <v>5</v>
      </c>
      <c r="CL95" s="81" t="s">
        <v>1</v>
      </c>
      <c r="CM95" s="81" t="s">
        <v>88</v>
      </c>
    </row>
    <row r="96" spans="1:91" s="6" customFormat="1" ht="16.5" customHeight="1" x14ac:dyDescent="0.2">
      <c r="A96" s="72" t="s">
        <v>82</v>
      </c>
      <c r="B96" s="73"/>
      <c r="C96" s="74"/>
      <c r="D96" s="201" t="s">
        <v>89</v>
      </c>
      <c r="E96" s="201"/>
      <c r="F96" s="201"/>
      <c r="G96" s="201"/>
      <c r="H96" s="201"/>
      <c r="I96" s="75"/>
      <c r="J96" s="201" t="s">
        <v>90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2">
        <f>'SO 101 - Komunikace'!J30</f>
        <v>0</v>
      </c>
      <c r="AH96" s="203"/>
      <c r="AI96" s="203"/>
      <c r="AJ96" s="203"/>
      <c r="AK96" s="203"/>
      <c r="AL96" s="203"/>
      <c r="AM96" s="203"/>
      <c r="AN96" s="202">
        <f t="shared" si="0"/>
        <v>0</v>
      </c>
      <c r="AO96" s="203"/>
      <c r="AP96" s="203"/>
      <c r="AQ96" s="76" t="s">
        <v>85</v>
      </c>
      <c r="AR96" s="73"/>
      <c r="AS96" s="77">
        <v>0</v>
      </c>
      <c r="AT96" s="78">
        <f t="shared" si="1"/>
        <v>0</v>
      </c>
      <c r="AU96" s="79">
        <f>'SO 101 - Komunikace'!P129</f>
        <v>0</v>
      </c>
      <c r="AV96" s="78">
        <f>'SO 101 - Komunikace'!J33</f>
        <v>0</v>
      </c>
      <c r="AW96" s="78">
        <f>'SO 101 - Komunikace'!J34</f>
        <v>0</v>
      </c>
      <c r="AX96" s="78">
        <f>'SO 101 - Komunikace'!J35</f>
        <v>0</v>
      </c>
      <c r="AY96" s="78">
        <f>'SO 101 - Komunikace'!J36</f>
        <v>0</v>
      </c>
      <c r="AZ96" s="78">
        <f>'SO 101 - Komunikace'!F33</f>
        <v>0</v>
      </c>
      <c r="BA96" s="78">
        <f>'SO 101 - Komunikace'!F34</f>
        <v>0</v>
      </c>
      <c r="BB96" s="78">
        <f>'SO 101 - Komunikace'!F35</f>
        <v>0</v>
      </c>
      <c r="BC96" s="78">
        <f>'SO 101 - Komunikace'!F36</f>
        <v>0</v>
      </c>
      <c r="BD96" s="80">
        <f>'SO 101 - Komunikace'!F37</f>
        <v>0</v>
      </c>
      <c r="BT96" s="81" t="s">
        <v>86</v>
      </c>
      <c r="BV96" s="81" t="s">
        <v>80</v>
      </c>
      <c r="BW96" s="81" t="s">
        <v>91</v>
      </c>
      <c r="BX96" s="81" t="s">
        <v>5</v>
      </c>
      <c r="CL96" s="81" t="s">
        <v>1</v>
      </c>
      <c r="CM96" s="81" t="s">
        <v>88</v>
      </c>
    </row>
    <row r="97" spans="1:91" s="6" customFormat="1" ht="16.5" customHeight="1" x14ac:dyDescent="0.2">
      <c r="A97" s="72" t="s">
        <v>82</v>
      </c>
      <c r="B97" s="73"/>
      <c r="C97" s="74"/>
      <c r="D97" s="201" t="s">
        <v>92</v>
      </c>
      <c r="E97" s="201"/>
      <c r="F97" s="201"/>
      <c r="G97" s="201"/>
      <c r="H97" s="201"/>
      <c r="I97" s="75"/>
      <c r="J97" s="201" t="s">
        <v>93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2">
        <f>'SO 431 - VO'!J30</f>
        <v>0</v>
      </c>
      <c r="AH97" s="203"/>
      <c r="AI97" s="203"/>
      <c r="AJ97" s="203"/>
      <c r="AK97" s="203"/>
      <c r="AL97" s="203"/>
      <c r="AM97" s="203"/>
      <c r="AN97" s="202">
        <f t="shared" si="0"/>
        <v>0</v>
      </c>
      <c r="AO97" s="203"/>
      <c r="AP97" s="203"/>
      <c r="AQ97" s="76" t="s">
        <v>85</v>
      </c>
      <c r="AR97" s="73"/>
      <c r="AS97" s="77">
        <v>0</v>
      </c>
      <c r="AT97" s="78">
        <f t="shared" si="1"/>
        <v>0</v>
      </c>
      <c r="AU97" s="79">
        <f>'SO 431 - VO'!P125</f>
        <v>0</v>
      </c>
      <c r="AV97" s="78">
        <f>'SO 431 - VO'!J33</f>
        <v>0</v>
      </c>
      <c r="AW97" s="78">
        <f>'SO 431 - VO'!J34</f>
        <v>0</v>
      </c>
      <c r="AX97" s="78">
        <f>'SO 431 - VO'!J35</f>
        <v>0</v>
      </c>
      <c r="AY97" s="78">
        <f>'SO 431 - VO'!J36</f>
        <v>0</v>
      </c>
      <c r="AZ97" s="78">
        <f>'SO 431 - VO'!F33</f>
        <v>0</v>
      </c>
      <c r="BA97" s="78">
        <f>'SO 431 - VO'!F34</f>
        <v>0</v>
      </c>
      <c r="BB97" s="78">
        <f>'SO 431 - VO'!F35</f>
        <v>0</v>
      </c>
      <c r="BC97" s="78">
        <f>'SO 431 - VO'!F36</f>
        <v>0</v>
      </c>
      <c r="BD97" s="80">
        <f>'SO 431 - VO'!F37</f>
        <v>0</v>
      </c>
      <c r="BT97" s="81" t="s">
        <v>86</v>
      </c>
      <c r="BV97" s="81" t="s">
        <v>80</v>
      </c>
      <c r="BW97" s="81" t="s">
        <v>94</v>
      </c>
      <c r="BX97" s="81" t="s">
        <v>5</v>
      </c>
      <c r="CL97" s="81" t="s">
        <v>1</v>
      </c>
      <c r="CM97" s="81" t="s">
        <v>88</v>
      </c>
    </row>
    <row r="98" spans="1:91" s="6" customFormat="1" ht="16.5" customHeight="1" x14ac:dyDescent="0.2">
      <c r="A98" s="72" t="s">
        <v>82</v>
      </c>
      <c r="B98" s="73"/>
      <c r="C98" s="74"/>
      <c r="D98" s="201" t="s">
        <v>95</v>
      </c>
      <c r="E98" s="201"/>
      <c r="F98" s="201"/>
      <c r="G98" s="201"/>
      <c r="H98" s="201"/>
      <c r="I98" s="75"/>
      <c r="J98" s="201" t="s">
        <v>96</v>
      </c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2">
        <f>'SO 801 - Vegetační úpravy'!J30</f>
        <v>0</v>
      </c>
      <c r="AH98" s="203"/>
      <c r="AI98" s="203"/>
      <c r="AJ98" s="203"/>
      <c r="AK98" s="203"/>
      <c r="AL98" s="203"/>
      <c r="AM98" s="203"/>
      <c r="AN98" s="202">
        <f t="shared" si="0"/>
        <v>0</v>
      </c>
      <c r="AO98" s="203"/>
      <c r="AP98" s="203"/>
      <c r="AQ98" s="76" t="s">
        <v>85</v>
      </c>
      <c r="AR98" s="73"/>
      <c r="AS98" s="77">
        <v>0</v>
      </c>
      <c r="AT98" s="78">
        <f t="shared" si="1"/>
        <v>0</v>
      </c>
      <c r="AU98" s="79">
        <f>'SO 801 - Vegetační úpravy'!P119</f>
        <v>0</v>
      </c>
      <c r="AV98" s="78">
        <f>'SO 801 - Vegetační úpravy'!J33</f>
        <v>0</v>
      </c>
      <c r="AW98" s="78">
        <f>'SO 801 - Vegetační úpravy'!J34</f>
        <v>0</v>
      </c>
      <c r="AX98" s="78">
        <f>'SO 801 - Vegetační úpravy'!J35</f>
        <v>0</v>
      </c>
      <c r="AY98" s="78">
        <f>'SO 801 - Vegetační úpravy'!J36</f>
        <v>0</v>
      </c>
      <c r="AZ98" s="78">
        <f>'SO 801 - Vegetační úpravy'!F33</f>
        <v>0</v>
      </c>
      <c r="BA98" s="78">
        <f>'SO 801 - Vegetační úpravy'!F34</f>
        <v>0</v>
      </c>
      <c r="BB98" s="78">
        <f>'SO 801 - Vegetační úpravy'!F35</f>
        <v>0</v>
      </c>
      <c r="BC98" s="78">
        <f>'SO 801 - Vegetační úpravy'!F36</f>
        <v>0</v>
      </c>
      <c r="BD98" s="80">
        <f>'SO 801 - Vegetační úpravy'!F37</f>
        <v>0</v>
      </c>
      <c r="BT98" s="81" t="s">
        <v>86</v>
      </c>
      <c r="BV98" s="81" t="s">
        <v>80</v>
      </c>
      <c r="BW98" s="81" t="s">
        <v>97</v>
      </c>
      <c r="BX98" s="81" t="s">
        <v>5</v>
      </c>
      <c r="CL98" s="81" t="s">
        <v>1</v>
      </c>
      <c r="CM98" s="81" t="s">
        <v>88</v>
      </c>
    </row>
    <row r="99" spans="1:91" s="6" customFormat="1" ht="16.5" customHeight="1" x14ac:dyDescent="0.2">
      <c r="A99" s="72" t="s">
        <v>82</v>
      </c>
      <c r="B99" s="73"/>
      <c r="C99" s="74"/>
      <c r="D99" s="201" t="s">
        <v>98</v>
      </c>
      <c r="E99" s="201"/>
      <c r="F99" s="201"/>
      <c r="G99" s="201"/>
      <c r="H99" s="201"/>
      <c r="I99" s="75"/>
      <c r="J99" s="201" t="s">
        <v>98</v>
      </c>
      <c r="K99" s="201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2">
        <f>'VRN - VRN'!J30</f>
        <v>0</v>
      </c>
      <c r="AH99" s="203"/>
      <c r="AI99" s="203"/>
      <c r="AJ99" s="203"/>
      <c r="AK99" s="203"/>
      <c r="AL99" s="203"/>
      <c r="AM99" s="203"/>
      <c r="AN99" s="202">
        <f t="shared" si="0"/>
        <v>0</v>
      </c>
      <c r="AO99" s="203"/>
      <c r="AP99" s="203"/>
      <c r="AQ99" s="76" t="s">
        <v>85</v>
      </c>
      <c r="AR99" s="73"/>
      <c r="AS99" s="82">
        <v>0</v>
      </c>
      <c r="AT99" s="83">
        <f t="shared" si="1"/>
        <v>0</v>
      </c>
      <c r="AU99" s="84">
        <f>'VRN - VRN'!P119</f>
        <v>0</v>
      </c>
      <c r="AV99" s="83">
        <f>'VRN - VRN'!J33</f>
        <v>0</v>
      </c>
      <c r="AW99" s="83">
        <f>'VRN - VRN'!J34</f>
        <v>0</v>
      </c>
      <c r="AX99" s="83">
        <f>'VRN - VRN'!J35</f>
        <v>0</v>
      </c>
      <c r="AY99" s="83">
        <f>'VRN - VRN'!J36</f>
        <v>0</v>
      </c>
      <c r="AZ99" s="83">
        <f>'VRN - VRN'!F33</f>
        <v>0</v>
      </c>
      <c r="BA99" s="83">
        <f>'VRN - VRN'!F34</f>
        <v>0</v>
      </c>
      <c r="BB99" s="83">
        <f>'VRN - VRN'!F35</f>
        <v>0</v>
      </c>
      <c r="BC99" s="83">
        <f>'VRN - VRN'!F36</f>
        <v>0</v>
      </c>
      <c r="BD99" s="85">
        <f>'VRN - VRN'!F37</f>
        <v>0</v>
      </c>
      <c r="BT99" s="81" t="s">
        <v>86</v>
      </c>
      <c r="BV99" s="81" t="s">
        <v>80</v>
      </c>
      <c r="BW99" s="81" t="s">
        <v>99</v>
      </c>
      <c r="BX99" s="81" t="s">
        <v>5</v>
      </c>
      <c r="CL99" s="81" t="s">
        <v>1</v>
      </c>
      <c r="CM99" s="81" t="s">
        <v>88</v>
      </c>
    </row>
    <row r="100" spans="1:91" s="1" customFormat="1" ht="30" customHeight="1" x14ac:dyDescent="0.2">
      <c r="B100" s="30"/>
      <c r="AR100" s="30"/>
    </row>
    <row r="101" spans="1:91" s="1" customFormat="1" ht="6.9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30"/>
    </row>
  </sheetData>
  <sheetProtection algorithmName="SHA-512" hashValue="jvq0CBNhB89v1FCc4A2fEfJee96nfnrF15htPGy1IpRqWlRwU2arEUFgmN7ZA8a+IYFPzCo0JEbj3atwrXfzkw==" saltValue="FgdxsdRZa/Q7U3RalLtIBRCRNnxsAjz6YGi+SufiImF8gNYVHd7LhUVBmWPrRCSJWVZNdkQ0SViLT0C7MBpT2w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SO 001 - DIO'!C2" display="/" xr:uid="{00000000-0004-0000-0000-000000000000}"/>
    <hyperlink ref="A96" location="'SO 101 - Komunikace'!C2" display="/" xr:uid="{00000000-0004-0000-0000-000001000000}"/>
    <hyperlink ref="A97" location="'SO 431 - VO'!C2" display="/" xr:uid="{00000000-0004-0000-0000-000002000000}"/>
    <hyperlink ref="A98" location="'SO 801 - Vegetační úpravy'!C2" display="/" xr:uid="{00000000-0004-0000-0000-000003000000}"/>
    <hyperlink ref="A99" location="'VRN - VR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0"/>
  <sheetViews>
    <sheetView showGridLines="0" topLeftCell="A8" workbookViewId="0">
      <selection activeCell="F121" sqref="F121"/>
    </sheetView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5" t="s">
        <v>87</v>
      </c>
      <c r="AZ2" s="86" t="s">
        <v>100</v>
      </c>
      <c r="BA2" s="86" t="s">
        <v>1</v>
      </c>
      <c r="BB2" s="86" t="s">
        <v>1</v>
      </c>
      <c r="BC2" s="86" t="s">
        <v>88</v>
      </c>
      <c r="BD2" s="86" t="s">
        <v>88</v>
      </c>
    </row>
    <row r="3" spans="2:56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  <c r="AZ3" s="86" t="s">
        <v>101</v>
      </c>
      <c r="BA3" s="86" t="s">
        <v>1</v>
      </c>
      <c r="BB3" s="86" t="s">
        <v>1</v>
      </c>
      <c r="BC3" s="86" t="s">
        <v>88</v>
      </c>
      <c r="BD3" s="86" t="s">
        <v>88</v>
      </c>
    </row>
    <row r="4" spans="2:56" ht="24.95" customHeight="1" x14ac:dyDescent="0.2">
      <c r="B4" s="18"/>
      <c r="D4" s="19" t="s">
        <v>102</v>
      </c>
      <c r="L4" s="18"/>
      <c r="M4" s="87" t="s">
        <v>10</v>
      </c>
      <c r="AT4" s="15" t="s">
        <v>4</v>
      </c>
      <c r="AZ4" s="86" t="s">
        <v>103</v>
      </c>
      <c r="BA4" s="86" t="s">
        <v>1</v>
      </c>
      <c r="BB4" s="86" t="s">
        <v>1</v>
      </c>
      <c r="BC4" s="86" t="s">
        <v>86</v>
      </c>
      <c r="BD4" s="86" t="s">
        <v>88</v>
      </c>
    </row>
    <row r="5" spans="2:56" ht="6.95" customHeight="1" x14ac:dyDescent="0.2">
      <c r="B5" s="18"/>
      <c r="L5" s="18"/>
      <c r="AZ5" s="86" t="s">
        <v>104</v>
      </c>
      <c r="BA5" s="86" t="s">
        <v>1</v>
      </c>
      <c r="BB5" s="86" t="s">
        <v>1</v>
      </c>
      <c r="BC5" s="86" t="s">
        <v>88</v>
      </c>
      <c r="BD5" s="86" t="s">
        <v>88</v>
      </c>
    </row>
    <row r="6" spans="2:56" ht="12" customHeight="1" x14ac:dyDescent="0.2">
      <c r="B6" s="18"/>
      <c r="D6" s="25" t="s">
        <v>16</v>
      </c>
      <c r="L6" s="18"/>
      <c r="AZ6" s="86" t="s">
        <v>105</v>
      </c>
      <c r="BA6" s="86" t="s">
        <v>1</v>
      </c>
      <c r="BB6" s="86" t="s">
        <v>1</v>
      </c>
      <c r="BC6" s="86" t="s">
        <v>88</v>
      </c>
      <c r="BD6" s="86" t="s">
        <v>88</v>
      </c>
    </row>
    <row r="7" spans="2:56" ht="26.25" customHeight="1" x14ac:dyDescent="0.2">
      <c r="B7" s="18"/>
      <c r="E7" s="225" t="str">
        <f>'Rekapitulace stavby'!K6</f>
        <v>Ostrov, Rekonstrukce vnitrobloku 4. etapy - Šafaříkova ulice SEKCE 2</v>
      </c>
      <c r="F7" s="226"/>
      <c r="G7" s="226"/>
      <c r="H7" s="226"/>
      <c r="L7" s="18"/>
      <c r="AZ7" s="86" t="s">
        <v>106</v>
      </c>
      <c r="BA7" s="86" t="s">
        <v>1</v>
      </c>
      <c r="BB7" s="86" t="s">
        <v>1</v>
      </c>
      <c r="BC7" s="86" t="s">
        <v>107</v>
      </c>
      <c r="BD7" s="86" t="s">
        <v>88</v>
      </c>
    </row>
    <row r="8" spans="2:56" s="1" customFormat="1" ht="12" customHeight="1" x14ac:dyDescent="0.2">
      <c r="B8" s="30"/>
      <c r="D8" s="25" t="s">
        <v>108</v>
      </c>
      <c r="L8" s="30"/>
    </row>
    <row r="9" spans="2:56" s="1" customFormat="1" ht="16.5" customHeight="1" x14ac:dyDescent="0.2">
      <c r="B9" s="30"/>
      <c r="E9" s="187" t="s">
        <v>109</v>
      </c>
      <c r="F9" s="227"/>
      <c r="G9" s="227"/>
      <c r="H9" s="227"/>
      <c r="L9" s="30"/>
    </row>
    <row r="10" spans="2:56" s="1" customFormat="1" ht="11.25" x14ac:dyDescent="0.2">
      <c r="B10" s="30"/>
      <c r="L10" s="30"/>
    </row>
    <row r="11" spans="2:56" s="1" customFormat="1" ht="12" customHeight="1" x14ac:dyDescent="0.2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56" s="1" customFormat="1" ht="12" customHeight="1" x14ac:dyDescent="0.2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0</v>
      </c>
      <c r="L12" s="30"/>
    </row>
    <row r="13" spans="2:56" s="1" customFormat="1" ht="10.9" customHeight="1" x14ac:dyDescent="0.2">
      <c r="B13" s="30"/>
      <c r="L13" s="30"/>
    </row>
    <row r="14" spans="2:56" s="1" customFormat="1" ht="12" customHeight="1" x14ac:dyDescent="0.2">
      <c r="B14" s="30"/>
      <c r="D14" s="25" t="s">
        <v>23</v>
      </c>
      <c r="I14" s="25" t="s">
        <v>24</v>
      </c>
      <c r="J14" s="23" t="s">
        <v>25</v>
      </c>
      <c r="L14" s="30"/>
    </row>
    <row r="15" spans="2:56" s="1" customFormat="1" ht="18" customHeight="1" x14ac:dyDescent="0.2">
      <c r="B15" s="30"/>
      <c r="E15" s="23" t="s">
        <v>26</v>
      </c>
      <c r="I15" s="25" t="s">
        <v>27</v>
      </c>
      <c r="J15" s="23" t="s">
        <v>28</v>
      </c>
      <c r="L15" s="30"/>
    </row>
    <row r="16" spans="2:56" s="1" customFormat="1" ht="6.95" customHeight="1" x14ac:dyDescent="0.2">
      <c r="B16" s="30"/>
      <c r="L16" s="30"/>
    </row>
    <row r="17" spans="2:12" s="1" customFormat="1" ht="12" customHeight="1" x14ac:dyDescent="0.2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 x14ac:dyDescent="0.2">
      <c r="B18" s="30"/>
      <c r="E18" s="228" t="str">
        <f>'Rekapitulace stavby'!E14</f>
        <v>Vyplň údaj</v>
      </c>
      <c r="F18" s="209"/>
      <c r="G18" s="209"/>
      <c r="H18" s="209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 x14ac:dyDescent="0.2">
      <c r="B19" s="30"/>
      <c r="L19" s="30"/>
    </row>
    <row r="20" spans="2:12" s="1" customFormat="1" ht="12" customHeight="1" x14ac:dyDescent="0.2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 x14ac:dyDescent="0.2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5" customHeight="1" x14ac:dyDescent="0.2">
      <c r="B22" s="30"/>
      <c r="L22" s="30"/>
    </row>
    <row r="23" spans="2:12" s="1" customFormat="1" ht="12" customHeight="1" x14ac:dyDescent="0.2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 x14ac:dyDescent="0.2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5" customHeight="1" x14ac:dyDescent="0.2">
      <c r="B25" s="30"/>
      <c r="L25" s="30"/>
    </row>
    <row r="26" spans="2:12" s="1" customFormat="1" ht="12" customHeight="1" x14ac:dyDescent="0.2">
      <c r="B26" s="30"/>
      <c r="D26" s="25" t="s">
        <v>37</v>
      </c>
      <c r="L26" s="30"/>
    </row>
    <row r="27" spans="2:12" s="7" customFormat="1" ht="16.5" customHeight="1" x14ac:dyDescent="0.2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 x14ac:dyDescent="0.2">
      <c r="B28" s="30"/>
      <c r="L28" s="30"/>
    </row>
    <row r="29" spans="2:12" s="1" customFormat="1" ht="6.95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9" t="s">
        <v>38</v>
      </c>
      <c r="J30" s="64">
        <f>ROUND(J118, 2)</f>
        <v>0</v>
      </c>
      <c r="L30" s="30"/>
    </row>
    <row r="31" spans="2:12" s="1" customFormat="1" ht="6.95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 x14ac:dyDescent="0.2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5" customHeight="1" x14ac:dyDescent="0.2">
      <c r="B33" s="30"/>
      <c r="D33" s="53" t="s">
        <v>42</v>
      </c>
      <c r="E33" s="25" t="s">
        <v>43</v>
      </c>
      <c r="F33" s="90">
        <f>ROUND((SUM(BE118:BE139)),  2)</f>
        <v>0</v>
      </c>
      <c r="I33" s="91">
        <v>0.21</v>
      </c>
      <c r="J33" s="90">
        <f>ROUND(((SUM(BE118:BE139))*I33),  2)</f>
        <v>0</v>
      </c>
      <c r="L33" s="30"/>
    </row>
    <row r="34" spans="2:12" s="1" customFormat="1" ht="14.45" customHeight="1" x14ac:dyDescent="0.2">
      <c r="B34" s="30"/>
      <c r="E34" s="25" t="s">
        <v>44</v>
      </c>
      <c r="F34" s="90">
        <f>ROUND((SUM(BF118:BF139)),  2)</f>
        <v>0</v>
      </c>
      <c r="I34" s="91">
        <v>0.12</v>
      </c>
      <c r="J34" s="90">
        <f>ROUND(((SUM(BF118:BF139))*I34),  2)</f>
        <v>0</v>
      </c>
      <c r="L34" s="30"/>
    </row>
    <row r="35" spans="2:12" s="1" customFormat="1" ht="14.45" hidden="1" customHeight="1" x14ac:dyDescent="0.2">
      <c r="B35" s="30"/>
      <c r="E35" s="25" t="s">
        <v>45</v>
      </c>
      <c r="F35" s="90">
        <f>ROUND((SUM(BG118:BG139)),  2)</f>
        <v>0</v>
      </c>
      <c r="I35" s="91">
        <v>0.21</v>
      </c>
      <c r="J35" s="90">
        <f>0</f>
        <v>0</v>
      </c>
      <c r="L35" s="30"/>
    </row>
    <row r="36" spans="2:12" s="1" customFormat="1" ht="14.45" hidden="1" customHeight="1" x14ac:dyDescent="0.2">
      <c r="B36" s="30"/>
      <c r="E36" s="25" t="s">
        <v>46</v>
      </c>
      <c r="F36" s="90">
        <f>ROUND((SUM(BH118:BH139)),  2)</f>
        <v>0</v>
      </c>
      <c r="I36" s="91">
        <v>0.12</v>
      </c>
      <c r="J36" s="90">
        <f>0</f>
        <v>0</v>
      </c>
      <c r="L36" s="30"/>
    </row>
    <row r="37" spans="2:12" s="1" customFormat="1" ht="14.45" hidden="1" customHeight="1" x14ac:dyDescent="0.2">
      <c r="B37" s="30"/>
      <c r="E37" s="25" t="s">
        <v>47</v>
      </c>
      <c r="F37" s="90">
        <f>ROUND((SUM(BI118:BI139)),  2)</f>
        <v>0</v>
      </c>
      <c r="I37" s="91">
        <v>0</v>
      </c>
      <c r="J37" s="90">
        <f>0</f>
        <v>0</v>
      </c>
      <c r="L37" s="30"/>
    </row>
    <row r="38" spans="2:12" s="1" customFormat="1" ht="6.95" customHeight="1" x14ac:dyDescent="0.2">
      <c r="B38" s="30"/>
      <c r="L38" s="30"/>
    </row>
    <row r="39" spans="2:12" s="1" customFormat="1" ht="25.35" customHeight="1" x14ac:dyDescent="0.2">
      <c r="B39" s="30"/>
      <c r="C39" s="92"/>
      <c r="D39" s="93" t="s">
        <v>48</v>
      </c>
      <c r="E39" s="55"/>
      <c r="F39" s="55"/>
      <c r="G39" s="94" t="s">
        <v>49</v>
      </c>
      <c r="H39" s="95" t="s">
        <v>50</v>
      </c>
      <c r="I39" s="55"/>
      <c r="J39" s="96">
        <f>SUM(J30:J37)</f>
        <v>0</v>
      </c>
      <c r="K39" s="97"/>
      <c r="L39" s="30"/>
    </row>
    <row r="40" spans="2:12" s="1" customFormat="1" ht="14.45" customHeight="1" x14ac:dyDescent="0.2">
      <c r="B40" s="30"/>
      <c r="L40" s="30"/>
    </row>
    <row r="41" spans="2:12" ht="14.45" customHeight="1" x14ac:dyDescent="0.2">
      <c r="B41" s="18"/>
      <c r="L41" s="18"/>
    </row>
    <row r="42" spans="2:12" ht="14.45" customHeight="1" x14ac:dyDescent="0.2">
      <c r="B42" s="18"/>
      <c r="L42" s="18"/>
    </row>
    <row r="43" spans="2:12" ht="14.45" customHeight="1" x14ac:dyDescent="0.2">
      <c r="B43" s="18"/>
      <c r="L43" s="18"/>
    </row>
    <row r="44" spans="2:12" ht="14.45" customHeight="1" x14ac:dyDescent="0.2">
      <c r="B44" s="18"/>
      <c r="L44" s="18"/>
    </row>
    <row r="45" spans="2:12" ht="14.45" customHeight="1" x14ac:dyDescent="0.2">
      <c r="B45" s="18"/>
      <c r="L45" s="18"/>
    </row>
    <row r="46" spans="2:12" ht="14.45" customHeight="1" x14ac:dyDescent="0.2">
      <c r="B46" s="18"/>
      <c r="L46" s="18"/>
    </row>
    <row r="47" spans="2:12" ht="14.45" customHeight="1" x14ac:dyDescent="0.2">
      <c r="B47" s="18"/>
      <c r="L47" s="18"/>
    </row>
    <row r="48" spans="2:12" ht="14.45" customHeight="1" x14ac:dyDescent="0.2">
      <c r="B48" s="18"/>
      <c r="L48" s="18"/>
    </row>
    <row r="49" spans="2:12" ht="14.45" customHeight="1" x14ac:dyDescent="0.2">
      <c r="B49" s="18"/>
      <c r="L49" s="18"/>
    </row>
    <row r="50" spans="2:12" s="1" customFormat="1" ht="14.45" customHeight="1" x14ac:dyDescent="0.2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1.25" x14ac:dyDescent="0.2">
      <c r="B51" s="18"/>
      <c r="L51" s="18"/>
    </row>
    <row r="52" spans="2:12" ht="11.25" x14ac:dyDescent="0.2">
      <c r="B52" s="18"/>
      <c r="L52" s="18"/>
    </row>
    <row r="53" spans="2:12" ht="11.25" x14ac:dyDescent="0.2">
      <c r="B53" s="18"/>
      <c r="L53" s="18"/>
    </row>
    <row r="54" spans="2:12" ht="11.25" x14ac:dyDescent="0.2">
      <c r="B54" s="18"/>
      <c r="L54" s="18"/>
    </row>
    <row r="55" spans="2:12" ht="11.25" x14ac:dyDescent="0.2">
      <c r="B55" s="18"/>
      <c r="L55" s="18"/>
    </row>
    <row r="56" spans="2:12" ht="11.25" x14ac:dyDescent="0.2">
      <c r="B56" s="18"/>
      <c r="L56" s="18"/>
    </row>
    <row r="57" spans="2:12" ht="11.25" x14ac:dyDescent="0.2">
      <c r="B57" s="18"/>
      <c r="L57" s="18"/>
    </row>
    <row r="58" spans="2:12" ht="11.25" x14ac:dyDescent="0.2">
      <c r="B58" s="18"/>
      <c r="L58" s="18"/>
    </row>
    <row r="59" spans="2:12" ht="11.25" x14ac:dyDescent="0.2">
      <c r="B59" s="18"/>
      <c r="L59" s="18"/>
    </row>
    <row r="60" spans="2:12" ht="11.25" x14ac:dyDescent="0.2">
      <c r="B60" s="18"/>
      <c r="L60" s="18"/>
    </row>
    <row r="61" spans="2:12" s="1" customFormat="1" ht="12.75" x14ac:dyDescent="0.2">
      <c r="B61" s="30"/>
      <c r="D61" s="41" t="s">
        <v>53</v>
      </c>
      <c r="E61" s="32"/>
      <c r="F61" s="98" t="s">
        <v>54</v>
      </c>
      <c r="G61" s="41" t="s">
        <v>53</v>
      </c>
      <c r="H61" s="32"/>
      <c r="I61" s="32"/>
      <c r="J61" s="99" t="s">
        <v>54</v>
      </c>
      <c r="K61" s="32"/>
      <c r="L61" s="30"/>
    </row>
    <row r="62" spans="2:12" ht="11.25" x14ac:dyDescent="0.2">
      <c r="B62" s="18"/>
      <c r="L62" s="18"/>
    </row>
    <row r="63" spans="2:12" ht="11.25" x14ac:dyDescent="0.2">
      <c r="B63" s="18"/>
      <c r="L63" s="18"/>
    </row>
    <row r="64" spans="2:12" ht="11.25" x14ac:dyDescent="0.2">
      <c r="B64" s="18"/>
      <c r="L64" s="18"/>
    </row>
    <row r="65" spans="2:12" s="1" customFormat="1" ht="12.75" x14ac:dyDescent="0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1.25" x14ac:dyDescent="0.2">
      <c r="B66" s="18"/>
      <c r="L66" s="18"/>
    </row>
    <row r="67" spans="2:12" ht="11.25" x14ac:dyDescent="0.2">
      <c r="B67" s="18"/>
      <c r="L67" s="18"/>
    </row>
    <row r="68" spans="2:12" ht="11.25" x14ac:dyDescent="0.2">
      <c r="B68" s="18"/>
      <c r="L68" s="18"/>
    </row>
    <row r="69" spans="2:12" ht="11.25" x14ac:dyDescent="0.2">
      <c r="B69" s="18"/>
      <c r="L69" s="18"/>
    </row>
    <row r="70" spans="2:12" ht="11.25" x14ac:dyDescent="0.2">
      <c r="B70" s="18"/>
      <c r="L70" s="18"/>
    </row>
    <row r="71" spans="2:12" ht="11.25" x14ac:dyDescent="0.2">
      <c r="B71" s="18"/>
      <c r="L71" s="18"/>
    </row>
    <row r="72" spans="2:12" ht="11.25" x14ac:dyDescent="0.2">
      <c r="B72" s="18"/>
      <c r="L72" s="18"/>
    </row>
    <row r="73" spans="2:12" ht="11.25" x14ac:dyDescent="0.2">
      <c r="B73" s="18"/>
      <c r="L73" s="18"/>
    </row>
    <row r="74" spans="2:12" ht="11.25" x14ac:dyDescent="0.2">
      <c r="B74" s="18"/>
      <c r="L74" s="18"/>
    </row>
    <row r="75" spans="2:12" ht="11.25" x14ac:dyDescent="0.2">
      <c r="B75" s="18"/>
      <c r="L75" s="18"/>
    </row>
    <row r="76" spans="2:12" s="1" customFormat="1" ht="12.75" x14ac:dyDescent="0.2">
      <c r="B76" s="30"/>
      <c r="D76" s="41" t="s">
        <v>53</v>
      </c>
      <c r="E76" s="32"/>
      <c r="F76" s="98" t="s">
        <v>54</v>
      </c>
      <c r="G76" s="41" t="s">
        <v>53</v>
      </c>
      <c r="H76" s="32"/>
      <c r="I76" s="32"/>
      <c r="J76" s="99" t="s">
        <v>54</v>
      </c>
      <c r="K76" s="32"/>
      <c r="L76" s="30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 x14ac:dyDescent="0.2">
      <c r="B82" s="30"/>
      <c r="C82" s="19" t="s">
        <v>110</v>
      </c>
      <c r="L82" s="30"/>
    </row>
    <row r="83" spans="2:47" s="1" customFormat="1" ht="6.95" customHeight="1" x14ac:dyDescent="0.2">
      <c r="B83" s="30"/>
      <c r="L83" s="30"/>
    </row>
    <row r="84" spans="2:47" s="1" customFormat="1" ht="12" customHeight="1" x14ac:dyDescent="0.2">
      <c r="B84" s="30"/>
      <c r="C84" s="25" t="s">
        <v>16</v>
      </c>
      <c r="L84" s="30"/>
    </row>
    <row r="85" spans="2:47" s="1" customFormat="1" ht="26.25" customHeight="1" x14ac:dyDescent="0.2">
      <c r="B85" s="30"/>
      <c r="E85" s="225" t="str">
        <f>E7</f>
        <v>Ostrov, Rekonstrukce vnitrobloku 4. etapy - Šafaříkova ulice SEKCE 2</v>
      </c>
      <c r="F85" s="226"/>
      <c r="G85" s="226"/>
      <c r="H85" s="226"/>
      <c r="L85" s="30"/>
    </row>
    <row r="86" spans="2:47" s="1" customFormat="1" ht="12" customHeight="1" x14ac:dyDescent="0.2">
      <c r="B86" s="30"/>
      <c r="C86" s="25" t="s">
        <v>108</v>
      </c>
      <c r="L86" s="30"/>
    </row>
    <row r="87" spans="2:47" s="1" customFormat="1" ht="16.5" customHeight="1" x14ac:dyDescent="0.2">
      <c r="B87" s="30"/>
      <c r="E87" s="187" t="str">
        <f>E9</f>
        <v>SO 001 - DIO</v>
      </c>
      <c r="F87" s="227"/>
      <c r="G87" s="227"/>
      <c r="H87" s="227"/>
      <c r="L87" s="30"/>
    </row>
    <row r="88" spans="2:47" s="1" customFormat="1" ht="6.95" customHeight="1" x14ac:dyDescent="0.2">
      <c r="B88" s="30"/>
      <c r="L88" s="30"/>
    </row>
    <row r="89" spans="2:47" s="1" customFormat="1" ht="12" customHeight="1" x14ac:dyDescent="0.2">
      <c r="B89" s="30"/>
      <c r="C89" s="25" t="s">
        <v>20</v>
      </c>
      <c r="F89" s="23" t="str">
        <f>F12</f>
        <v>Ostrov</v>
      </c>
      <c r="I89" s="25" t="s">
        <v>22</v>
      </c>
      <c r="J89" s="50">
        <f>IF(J12="","",J12)</f>
        <v>0</v>
      </c>
      <c r="L89" s="30"/>
    </row>
    <row r="90" spans="2:47" s="1" customFormat="1" ht="6.95" customHeight="1" x14ac:dyDescent="0.2">
      <c r="B90" s="30"/>
      <c r="L90" s="30"/>
    </row>
    <row r="91" spans="2:47" s="1" customFormat="1" ht="15.2" customHeight="1" x14ac:dyDescent="0.2">
      <c r="B91" s="30"/>
      <c r="C91" s="25" t="s">
        <v>23</v>
      </c>
      <c r="F91" s="23" t="str">
        <f>E15</f>
        <v>Město Ostrov</v>
      </c>
      <c r="I91" s="25" t="s">
        <v>31</v>
      </c>
      <c r="J91" s="28" t="str">
        <f>E21</f>
        <v>Ing. Igor Hrazdil</v>
      </c>
      <c r="L91" s="30"/>
    </row>
    <row r="92" spans="2:47" s="1" customFormat="1" ht="15.2" customHeight="1" x14ac:dyDescent="0.2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Igor Hrazdil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100" t="s">
        <v>111</v>
      </c>
      <c r="D94" s="92"/>
      <c r="E94" s="92"/>
      <c r="F94" s="92"/>
      <c r="G94" s="92"/>
      <c r="H94" s="92"/>
      <c r="I94" s="92"/>
      <c r="J94" s="101" t="s">
        <v>112</v>
      </c>
      <c r="K94" s="92"/>
      <c r="L94" s="30"/>
    </row>
    <row r="95" spans="2:47" s="1" customFormat="1" ht="10.35" customHeight="1" x14ac:dyDescent="0.2">
      <c r="B95" s="30"/>
      <c r="L95" s="30"/>
    </row>
    <row r="96" spans="2:47" s="1" customFormat="1" ht="22.9" customHeight="1" x14ac:dyDescent="0.2">
      <c r="B96" s="30"/>
      <c r="C96" s="102" t="s">
        <v>113</v>
      </c>
      <c r="J96" s="64">
        <f>J118</f>
        <v>0</v>
      </c>
      <c r="L96" s="30"/>
      <c r="AU96" s="15" t="s">
        <v>114</v>
      </c>
    </row>
    <row r="97" spans="2:12" s="8" customFormat="1" ht="24.95" customHeight="1" x14ac:dyDescent="0.2">
      <c r="B97" s="103"/>
      <c r="D97" s="104" t="s">
        <v>115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9" customFormat="1" ht="19.899999999999999" customHeight="1" x14ac:dyDescent="0.2">
      <c r="B98" s="107"/>
      <c r="D98" s="108" t="s">
        <v>116</v>
      </c>
      <c r="E98" s="109"/>
      <c r="F98" s="109"/>
      <c r="G98" s="109"/>
      <c r="H98" s="109"/>
      <c r="I98" s="109"/>
      <c r="J98" s="110">
        <f>J120</f>
        <v>0</v>
      </c>
      <c r="L98" s="107"/>
    </row>
    <row r="99" spans="2:12" s="1" customFormat="1" ht="21.75" customHeight="1" x14ac:dyDescent="0.2">
      <c r="B99" s="30"/>
      <c r="L99" s="30"/>
    </row>
    <row r="100" spans="2:12" s="1" customFormat="1" ht="6.95" customHeight="1" x14ac:dyDescent="0.2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30"/>
    </row>
    <row r="104" spans="2:12" s="1" customFormat="1" ht="6.95" customHeight="1" x14ac:dyDescent="0.2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0"/>
    </row>
    <row r="105" spans="2:12" s="1" customFormat="1" ht="24.95" customHeight="1" x14ac:dyDescent="0.2">
      <c r="B105" s="30"/>
      <c r="C105" s="19" t="s">
        <v>117</v>
      </c>
      <c r="L105" s="30"/>
    </row>
    <row r="106" spans="2:12" s="1" customFormat="1" ht="6.95" customHeight="1" x14ac:dyDescent="0.2">
      <c r="B106" s="30"/>
      <c r="L106" s="30"/>
    </row>
    <row r="107" spans="2:12" s="1" customFormat="1" ht="12" customHeight="1" x14ac:dyDescent="0.2">
      <c r="B107" s="30"/>
      <c r="C107" s="25" t="s">
        <v>16</v>
      </c>
      <c r="L107" s="30"/>
    </row>
    <row r="108" spans="2:12" s="1" customFormat="1" ht="26.25" customHeight="1" x14ac:dyDescent="0.2">
      <c r="B108" s="30"/>
      <c r="E108" s="225" t="str">
        <f>E7</f>
        <v>Ostrov, Rekonstrukce vnitrobloku 4. etapy - Šafaříkova ulice SEKCE 2</v>
      </c>
      <c r="F108" s="226"/>
      <c r="G108" s="226"/>
      <c r="H108" s="226"/>
      <c r="L108" s="30"/>
    </row>
    <row r="109" spans="2:12" s="1" customFormat="1" ht="12" customHeight="1" x14ac:dyDescent="0.2">
      <c r="B109" s="30"/>
      <c r="C109" s="25" t="s">
        <v>108</v>
      </c>
      <c r="L109" s="30"/>
    </row>
    <row r="110" spans="2:12" s="1" customFormat="1" ht="16.5" customHeight="1" x14ac:dyDescent="0.2">
      <c r="B110" s="30"/>
      <c r="E110" s="187" t="str">
        <f>E9</f>
        <v>SO 001 - DIO</v>
      </c>
      <c r="F110" s="227"/>
      <c r="G110" s="227"/>
      <c r="H110" s="227"/>
      <c r="L110" s="30"/>
    </row>
    <row r="111" spans="2:12" s="1" customFormat="1" ht="6.95" customHeight="1" x14ac:dyDescent="0.2">
      <c r="B111" s="30"/>
      <c r="L111" s="30"/>
    </row>
    <row r="112" spans="2:12" s="1" customFormat="1" ht="12" customHeight="1" x14ac:dyDescent="0.2">
      <c r="B112" s="30"/>
      <c r="C112" s="25" t="s">
        <v>20</v>
      </c>
      <c r="F112" s="23" t="str">
        <f>F12</f>
        <v>Ostrov</v>
      </c>
      <c r="I112" s="25" t="s">
        <v>22</v>
      </c>
      <c r="J112" s="50">
        <f>IF(J12="","",J12)</f>
        <v>0</v>
      </c>
      <c r="L112" s="30"/>
    </row>
    <row r="113" spans="2:65" s="1" customFormat="1" ht="6.95" customHeight="1" x14ac:dyDescent="0.2">
      <c r="B113" s="30"/>
      <c r="L113" s="30"/>
    </row>
    <row r="114" spans="2:65" s="1" customFormat="1" ht="15.2" customHeight="1" x14ac:dyDescent="0.2">
      <c r="B114" s="30"/>
      <c r="C114" s="25" t="s">
        <v>23</v>
      </c>
      <c r="F114" s="23" t="str">
        <f>E15</f>
        <v>Město Ostrov</v>
      </c>
      <c r="I114" s="25" t="s">
        <v>31</v>
      </c>
      <c r="J114" s="28" t="str">
        <f>E21</f>
        <v>Ing. Igor Hrazdil</v>
      </c>
      <c r="L114" s="30"/>
    </row>
    <row r="115" spans="2:65" s="1" customFormat="1" ht="15.2" customHeight="1" x14ac:dyDescent="0.2">
      <c r="B115" s="30"/>
      <c r="C115" s="25" t="s">
        <v>29</v>
      </c>
      <c r="F115" s="23" t="str">
        <f>IF(E18="","",E18)</f>
        <v>Vyplň údaj</v>
      </c>
      <c r="I115" s="25" t="s">
        <v>36</v>
      </c>
      <c r="J115" s="28" t="str">
        <f>E24</f>
        <v>Ing. Igor Hrazdil</v>
      </c>
      <c r="L115" s="30"/>
    </row>
    <row r="116" spans="2:65" s="1" customFormat="1" ht="10.35" customHeight="1" x14ac:dyDescent="0.2">
      <c r="B116" s="30"/>
      <c r="L116" s="30"/>
    </row>
    <row r="117" spans="2:65" s="10" customFormat="1" ht="29.25" customHeight="1" x14ac:dyDescent="0.2">
      <c r="B117" s="111"/>
      <c r="C117" s="112" t="s">
        <v>118</v>
      </c>
      <c r="D117" s="113" t="s">
        <v>63</v>
      </c>
      <c r="E117" s="113" t="s">
        <v>59</v>
      </c>
      <c r="F117" s="113" t="s">
        <v>60</v>
      </c>
      <c r="G117" s="113" t="s">
        <v>119</v>
      </c>
      <c r="H117" s="113" t="s">
        <v>120</v>
      </c>
      <c r="I117" s="113" t="s">
        <v>121</v>
      </c>
      <c r="J117" s="113" t="s">
        <v>112</v>
      </c>
      <c r="K117" s="114" t="s">
        <v>122</v>
      </c>
      <c r="L117" s="111"/>
      <c r="M117" s="57" t="s">
        <v>1</v>
      </c>
      <c r="N117" s="58" t="s">
        <v>42</v>
      </c>
      <c r="O117" s="58" t="s">
        <v>123</v>
      </c>
      <c r="P117" s="58" t="s">
        <v>124</v>
      </c>
      <c r="Q117" s="58" t="s">
        <v>125</v>
      </c>
      <c r="R117" s="58" t="s">
        <v>126</v>
      </c>
      <c r="S117" s="58" t="s">
        <v>127</v>
      </c>
      <c r="T117" s="59" t="s">
        <v>128</v>
      </c>
    </row>
    <row r="118" spans="2:65" s="1" customFormat="1" ht="22.9" customHeight="1" x14ac:dyDescent="0.25">
      <c r="B118" s="30"/>
      <c r="C118" s="62" t="s">
        <v>129</v>
      </c>
      <c r="J118" s="115">
        <f>BK118</f>
        <v>0</v>
      </c>
      <c r="L118" s="30"/>
      <c r="M118" s="60"/>
      <c r="N118" s="51"/>
      <c r="O118" s="51"/>
      <c r="P118" s="116">
        <f>P119</f>
        <v>0</v>
      </c>
      <c r="Q118" s="51"/>
      <c r="R118" s="116">
        <f>R119</f>
        <v>0</v>
      </c>
      <c r="S118" s="51"/>
      <c r="T118" s="117">
        <f>T119</f>
        <v>0</v>
      </c>
      <c r="AT118" s="15" t="s">
        <v>77</v>
      </c>
      <c r="AU118" s="15" t="s">
        <v>114</v>
      </c>
      <c r="BK118" s="118">
        <f>BK119</f>
        <v>0</v>
      </c>
    </row>
    <row r="119" spans="2:65" s="11" customFormat="1" ht="25.9" customHeight="1" x14ac:dyDescent="0.2">
      <c r="B119" s="119"/>
      <c r="D119" s="120" t="s">
        <v>77</v>
      </c>
      <c r="E119" s="121" t="s">
        <v>130</v>
      </c>
      <c r="F119" s="121" t="s">
        <v>131</v>
      </c>
      <c r="I119" s="122"/>
      <c r="J119" s="123">
        <f>BK119</f>
        <v>0</v>
      </c>
      <c r="L119" s="119"/>
      <c r="M119" s="124"/>
      <c r="P119" s="125">
        <f>P120</f>
        <v>0</v>
      </c>
      <c r="R119" s="125">
        <f>R120</f>
        <v>0</v>
      </c>
      <c r="T119" s="126">
        <f>T120</f>
        <v>0</v>
      </c>
      <c r="AR119" s="120" t="s">
        <v>86</v>
      </c>
      <c r="AT119" s="127" t="s">
        <v>77</v>
      </c>
      <c r="AU119" s="127" t="s">
        <v>78</v>
      </c>
      <c r="AY119" s="120" t="s">
        <v>132</v>
      </c>
      <c r="BK119" s="128">
        <f>BK120</f>
        <v>0</v>
      </c>
    </row>
    <row r="120" spans="2:65" s="11" customFormat="1" ht="22.9" customHeight="1" x14ac:dyDescent="0.2">
      <c r="B120" s="119"/>
      <c r="D120" s="120" t="s">
        <v>77</v>
      </c>
      <c r="E120" s="129" t="s">
        <v>133</v>
      </c>
      <c r="F120" s="129" t="s">
        <v>134</v>
      </c>
      <c r="I120" s="122"/>
      <c r="J120" s="130">
        <f>BK120</f>
        <v>0</v>
      </c>
      <c r="L120" s="119"/>
      <c r="M120" s="124"/>
      <c r="P120" s="125">
        <f>SUM(P121:P139)</f>
        <v>0</v>
      </c>
      <c r="R120" s="125">
        <f>SUM(R121:R139)</f>
        <v>0</v>
      </c>
      <c r="T120" s="126">
        <f>SUM(T121:T139)</f>
        <v>0</v>
      </c>
      <c r="AR120" s="120" t="s">
        <v>86</v>
      </c>
      <c r="AT120" s="127" t="s">
        <v>77</v>
      </c>
      <c r="AU120" s="127" t="s">
        <v>86</v>
      </c>
      <c r="AY120" s="120" t="s">
        <v>132</v>
      </c>
      <c r="BK120" s="128">
        <f>SUM(BK121:BK139)</f>
        <v>0</v>
      </c>
    </row>
    <row r="121" spans="2:65" s="1" customFormat="1" ht="24.2" customHeight="1" x14ac:dyDescent="0.2">
      <c r="B121" s="30"/>
      <c r="C121" s="131" t="s">
        <v>86</v>
      </c>
      <c r="D121" s="131" t="s">
        <v>135</v>
      </c>
      <c r="E121" s="132" t="s">
        <v>136</v>
      </c>
      <c r="F121" s="133" t="s">
        <v>137</v>
      </c>
      <c r="G121" s="134" t="s">
        <v>138</v>
      </c>
      <c r="H121" s="135">
        <v>9</v>
      </c>
      <c r="I121" s="136"/>
      <c r="J121" s="137">
        <f>ROUND(I121*H121,2)</f>
        <v>0</v>
      </c>
      <c r="K121" s="133" t="s">
        <v>139</v>
      </c>
      <c r="L121" s="30"/>
      <c r="M121" s="138" t="s">
        <v>1</v>
      </c>
      <c r="N121" s="139" t="s">
        <v>43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140</v>
      </c>
      <c r="AT121" s="142" t="s">
        <v>135</v>
      </c>
      <c r="AU121" s="142" t="s">
        <v>88</v>
      </c>
      <c r="AY121" s="15" t="s">
        <v>132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5" t="s">
        <v>86</v>
      </c>
      <c r="BK121" s="143">
        <f>ROUND(I121*H121,2)</f>
        <v>0</v>
      </c>
      <c r="BL121" s="15" t="s">
        <v>140</v>
      </c>
      <c r="BM121" s="142" t="s">
        <v>141</v>
      </c>
    </row>
    <row r="122" spans="2:65" s="1" customFormat="1" ht="19.5" x14ac:dyDescent="0.2">
      <c r="B122" s="30"/>
      <c r="D122" s="144" t="s">
        <v>142</v>
      </c>
      <c r="F122" s="145" t="s">
        <v>143</v>
      </c>
      <c r="I122" s="146"/>
      <c r="L122" s="30"/>
      <c r="M122" s="147"/>
      <c r="T122" s="54"/>
      <c r="AT122" s="15" t="s">
        <v>142</v>
      </c>
      <c r="AU122" s="15" t="s">
        <v>88</v>
      </c>
    </row>
    <row r="123" spans="2:65" s="12" customFormat="1" ht="11.25" x14ac:dyDescent="0.2">
      <c r="B123" s="148"/>
      <c r="D123" s="144" t="s">
        <v>144</v>
      </c>
      <c r="E123" s="149" t="s">
        <v>100</v>
      </c>
      <c r="F123" s="150" t="s">
        <v>88</v>
      </c>
      <c r="H123" s="151">
        <v>2</v>
      </c>
      <c r="I123" s="152"/>
      <c r="L123" s="148"/>
      <c r="M123" s="153"/>
      <c r="T123" s="154"/>
      <c r="AT123" s="149" t="s">
        <v>144</v>
      </c>
      <c r="AU123" s="149" t="s">
        <v>88</v>
      </c>
      <c r="AV123" s="12" t="s">
        <v>88</v>
      </c>
      <c r="AW123" s="12" t="s">
        <v>35</v>
      </c>
      <c r="AX123" s="12" t="s">
        <v>78</v>
      </c>
      <c r="AY123" s="149" t="s">
        <v>132</v>
      </c>
    </row>
    <row r="124" spans="2:65" s="12" customFormat="1" ht="11.25" x14ac:dyDescent="0.2">
      <c r="B124" s="148"/>
      <c r="D124" s="144" t="s">
        <v>144</v>
      </c>
      <c r="E124" s="149" t="s">
        <v>101</v>
      </c>
      <c r="F124" s="150" t="s">
        <v>88</v>
      </c>
      <c r="H124" s="151">
        <v>2</v>
      </c>
      <c r="I124" s="152"/>
      <c r="L124" s="148"/>
      <c r="M124" s="153"/>
      <c r="T124" s="154"/>
      <c r="AT124" s="149" t="s">
        <v>144</v>
      </c>
      <c r="AU124" s="149" t="s">
        <v>88</v>
      </c>
      <c r="AV124" s="12" t="s">
        <v>88</v>
      </c>
      <c r="AW124" s="12" t="s">
        <v>35</v>
      </c>
      <c r="AX124" s="12" t="s">
        <v>78</v>
      </c>
      <c r="AY124" s="149" t="s">
        <v>132</v>
      </c>
    </row>
    <row r="125" spans="2:65" s="12" customFormat="1" ht="11.25" x14ac:dyDescent="0.2">
      <c r="B125" s="148"/>
      <c r="D125" s="144" t="s">
        <v>144</v>
      </c>
      <c r="E125" s="149" t="s">
        <v>103</v>
      </c>
      <c r="F125" s="150" t="s">
        <v>86</v>
      </c>
      <c r="H125" s="151">
        <v>1</v>
      </c>
      <c r="I125" s="152"/>
      <c r="L125" s="148"/>
      <c r="M125" s="153"/>
      <c r="T125" s="154"/>
      <c r="AT125" s="149" t="s">
        <v>144</v>
      </c>
      <c r="AU125" s="149" t="s">
        <v>88</v>
      </c>
      <c r="AV125" s="12" t="s">
        <v>88</v>
      </c>
      <c r="AW125" s="12" t="s">
        <v>35</v>
      </c>
      <c r="AX125" s="12" t="s">
        <v>78</v>
      </c>
      <c r="AY125" s="149" t="s">
        <v>132</v>
      </c>
    </row>
    <row r="126" spans="2:65" s="12" customFormat="1" ht="11.25" x14ac:dyDescent="0.2">
      <c r="B126" s="148"/>
      <c r="D126" s="144" t="s">
        <v>144</v>
      </c>
      <c r="E126" s="149" t="s">
        <v>104</v>
      </c>
      <c r="F126" s="150" t="s">
        <v>88</v>
      </c>
      <c r="H126" s="151">
        <v>2</v>
      </c>
      <c r="I126" s="152"/>
      <c r="L126" s="148"/>
      <c r="M126" s="153"/>
      <c r="T126" s="154"/>
      <c r="AT126" s="149" t="s">
        <v>144</v>
      </c>
      <c r="AU126" s="149" t="s">
        <v>88</v>
      </c>
      <c r="AV126" s="12" t="s">
        <v>88</v>
      </c>
      <c r="AW126" s="12" t="s">
        <v>35</v>
      </c>
      <c r="AX126" s="12" t="s">
        <v>78</v>
      </c>
      <c r="AY126" s="149" t="s">
        <v>132</v>
      </c>
    </row>
    <row r="127" spans="2:65" s="12" customFormat="1" ht="11.25" x14ac:dyDescent="0.2">
      <c r="B127" s="148"/>
      <c r="D127" s="144" t="s">
        <v>144</v>
      </c>
      <c r="E127" s="149" t="s">
        <v>105</v>
      </c>
      <c r="F127" s="150" t="s">
        <v>88</v>
      </c>
      <c r="H127" s="151">
        <v>2</v>
      </c>
      <c r="I127" s="152"/>
      <c r="L127" s="148"/>
      <c r="M127" s="153"/>
      <c r="T127" s="154"/>
      <c r="AT127" s="149" t="s">
        <v>144</v>
      </c>
      <c r="AU127" s="149" t="s">
        <v>88</v>
      </c>
      <c r="AV127" s="12" t="s">
        <v>88</v>
      </c>
      <c r="AW127" s="12" t="s">
        <v>35</v>
      </c>
      <c r="AX127" s="12" t="s">
        <v>78</v>
      </c>
      <c r="AY127" s="149" t="s">
        <v>132</v>
      </c>
    </row>
    <row r="128" spans="2:65" s="13" customFormat="1" ht="11.25" x14ac:dyDescent="0.2">
      <c r="B128" s="155"/>
      <c r="D128" s="144" t="s">
        <v>144</v>
      </c>
      <c r="E128" s="156" t="s">
        <v>1</v>
      </c>
      <c r="F128" s="157" t="s">
        <v>145</v>
      </c>
      <c r="H128" s="158">
        <v>9</v>
      </c>
      <c r="I128" s="159"/>
      <c r="L128" s="155"/>
      <c r="M128" s="160"/>
      <c r="T128" s="161"/>
      <c r="AT128" s="156" t="s">
        <v>144</v>
      </c>
      <c r="AU128" s="156" t="s">
        <v>88</v>
      </c>
      <c r="AV128" s="13" t="s">
        <v>140</v>
      </c>
      <c r="AW128" s="13" t="s">
        <v>35</v>
      </c>
      <c r="AX128" s="13" t="s">
        <v>86</v>
      </c>
      <c r="AY128" s="156" t="s">
        <v>132</v>
      </c>
    </row>
    <row r="129" spans="2:65" s="1" customFormat="1" ht="24.2" customHeight="1" x14ac:dyDescent="0.2">
      <c r="B129" s="30"/>
      <c r="C129" s="131" t="s">
        <v>88</v>
      </c>
      <c r="D129" s="131" t="s">
        <v>135</v>
      </c>
      <c r="E129" s="132" t="s">
        <v>146</v>
      </c>
      <c r="F129" s="133" t="s">
        <v>147</v>
      </c>
      <c r="G129" s="134" t="s">
        <v>138</v>
      </c>
      <c r="H129" s="135">
        <v>374</v>
      </c>
      <c r="I129" s="136"/>
      <c r="J129" s="137">
        <f>ROUND(I129*H129,2)</f>
        <v>0</v>
      </c>
      <c r="K129" s="133" t="s">
        <v>139</v>
      </c>
      <c r="L129" s="30"/>
      <c r="M129" s="138" t="s">
        <v>1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140</v>
      </c>
      <c r="AT129" s="142" t="s">
        <v>135</v>
      </c>
      <c r="AU129" s="142" t="s">
        <v>88</v>
      </c>
      <c r="AY129" s="15" t="s">
        <v>132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86</v>
      </c>
      <c r="BK129" s="143">
        <f>ROUND(I129*H129,2)</f>
        <v>0</v>
      </c>
      <c r="BL129" s="15" t="s">
        <v>140</v>
      </c>
      <c r="BM129" s="142" t="s">
        <v>148</v>
      </c>
    </row>
    <row r="130" spans="2:65" s="1" customFormat="1" ht="29.25" x14ac:dyDescent="0.2">
      <c r="B130" s="30"/>
      <c r="D130" s="144" t="s">
        <v>142</v>
      </c>
      <c r="F130" s="145" t="s">
        <v>149</v>
      </c>
      <c r="I130" s="146"/>
      <c r="L130" s="30"/>
      <c r="M130" s="147"/>
      <c r="T130" s="54"/>
      <c r="AT130" s="15" t="s">
        <v>142</v>
      </c>
      <c r="AU130" s="15" t="s">
        <v>88</v>
      </c>
    </row>
    <row r="131" spans="2:65" s="12" customFormat="1" ht="11.25" x14ac:dyDescent="0.2">
      <c r="B131" s="148"/>
      <c r="D131" s="144" t="s">
        <v>144</v>
      </c>
      <c r="E131" s="149" t="s">
        <v>1</v>
      </c>
      <c r="F131" s="150" t="s">
        <v>150</v>
      </c>
      <c r="H131" s="151">
        <v>300</v>
      </c>
      <c r="I131" s="152"/>
      <c r="L131" s="148"/>
      <c r="M131" s="153"/>
      <c r="T131" s="154"/>
      <c r="AT131" s="149" t="s">
        <v>144</v>
      </c>
      <c r="AU131" s="149" t="s">
        <v>88</v>
      </c>
      <c r="AV131" s="12" t="s">
        <v>88</v>
      </c>
      <c r="AW131" s="12" t="s">
        <v>35</v>
      </c>
      <c r="AX131" s="12" t="s">
        <v>78</v>
      </c>
      <c r="AY131" s="149" t="s">
        <v>132</v>
      </c>
    </row>
    <row r="132" spans="2:65" s="12" customFormat="1" ht="11.25" x14ac:dyDescent="0.2">
      <c r="B132" s="148"/>
      <c r="D132" s="144" t="s">
        <v>144</v>
      </c>
      <c r="E132" s="149" t="s">
        <v>1</v>
      </c>
      <c r="F132" s="150" t="s">
        <v>151</v>
      </c>
      <c r="H132" s="151">
        <v>74</v>
      </c>
      <c r="I132" s="152"/>
      <c r="L132" s="148"/>
      <c r="M132" s="153"/>
      <c r="T132" s="154"/>
      <c r="AT132" s="149" t="s">
        <v>144</v>
      </c>
      <c r="AU132" s="149" t="s">
        <v>88</v>
      </c>
      <c r="AV132" s="12" t="s">
        <v>88</v>
      </c>
      <c r="AW132" s="12" t="s">
        <v>35</v>
      </c>
      <c r="AX132" s="12" t="s">
        <v>78</v>
      </c>
      <c r="AY132" s="149" t="s">
        <v>132</v>
      </c>
    </row>
    <row r="133" spans="2:65" s="13" customFormat="1" ht="11.25" x14ac:dyDescent="0.2">
      <c r="B133" s="155"/>
      <c r="D133" s="144" t="s">
        <v>144</v>
      </c>
      <c r="E133" s="156" t="s">
        <v>1</v>
      </c>
      <c r="F133" s="157" t="s">
        <v>145</v>
      </c>
      <c r="H133" s="158">
        <v>374</v>
      </c>
      <c r="I133" s="159"/>
      <c r="L133" s="155"/>
      <c r="M133" s="160"/>
      <c r="T133" s="161"/>
      <c r="AT133" s="156" t="s">
        <v>144</v>
      </c>
      <c r="AU133" s="156" t="s">
        <v>88</v>
      </c>
      <c r="AV133" s="13" t="s">
        <v>140</v>
      </c>
      <c r="AW133" s="13" t="s">
        <v>35</v>
      </c>
      <c r="AX133" s="13" t="s">
        <v>86</v>
      </c>
      <c r="AY133" s="156" t="s">
        <v>132</v>
      </c>
    </row>
    <row r="134" spans="2:65" s="1" customFormat="1" ht="24.2" customHeight="1" x14ac:dyDescent="0.2">
      <c r="B134" s="30"/>
      <c r="C134" s="131" t="s">
        <v>107</v>
      </c>
      <c r="D134" s="131" t="s">
        <v>135</v>
      </c>
      <c r="E134" s="132" t="s">
        <v>152</v>
      </c>
      <c r="F134" s="133" t="s">
        <v>153</v>
      </c>
      <c r="G134" s="134" t="s">
        <v>138</v>
      </c>
      <c r="H134" s="135">
        <v>3</v>
      </c>
      <c r="I134" s="136"/>
      <c r="J134" s="137">
        <f>ROUND(I134*H134,2)</f>
        <v>0</v>
      </c>
      <c r="K134" s="133" t="s">
        <v>139</v>
      </c>
      <c r="L134" s="30"/>
      <c r="M134" s="138" t="s">
        <v>1</v>
      </c>
      <c r="N134" s="139" t="s">
        <v>43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140</v>
      </c>
      <c r="AT134" s="142" t="s">
        <v>135</v>
      </c>
      <c r="AU134" s="142" t="s">
        <v>88</v>
      </c>
      <c r="AY134" s="15" t="s">
        <v>132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86</v>
      </c>
      <c r="BK134" s="143">
        <f>ROUND(I134*H134,2)</f>
        <v>0</v>
      </c>
      <c r="BL134" s="15" t="s">
        <v>140</v>
      </c>
      <c r="BM134" s="142" t="s">
        <v>154</v>
      </c>
    </row>
    <row r="135" spans="2:65" s="1" customFormat="1" ht="19.5" x14ac:dyDescent="0.2">
      <c r="B135" s="30"/>
      <c r="D135" s="144" t="s">
        <v>142</v>
      </c>
      <c r="F135" s="145" t="s">
        <v>155</v>
      </c>
      <c r="I135" s="146"/>
      <c r="L135" s="30"/>
      <c r="M135" s="147"/>
      <c r="T135" s="54"/>
      <c r="AT135" s="15" t="s">
        <v>142</v>
      </c>
      <c r="AU135" s="15" t="s">
        <v>88</v>
      </c>
    </row>
    <row r="136" spans="2:65" s="12" customFormat="1" ht="11.25" x14ac:dyDescent="0.2">
      <c r="B136" s="148"/>
      <c r="D136" s="144" t="s">
        <v>144</v>
      </c>
      <c r="E136" s="149" t="s">
        <v>106</v>
      </c>
      <c r="F136" s="150" t="s">
        <v>107</v>
      </c>
      <c r="H136" s="151">
        <v>3</v>
      </c>
      <c r="I136" s="152"/>
      <c r="L136" s="148"/>
      <c r="M136" s="153"/>
      <c r="T136" s="154"/>
      <c r="AT136" s="149" t="s">
        <v>144</v>
      </c>
      <c r="AU136" s="149" t="s">
        <v>88</v>
      </c>
      <c r="AV136" s="12" t="s">
        <v>88</v>
      </c>
      <c r="AW136" s="12" t="s">
        <v>35</v>
      </c>
      <c r="AX136" s="12" t="s">
        <v>86</v>
      </c>
      <c r="AY136" s="149" t="s">
        <v>132</v>
      </c>
    </row>
    <row r="137" spans="2:65" s="1" customFormat="1" ht="24.2" customHeight="1" x14ac:dyDescent="0.2">
      <c r="B137" s="30"/>
      <c r="C137" s="131" t="s">
        <v>140</v>
      </c>
      <c r="D137" s="131" t="s">
        <v>135</v>
      </c>
      <c r="E137" s="132" t="s">
        <v>156</v>
      </c>
      <c r="F137" s="133" t="s">
        <v>157</v>
      </c>
      <c r="G137" s="134" t="s">
        <v>138</v>
      </c>
      <c r="H137" s="135">
        <v>90</v>
      </c>
      <c r="I137" s="136"/>
      <c r="J137" s="137">
        <f>ROUND(I137*H137,2)</f>
        <v>0</v>
      </c>
      <c r="K137" s="133" t="s">
        <v>139</v>
      </c>
      <c r="L137" s="30"/>
      <c r="M137" s="138" t="s">
        <v>1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140</v>
      </c>
      <c r="AT137" s="142" t="s">
        <v>135</v>
      </c>
      <c r="AU137" s="142" t="s">
        <v>88</v>
      </c>
      <c r="AY137" s="15" t="s">
        <v>132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86</v>
      </c>
      <c r="BK137" s="143">
        <f>ROUND(I137*H137,2)</f>
        <v>0</v>
      </c>
      <c r="BL137" s="15" t="s">
        <v>140</v>
      </c>
      <c r="BM137" s="142" t="s">
        <v>158</v>
      </c>
    </row>
    <row r="138" spans="2:65" s="1" customFormat="1" ht="29.25" x14ac:dyDescent="0.2">
      <c r="B138" s="30"/>
      <c r="D138" s="144" t="s">
        <v>142</v>
      </c>
      <c r="F138" s="145" t="s">
        <v>159</v>
      </c>
      <c r="I138" s="146"/>
      <c r="L138" s="30"/>
      <c r="M138" s="147"/>
      <c r="T138" s="54"/>
      <c r="AT138" s="15" t="s">
        <v>142</v>
      </c>
      <c r="AU138" s="15" t="s">
        <v>88</v>
      </c>
    </row>
    <row r="139" spans="2:65" s="12" customFormat="1" ht="11.25" x14ac:dyDescent="0.2">
      <c r="B139" s="148"/>
      <c r="D139" s="144" t="s">
        <v>144</v>
      </c>
      <c r="E139" s="149" t="s">
        <v>1</v>
      </c>
      <c r="F139" s="150" t="s">
        <v>160</v>
      </c>
      <c r="H139" s="151">
        <v>90</v>
      </c>
      <c r="I139" s="152"/>
      <c r="L139" s="148"/>
      <c r="M139" s="162"/>
      <c r="N139" s="163"/>
      <c r="O139" s="163"/>
      <c r="P139" s="163"/>
      <c r="Q139" s="163"/>
      <c r="R139" s="163"/>
      <c r="S139" s="163"/>
      <c r="T139" s="164"/>
      <c r="AT139" s="149" t="s">
        <v>144</v>
      </c>
      <c r="AU139" s="149" t="s">
        <v>88</v>
      </c>
      <c r="AV139" s="12" t="s">
        <v>88</v>
      </c>
      <c r="AW139" s="12" t="s">
        <v>35</v>
      </c>
      <c r="AX139" s="12" t="s">
        <v>86</v>
      </c>
      <c r="AY139" s="149" t="s">
        <v>132</v>
      </c>
    </row>
    <row r="140" spans="2:65" s="1" customFormat="1" ht="6.95" customHeight="1" x14ac:dyDescent="0.2">
      <c r="B140" s="42"/>
      <c r="C140" s="43"/>
      <c r="D140" s="43"/>
      <c r="E140" s="43"/>
      <c r="F140" s="43"/>
      <c r="G140" s="43"/>
      <c r="H140" s="43"/>
      <c r="I140" s="43"/>
      <c r="J140" s="43"/>
      <c r="K140" s="43"/>
      <c r="L140" s="30"/>
    </row>
  </sheetData>
  <sheetProtection algorithmName="SHA-512" hashValue="HQqKbgjW7VxS7N/ou4FKeC24jTu2Y3cBA2xtWyODNOSfiZrDClrI2NPQs/qMNEKgGUxus9D7ZHS5JM0RT3gMeA==" saltValue="7PIrJJZZO9ib1jq17lpKw8M89cv4AhXnWbs/6z5sYojnvUwICeu68owXr3j2K2rY8vUIv41mEyPnvajkg/y3iA==" spinCount="100000" sheet="1" objects="1" scenarios="1" formatColumns="0" formatRows="0" autoFilter="0"/>
  <autoFilter ref="C117:K139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71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5" t="s">
        <v>91</v>
      </c>
      <c r="AZ2" s="86" t="s">
        <v>161</v>
      </c>
      <c r="BA2" s="86" t="s">
        <v>1</v>
      </c>
      <c r="BB2" s="86" t="s">
        <v>1</v>
      </c>
      <c r="BC2" s="86" t="s">
        <v>162</v>
      </c>
      <c r="BD2" s="86" t="s">
        <v>88</v>
      </c>
    </row>
    <row r="3" spans="2:56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  <c r="AZ3" s="86" t="s">
        <v>163</v>
      </c>
      <c r="BA3" s="86" t="s">
        <v>1</v>
      </c>
      <c r="BB3" s="86" t="s">
        <v>1</v>
      </c>
      <c r="BC3" s="86" t="s">
        <v>164</v>
      </c>
      <c r="BD3" s="86" t="s">
        <v>88</v>
      </c>
    </row>
    <row r="4" spans="2:56" ht="24.95" customHeight="1" x14ac:dyDescent="0.2">
      <c r="B4" s="18"/>
      <c r="D4" s="19" t="s">
        <v>102</v>
      </c>
      <c r="L4" s="18"/>
      <c r="M4" s="87" t="s">
        <v>10</v>
      </c>
      <c r="AT4" s="15" t="s">
        <v>4</v>
      </c>
      <c r="AZ4" s="86" t="s">
        <v>165</v>
      </c>
      <c r="BA4" s="86" t="s">
        <v>1</v>
      </c>
      <c r="BB4" s="86" t="s">
        <v>1</v>
      </c>
      <c r="BC4" s="86" t="s">
        <v>166</v>
      </c>
      <c r="BD4" s="86" t="s">
        <v>88</v>
      </c>
    </row>
    <row r="5" spans="2:56" ht="6.95" customHeight="1" x14ac:dyDescent="0.2">
      <c r="B5" s="18"/>
      <c r="L5" s="18"/>
      <c r="AZ5" s="86" t="s">
        <v>167</v>
      </c>
      <c r="BA5" s="86" t="s">
        <v>1</v>
      </c>
      <c r="BB5" s="86" t="s">
        <v>1</v>
      </c>
      <c r="BC5" s="86" t="s">
        <v>168</v>
      </c>
      <c r="BD5" s="86" t="s">
        <v>88</v>
      </c>
    </row>
    <row r="6" spans="2:56" ht="12" customHeight="1" x14ac:dyDescent="0.2">
      <c r="B6" s="18"/>
      <c r="D6" s="25" t="s">
        <v>16</v>
      </c>
      <c r="L6" s="18"/>
      <c r="AZ6" s="86" t="s">
        <v>169</v>
      </c>
      <c r="BA6" s="86" t="s">
        <v>1</v>
      </c>
      <c r="BB6" s="86" t="s">
        <v>1</v>
      </c>
      <c r="BC6" s="86" t="s">
        <v>170</v>
      </c>
      <c r="BD6" s="86" t="s">
        <v>88</v>
      </c>
    </row>
    <row r="7" spans="2:56" ht="26.25" customHeight="1" x14ac:dyDescent="0.2">
      <c r="B7" s="18"/>
      <c r="E7" s="225" t="str">
        <f>'Rekapitulace stavby'!K6</f>
        <v>Ostrov, Rekonstrukce vnitrobloku 4. etapy - Šafaříkova ulice SEKCE 2</v>
      </c>
      <c r="F7" s="226"/>
      <c r="G7" s="226"/>
      <c r="H7" s="226"/>
      <c r="L7" s="18"/>
      <c r="AZ7" s="86" t="s">
        <v>171</v>
      </c>
      <c r="BA7" s="86" t="s">
        <v>1</v>
      </c>
      <c r="BB7" s="86" t="s">
        <v>1</v>
      </c>
      <c r="BC7" s="86" t="s">
        <v>172</v>
      </c>
      <c r="BD7" s="86" t="s">
        <v>88</v>
      </c>
    </row>
    <row r="8" spans="2:56" s="1" customFormat="1" ht="12" customHeight="1" x14ac:dyDescent="0.2">
      <c r="B8" s="30"/>
      <c r="D8" s="25" t="s">
        <v>108</v>
      </c>
      <c r="L8" s="30"/>
      <c r="AZ8" s="86" t="s">
        <v>173</v>
      </c>
      <c r="BA8" s="86" t="s">
        <v>1</v>
      </c>
      <c r="BB8" s="86" t="s">
        <v>1</v>
      </c>
      <c r="BC8" s="86" t="s">
        <v>174</v>
      </c>
      <c r="BD8" s="86" t="s">
        <v>88</v>
      </c>
    </row>
    <row r="9" spans="2:56" s="1" customFormat="1" ht="16.5" customHeight="1" x14ac:dyDescent="0.2">
      <c r="B9" s="30"/>
      <c r="E9" s="187" t="s">
        <v>175</v>
      </c>
      <c r="F9" s="227"/>
      <c r="G9" s="227"/>
      <c r="H9" s="227"/>
      <c r="L9" s="30"/>
      <c r="AZ9" s="86" t="s">
        <v>176</v>
      </c>
      <c r="BA9" s="86" t="s">
        <v>1</v>
      </c>
      <c r="BB9" s="86" t="s">
        <v>1</v>
      </c>
      <c r="BC9" s="86" t="s">
        <v>177</v>
      </c>
      <c r="BD9" s="86" t="s">
        <v>88</v>
      </c>
    </row>
    <row r="10" spans="2:56" s="1" customFormat="1" ht="11.25" x14ac:dyDescent="0.2">
      <c r="B10" s="30"/>
      <c r="L10" s="30"/>
      <c r="AZ10" s="86" t="s">
        <v>178</v>
      </c>
      <c r="BA10" s="86" t="s">
        <v>1</v>
      </c>
      <c r="BB10" s="86" t="s">
        <v>1</v>
      </c>
      <c r="BC10" s="86" t="s">
        <v>179</v>
      </c>
      <c r="BD10" s="86" t="s">
        <v>88</v>
      </c>
    </row>
    <row r="11" spans="2:56" s="1" customFormat="1" ht="12" customHeight="1" x14ac:dyDescent="0.2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  <c r="AZ11" s="86" t="s">
        <v>180</v>
      </c>
      <c r="BA11" s="86" t="s">
        <v>1</v>
      </c>
      <c r="BB11" s="86" t="s">
        <v>1</v>
      </c>
      <c r="BC11" s="86" t="s">
        <v>181</v>
      </c>
      <c r="BD11" s="86" t="s">
        <v>88</v>
      </c>
    </row>
    <row r="12" spans="2:56" s="1" customFormat="1" ht="12" customHeight="1" x14ac:dyDescent="0.2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0</v>
      </c>
      <c r="L12" s="30"/>
      <c r="AZ12" s="86" t="s">
        <v>182</v>
      </c>
      <c r="BA12" s="86" t="s">
        <v>1</v>
      </c>
      <c r="BB12" s="86" t="s">
        <v>1</v>
      </c>
      <c r="BC12" s="86" t="s">
        <v>183</v>
      </c>
      <c r="BD12" s="86" t="s">
        <v>88</v>
      </c>
    </row>
    <row r="13" spans="2:56" s="1" customFormat="1" ht="10.9" customHeight="1" x14ac:dyDescent="0.2">
      <c r="B13" s="30"/>
      <c r="L13" s="30"/>
      <c r="AZ13" s="86" t="s">
        <v>184</v>
      </c>
      <c r="BA13" s="86" t="s">
        <v>1</v>
      </c>
      <c r="BB13" s="86" t="s">
        <v>1</v>
      </c>
      <c r="BC13" s="86" t="s">
        <v>185</v>
      </c>
      <c r="BD13" s="86" t="s">
        <v>88</v>
      </c>
    </row>
    <row r="14" spans="2:56" s="1" customFormat="1" ht="12" customHeight="1" x14ac:dyDescent="0.2">
      <c r="B14" s="30"/>
      <c r="D14" s="25" t="s">
        <v>23</v>
      </c>
      <c r="I14" s="25" t="s">
        <v>24</v>
      </c>
      <c r="J14" s="23" t="s">
        <v>25</v>
      </c>
      <c r="L14" s="30"/>
      <c r="AZ14" s="86" t="s">
        <v>186</v>
      </c>
      <c r="BA14" s="86" t="s">
        <v>1</v>
      </c>
      <c r="BB14" s="86" t="s">
        <v>1</v>
      </c>
      <c r="BC14" s="86" t="s">
        <v>187</v>
      </c>
      <c r="BD14" s="86" t="s">
        <v>88</v>
      </c>
    </row>
    <row r="15" spans="2:56" s="1" customFormat="1" ht="18" customHeight="1" x14ac:dyDescent="0.2">
      <c r="B15" s="30"/>
      <c r="E15" s="23" t="s">
        <v>26</v>
      </c>
      <c r="I15" s="25" t="s">
        <v>27</v>
      </c>
      <c r="J15" s="23" t="s">
        <v>28</v>
      </c>
      <c r="L15" s="30"/>
      <c r="AZ15" s="86" t="s">
        <v>188</v>
      </c>
      <c r="BA15" s="86" t="s">
        <v>1</v>
      </c>
      <c r="BB15" s="86" t="s">
        <v>1</v>
      </c>
      <c r="BC15" s="86" t="s">
        <v>189</v>
      </c>
      <c r="BD15" s="86" t="s">
        <v>88</v>
      </c>
    </row>
    <row r="16" spans="2:56" s="1" customFormat="1" ht="6.95" customHeight="1" x14ac:dyDescent="0.2">
      <c r="B16" s="30"/>
      <c r="L16" s="30"/>
      <c r="AZ16" s="86" t="s">
        <v>190</v>
      </c>
      <c r="BA16" s="86" t="s">
        <v>1</v>
      </c>
      <c r="BB16" s="86" t="s">
        <v>1</v>
      </c>
      <c r="BC16" s="86" t="s">
        <v>191</v>
      </c>
      <c r="BD16" s="86" t="s">
        <v>88</v>
      </c>
    </row>
    <row r="17" spans="2:56" s="1" customFormat="1" ht="12" customHeight="1" x14ac:dyDescent="0.2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  <c r="AZ17" s="86" t="s">
        <v>192</v>
      </c>
      <c r="BA17" s="86" t="s">
        <v>1</v>
      </c>
      <c r="BB17" s="86" t="s">
        <v>1</v>
      </c>
      <c r="BC17" s="86" t="s">
        <v>193</v>
      </c>
      <c r="BD17" s="86" t="s">
        <v>88</v>
      </c>
    </row>
    <row r="18" spans="2:56" s="1" customFormat="1" ht="18" customHeight="1" x14ac:dyDescent="0.2">
      <c r="B18" s="30"/>
      <c r="E18" s="228" t="str">
        <f>'Rekapitulace stavby'!E14</f>
        <v>Vyplň údaj</v>
      </c>
      <c r="F18" s="209"/>
      <c r="G18" s="209"/>
      <c r="H18" s="209"/>
      <c r="I18" s="25" t="s">
        <v>27</v>
      </c>
      <c r="J18" s="26" t="str">
        <f>'Rekapitulace stavby'!AN14</f>
        <v>Vyplň údaj</v>
      </c>
      <c r="L18" s="30"/>
      <c r="AZ18" s="86" t="s">
        <v>194</v>
      </c>
      <c r="BA18" s="86" t="s">
        <v>1</v>
      </c>
      <c r="BB18" s="86" t="s">
        <v>1</v>
      </c>
      <c r="BC18" s="86" t="s">
        <v>195</v>
      </c>
      <c r="BD18" s="86" t="s">
        <v>88</v>
      </c>
    </row>
    <row r="19" spans="2:56" s="1" customFormat="1" ht="6.95" customHeight="1" x14ac:dyDescent="0.2">
      <c r="B19" s="30"/>
      <c r="L19" s="30"/>
      <c r="AZ19" s="86" t="s">
        <v>196</v>
      </c>
      <c r="BA19" s="86" t="s">
        <v>1</v>
      </c>
      <c r="BB19" s="86" t="s">
        <v>1</v>
      </c>
      <c r="BC19" s="86" t="s">
        <v>197</v>
      </c>
      <c r="BD19" s="86" t="s">
        <v>88</v>
      </c>
    </row>
    <row r="20" spans="2:56" s="1" customFormat="1" ht="12" customHeight="1" x14ac:dyDescent="0.2">
      <c r="B20" s="30"/>
      <c r="D20" s="25" t="s">
        <v>31</v>
      </c>
      <c r="I20" s="25" t="s">
        <v>24</v>
      </c>
      <c r="J20" s="23" t="s">
        <v>32</v>
      </c>
      <c r="L20" s="30"/>
      <c r="AZ20" s="86" t="s">
        <v>198</v>
      </c>
      <c r="BA20" s="86" t="s">
        <v>1</v>
      </c>
      <c r="BB20" s="86" t="s">
        <v>1</v>
      </c>
      <c r="BC20" s="86" t="s">
        <v>88</v>
      </c>
      <c r="BD20" s="86" t="s">
        <v>88</v>
      </c>
    </row>
    <row r="21" spans="2:56" s="1" customFormat="1" ht="18" customHeight="1" x14ac:dyDescent="0.2">
      <c r="B21" s="30"/>
      <c r="E21" s="23" t="s">
        <v>33</v>
      </c>
      <c r="I21" s="25" t="s">
        <v>27</v>
      </c>
      <c r="J21" s="23" t="s">
        <v>34</v>
      </c>
      <c r="L21" s="30"/>
      <c r="AZ21" s="86" t="s">
        <v>199</v>
      </c>
      <c r="BA21" s="86" t="s">
        <v>1</v>
      </c>
      <c r="BB21" s="86" t="s">
        <v>1</v>
      </c>
      <c r="BC21" s="86" t="s">
        <v>88</v>
      </c>
      <c r="BD21" s="86" t="s">
        <v>88</v>
      </c>
    </row>
    <row r="22" spans="2:56" s="1" customFormat="1" ht="6.95" customHeight="1" x14ac:dyDescent="0.2">
      <c r="B22" s="30"/>
      <c r="L22" s="30"/>
      <c r="AZ22" s="86" t="s">
        <v>200</v>
      </c>
      <c r="BA22" s="86" t="s">
        <v>1</v>
      </c>
      <c r="BB22" s="86" t="s">
        <v>1</v>
      </c>
      <c r="BC22" s="86" t="s">
        <v>201</v>
      </c>
      <c r="BD22" s="86" t="s">
        <v>88</v>
      </c>
    </row>
    <row r="23" spans="2:56" s="1" customFormat="1" ht="12" customHeight="1" x14ac:dyDescent="0.2">
      <c r="B23" s="30"/>
      <c r="D23" s="25" t="s">
        <v>36</v>
      </c>
      <c r="I23" s="25" t="s">
        <v>24</v>
      </c>
      <c r="J23" s="23" t="s">
        <v>32</v>
      </c>
      <c r="L23" s="30"/>
      <c r="AZ23" s="86" t="s">
        <v>202</v>
      </c>
      <c r="BA23" s="86" t="s">
        <v>1</v>
      </c>
      <c r="BB23" s="86" t="s">
        <v>1</v>
      </c>
      <c r="BC23" s="86" t="s">
        <v>203</v>
      </c>
      <c r="BD23" s="86" t="s">
        <v>88</v>
      </c>
    </row>
    <row r="24" spans="2:56" s="1" customFormat="1" ht="18" customHeight="1" x14ac:dyDescent="0.2">
      <c r="B24" s="30"/>
      <c r="E24" s="23" t="s">
        <v>33</v>
      </c>
      <c r="I24" s="25" t="s">
        <v>27</v>
      </c>
      <c r="J24" s="23" t="s">
        <v>34</v>
      </c>
      <c r="L24" s="30"/>
      <c r="AZ24" s="86" t="s">
        <v>204</v>
      </c>
      <c r="BA24" s="86" t="s">
        <v>1</v>
      </c>
      <c r="BB24" s="86" t="s">
        <v>1</v>
      </c>
      <c r="BC24" s="86" t="s">
        <v>205</v>
      </c>
      <c r="BD24" s="86" t="s">
        <v>88</v>
      </c>
    </row>
    <row r="25" spans="2:56" s="1" customFormat="1" ht="6.95" customHeight="1" x14ac:dyDescent="0.2">
      <c r="B25" s="30"/>
      <c r="L25" s="30"/>
      <c r="AZ25" s="86" t="s">
        <v>206</v>
      </c>
      <c r="BA25" s="86" t="s">
        <v>1</v>
      </c>
      <c r="BB25" s="86" t="s">
        <v>1</v>
      </c>
      <c r="BC25" s="86" t="s">
        <v>207</v>
      </c>
      <c r="BD25" s="86" t="s">
        <v>88</v>
      </c>
    </row>
    <row r="26" spans="2:56" s="1" customFormat="1" ht="12" customHeight="1" x14ac:dyDescent="0.2">
      <c r="B26" s="30"/>
      <c r="D26" s="25" t="s">
        <v>37</v>
      </c>
      <c r="L26" s="30"/>
      <c r="AZ26" s="86" t="s">
        <v>208</v>
      </c>
      <c r="BA26" s="86" t="s">
        <v>1</v>
      </c>
      <c r="BB26" s="86" t="s">
        <v>1</v>
      </c>
      <c r="BC26" s="86" t="s">
        <v>209</v>
      </c>
      <c r="BD26" s="86" t="s">
        <v>88</v>
      </c>
    </row>
    <row r="27" spans="2:56" s="7" customFormat="1" ht="16.5" customHeight="1" x14ac:dyDescent="0.2">
      <c r="B27" s="88"/>
      <c r="E27" s="214" t="s">
        <v>1</v>
      </c>
      <c r="F27" s="214"/>
      <c r="G27" s="214"/>
      <c r="H27" s="214"/>
      <c r="L27" s="88"/>
      <c r="AZ27" s="165" t="s">
        <v>210</v>
      </c>
      <c r="BA27" s="165" t="s">
        <v>1</v>
      </c>
      <c r="BB27" s="165" t="s">
        <v>1</v>
      </c>
      <c r="BC27" s="165" t="s">
        <v>211</v>
      </c>
      <c r="BD27" s="165" t="s">
        <v>88</v>
      </c>
    </row>
    <row r="28" spans="2:56" s="1" customFormat="1" ht="6.95" customHeight="1" x14ac:dyDescent="0.2">
      <c r="B28" s="30"/>
      <c r="L28" s="30"/>
      <c r="AZ28" s="86" t="s">
        <v>212</v>
      </c>
      <c r="BA28" s="86" t="s">
        <v>1</v>
      </c>
      <c r="BB28" s="86" t="s">
        <v>1</v>
      </c>
      <c r="BC28" s="86" t="s">
        <v>213</v>
      </c>
      <c r="BD28" s="86" t="s">
        <v>88</v>
      </c>
    </row>
    <row r="29" spans="2:56" s="1" customFormat="1" ht="6.95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  <c r="AZ29" s="86" t="s">
        <v>214</v>
      </c>
      <c r="BA29" s="86" t="s">
        <v>1</v>
      </c>
      <c r="BB29" s="86" t="s">
        <v>1</v>
      </c>
      <c r="BC29" s="86" t="s">
        <v>215</v>
      </c>
      <c r="BD29" s="86" t="s">
        <v>88</v>
      </c>
    </row>
    <row r="30" spans="2:56" s="1" customFormat="1" ht="25.35" customHeight="1" x14ac:dyDescent="0.2">
      <c r="B30" s="30"/>
      <c r="D30" s="89" t="s">
        <v>38</v>
      </c>
      <c r="J30" s="64">
        <f>ROUND(J129, 2)</f>
        <v>0</v>
      </c>
      <c r="L30" s="30"/>
      <c r="AZ30" s="86" t="s">
        <v>216</v>
      </c>
      <c r="BA30" s="86" t="s">
        <v>1</v>
      </c>
      <c r="BB30" s="86" t="s">
        <v>1</v>
      </c>
      <c r="BC30" s="86" t="s">
        <v>217</v>
      </c>
      <c r="BD30" s="86" t="s">
        <v>88</v>
      </c>
    </row>
    <row r="31" spans="2:56" s="1" customFormat="1" ht="6.95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  <c r="AZ31" s="86" t="s">
        <v>218</v>
      </c>
      <c r="BA31" s="86" t="s">
        <v>1</v>
      </c>
      <c r="BB31" s="86" t="s">
        <v>1</v>
      </c>
      <c r="BC31" s="86" t="s">
        <v>219</v>
      </c>
      <c r="BD31" s="86" t="s">
        <v>88</v>
      </c>
    </row>
    <row r="32" spans="2:56" s="1" customFormat="1" ht="14.45" customHeight="1" x14ac:dyDescent="0.2">
      <c r="B32" s="30"/>
      <c r="F32" s="33" t="s">
        <v>40</v>
      </c>
      <c r="I32" s="33" t="s">
        <v>39</v>
      </c>
      <c r="J32" s="33" t="s">
        <v>41</v>
      </c>
      <c r="L32" s="30"/>
      <c r="AZ32" s="86" t="s">
        <v>220</v>
      </c>
      <c r="BA32" s="86" t="s">
        <v>1</v>
      </c>
      <c r="BB32" s="86" t="s">
        <v>1</v>
      </c>
      <c r="BC32" s="86" t="s">
        <v>140</v>
      </c>
      <c r="BD32" s="86" t="s">
        <v>88</v>
      </c>
    </row>
    <row r="33" spans="2:56" s="1" customFormat="1" ht="14.45" customHeight="1" x14ac:dyDescent="0.2">
      <c r="B33" s="30"/>
      <c r="D33" s="53" t="s">
        <v>42</v>
      </c>
      <c r="E33" s="25" t="s">
        <v>43</v>
      </c>
      <c r="F33" s="90">
        <f>ROUND((SUM(BE129:BE470)),  2)</f>
        <v>0</v>
      </c>
      <c r="I33" s="91">
        <v>0.21</v>
      </c>
      <c r="J33" s="90">
        <f>ROUND(((SUM(BE129:BE470))*I33),  2)</f>
        <v>0</v>
      </c>
      <c r="L33" s="30"/>
      <c r="AZ33" s="86" t="s">
        <v>221</v>
      </c>
      <c r="BA33" s="86" t="s">
        <v>1</v>
      </c>
      <c r="BB33" s="86" t="s">
        <v>1</v>
      </c>
      <c r="BC33" s="86" t="s">
        <v>222</v>
      </c>
      <c r="BD33" s="86" t="s">
        <v>88</v>
      </c>
    </row>
    <row r="34" spans="2:56" s="1" customFormat="1" ht="14.45" customHeight="1" x14ac:dyDescent="0.2">
      <c r="B34" s="30"/>
      <c r="E34" s="25" t="s">
        <v>44</v>
      </c>
      <c r="F34" s="90">
        <f>ROUND((SUM(BF129:BF470)),  2)</f>
        <v>0</v>
      </c>
      <c r="I34" s="91">
        <v>0.12</v>
      </c>
      <c r="J34" s="90">
        <f>ROUND(((SUM(BF129:BF470))*I34),  2)</f>
        <v>0</v>
      </c>
      <c r="L34" s="30"/>
      <c r="AZ34" s="86" t="s">
        <v>223</v>
      </c>
      <c r="BA34" s="86" t="s">
        <v>1</v>
      </c>
      <c r="BB34" s="86" t="s">
        <v>1</v>
      </c>
      <c r="BC34" s="86" t="s">
        <v>224</v>
      </c>
      <c r="BD34" s="86" t="s">
        <v>88</v>
      </c>
    </row>
    <row r="35" spans="2:56" s="1" customFormat="1" ht="14.45" hidden="1" customHeight="1" x14ac:dyDescent="0.2">
      <c r="B35" s="30"/>
      <c r="E35" s="25" t="s">
        <v>45</v>
      </c>
      <c r="F35" s="90">
        <f>ROUND((SUM(BG129:BG470)),  2)</f>
        <v>0</v>
      </c>
      <c r="I35" s="91">
        <v>0.21</v>
      </c>
      <c r="J35" s="90">
        <f>0</f>
        <v>0</v>
      </c>
      <c r="L35" s="30"/>
      <c r="AZ35" s="86" t="s">
        <v>225</v>
      </c>
      <c r="BA35" s="86" t="s">
        <v>1</v>
      </c>
      <c r="BB35" s="86" t="s">
        <v>1</v>
      </c>
      <c r="BC35" s="86" t="s">
        <v>226</v>
      </c>
      <c r="BD35" s="86" t="s">
        <v>88</v>
      </c>
    </row>
    <row r="36" spans="2:56" s="1" customFormat="1" ht="14.45" hidden="1" customHeight="1" x14ac:dyDescent="0.2">
      <c r="B36" s="30"/>
      <c r="E36" s="25" t="s">
        <v>46</v>
      </c>
      <c r="F36" s="90">
        <f>ROUND((SUM(BH129:BH470)),  2)</f>
        <v>0</v>
      </c>
      <c r="I36" s="91">
        <v>0.12</v>
      </c>
      <c r="J36" s="90">
        <f>0</f>
        <v>0</v>
      </c>
      <c r="L36" s="30"/>
      <c r="AZ36" s="86" t="s">
        <v>227</v>
      </c>
      <c r="BA36" s="86" t="s">
        <v>1</v>
      </c>
      <c r="BB36" s="86" t="s">
        <v>1</v>
      </c>
      <c r="BC36" s="86" t="s">
        <v>228</v>
      </c>
      <c r="BD36" s="86" t="s">
        <v>88</v>
      </c>
    </row>
    <row r="37" spans="2:56" s="1" customFormat="1" ht="14.45" hidden="1" customHeight="1" x14ac:dyDescent="0.2">
      <c r="B37" s="30"/>
      <c r="E37" s="25" t="s">
        <v>47</v>
      </c>
      <c r="F37" s="90">
        <f>ROUND((SUM(BI129:BI470)),  2)</f>
        <v>0</v>
      </c>
      <c r="I37" s="91">
        <v>0</v>
      </c>
      <c r="J37" s="90">
        <f>0</f>
        <v>0</v>
      </c>
      <c r="L37" s="30"/>
      <c r="AZ37" s="86" t="s">
        <v>229</v>
      </c>
      <c r="BA37" s="86" t="s">
        <v>1</v>
      </c>
      <c r="BB37" s="86" t="s">
        <v>1</v>
      </c>
      <c r="BC37" s="86" t="s">
        <v>230</v>
      </c>
      <c r="BD37" s="86" t="s">
        <v>88</v>
      </c>
    </row>
    <row r="38" spans="2:56" s="1" customFormat="1" ht="6.95" customHeight="1" x14ac:dyDescent="0.2">
      <c r="B38" s="30"/>
      <c r="L38" s="30"/>
      <c r="AZ38" s="86" t="s">
        <v>231</v>
      </c>
      <c r="BA38" s="86" t="s">
        <v>1</v>
      </c>
      <c r="BB38" s="86" t="s">
        <v>1</v>
      </c>
      <c r="BC38" s="86" t="s">
        <v>232</v>
      </c>
      <c r="BD38" s="86" t="s">
        <v>88</v>
      </c>
    </row>
    <row r="39" spans="2:56" s="1" customFormat="1" ht="25.35" customHeight="1" x14ac:dyDescent="0.2">
      <c r="B39" s="30"/>
      <c r="C39" s="92"/>
      <c r="D39" s="93" t="s">
        <v>48</v>
      </c>
      <c r="E39" s="55"/>
      <c r="F39" s="55"/>
      <c r="G39" s="94" t="s">
        <v>49</v>
      </c>
      <c r="H39" s="95" t="s">
        <v>50</v>
      </c>
      <c r="I39" s="55"/>
      <c r="J39" s="96">
        <f>SUM(J30:J37)</f>
        <v>0</v>
      </c>
      <c r="K39" s="97"/>
      <c r="L39" s="30"/>
      <c r="AZ39" s="86" t="s">
        <v>233</v>
      </c>
      <c r="BA39" s="86" t="s">
        <v>1</v>
      </c>
      <c r="BB39" s="86" t="s">
        <v>1</v>
      </c>
      <c r="BC39" s="86" t="s">
        <v>234</v>
      </c>
      <c r="BD39" s="86" t="s">
        <v>88</v>
      </c>
    </row>
    <row r="40" spans="2:56" s="1" customFormat="1" ht="14.45" customHeight="1" x14ac:dyDescent="0.2">
      <c r="B40" s="30"/>
      <c r="L40" s="30"/>
      <c r="AZ40" s="86" t="s">
        <v>235</v>
      </c>
      <c r="BA40" s="86" t="s">
        <v>1</v>
      </c>
      <c r="BB40" s="86" t="s">
        <v>1</v>
      </c>
      <c r="BC40" s="86" t="s">
        <v>8</v>
      </c>
      <c r="BD40" s="86" t="s">
        <v>88</v>
      </c>
    </row>
    <row r="41" spans="2:56" ht="14.45" customHeight="1" x14ac:dyDescent="0.2">
      <c r="B41" s="18"/>
      <c r="L41" s="18"/>
      <c r="AZ41" s="86" t="s">
        <v>236</v>
      </c>
      <c r="BA41" s="86" t="s">
        <v>1</v>
      </c>
      <c r="BB41" s="86" t="s">
        <v>1</v>
      </c>
      <c r="BC41" s="86" t="s">
        <v>237</v>
      </c>
      <c r="BD41" s="86" t="s">
        <v>88</v>
      </c>
    </row>
    <row r="42" spans="2:56" ht="14.45" customHeight="1" x14ac:dyDescent="0.2">
      <c r="B42" s="18"/>
      <c r="L42" s="18"/>
      <c r="AZ42" s="86" t="s">
        <v>238</v>
      </c>
      <c r="BA42" s="86" t="s">
        <v>1</v>
      </c>
      <c r="BB42" s="86" t="s">
        <v>1</v>
      </c>
      <c r="BC42" s="86" t="s">
        <v>86</v>
      </c>
      <c r="BD42" s="86" t="s">
        <v>88</v>
      </c>
    </row>
    <row r="43" spans="2:56" ht="14.45" customHeight="1" x14ac:dyDescent="0.2">
      <c r="B43" s="18"/>
      <c r="L43" s="18"/>
      <c r="AZ43" s="86" t="s">
        <v>239</v>
      </c>
      <c r="BA43" s="86" t="s">
        <v>1</v>
      </c>
      <c r="BB43" s="86" t="s">
        <v>1</v>
      </c>
      <c r="BC43" s="86" t="s">
        <v>88</v>
      </c>
      <c r="BD43" s="86" t="s">
        <v>88</v>
      </c>
    </row>
    <row r="44" spans="2:56" ht="14.45" customHeight="1" x14ac:dyDescent="0.2">
      <c r="B44" s="18"/>
      <c r="L44" s="18"/>
      <c r="AZ44" s="86" t="s">
        <v>240</v>
      </c>
      <c r="BA44" s="86" t="s">
        <v>1</v>
      </c>
      <c r="BB44" s="86" t="s">
        <v>1</v>
      </c>
      <c r="BC44" s="86" t="s">
        <v>241</v>
      </c>
      <c r="BD44" s="86" t="s">
        <v>88</v>
      </c>
    </row>
    <row r="45" spans="2:56" ht="14.45" customHeight="1" x14ac:dyDescent="0.2">
      <c r="B45" s="18"/>
      <c r="L45" s="18"/>
      <c r="AZ45" s="86" t="s">
        <v>242</v>
      </c>
      <c r="BA45" s="86" t="s">
        <v>1</v>
      </c>
      <c r="BB45" s="86" t="s">
        <v>1</v>
      </c>
      <c r="BC45" s="86" t="s">
        <v>140</v>
      </c>
      <c r="BD45" s="86" t="s">
        <v>88</v>
      </c>
    </row>
    <row r="46" spans="2:56" ht="14.45" customHeight="1" x14ac:dyDescent="0.2">
      <c r="B46" s="18"/>
      <c r="L46" s="18"/>
      <c r="AZ46" s="86" t="s">
        <v>243</v>
      </c>
      <c r="BA46" s="86" t="s">
        <v>1</v>
      </c>
      <c r="BB46" s="86" t="s">
        <v>1</v>
      </c>
      <c r="BC46" s="86" t="s">
        <v>241</v>
      </c>
      <c r="BD46" s="86" t="s">
        <v>88</v>
      </c>
    </row>
    <row r="47" spans="2:56" ht="14.45" customHeight="1" x14ac:dyDescent="0.2">
      <c r="B47" s="18"/>
      <c r="L47" s="18"/>
      <c r="AZ47" s="86" t="s">
        <v>244</v>
      </c>
      <c r="BA47" s="86" t="s">
        <v>1</v>
      </c>
      <c r="BB47" s="86" t="s">
        <v>1</v>
      </c>
      <c r="BC47" s="86" t="s">
        <v>245</v>
      </c>
      <c r="BD47" s="86" t="s">
        <v>88</v>
      </c>
    </row>
    <row r="48" spans="2:56" ht="14.45" customHeight="1" x14ac:dyDescent="0.2">
      <c r="B48" s="18"/>
      <c r="L48" s="18"/>
      <c r="AZ48" s="86" t="s">
        <v>246</v>
      </c>
      <c r="BA48" s="86" t="s">
        <v>1</v>
      </c>
      <c r="BB48" s="86" t="s">
        <v>1</v>
      </c>
      <c r="BC48" s="86" t="s">
        <v>247</v>
      </c>
      <c r="BD48" s="86" t="s">
        <v>88</v>
      </c>
    </row>
    <row r="49" spans="2:56" ht="14.45" customHeight="1" x14ac:dyDescent="0.2">
      <c r="B49" s="18"/>
      <c r="L49" s="18"/>
      <c r="AZ49" s="86" t="s">
        <v>248</v>
      </c>
      <c r="BA49" s="86" t="s">
        <v>1</v>
      </c>
      <c r="BB49" s="86" t="s">
        <v>1</v>
      </c>
      <c r="BC49" s="86" t="s">
        <v>249</v>
      </c>
      <c r="BD49" s="86" t="s">
        <v>88</v>
      </c>
    </row>
    <row r="50" spans="2:56" s="1" customFormat="1" ht="14.45" customHeight="1" x14ac:dyDescent="0.2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  <c r="AZ50" s="86" t="s">
        <v>250</v>
      </c>
      <c r="BA50" s="86" t="s">
        <v>1</v>
      </c>
      <c r="BB50" s="86" t="s">
        <v>1</v>
      </c>
      <c r="BC50" s="86" t="s">
        <v>251</v>
      </c>
      <c r="BD50" s="86" t="s">
        <v>88</v>
      </c>
    </row>
    <row r="51" spans="2:56" ht="11.25" x14ac:dyDescent="0.2">
      <c r="B51" s="18"/>
      <c r="L51" s="18"/>
      <c r="AZ51" s="86" t="s">
        <v>252</v>
      </c>
      <c r="BA51" s="86" t="s">
        <v>1</v>
      </c>
      <c r="BB51" s="86" t="s">
        <v>1</v>
      </c>
      <c r="BC51" s="86" t="s">
        <v>88</v>
      </c>
      <c r="BD51" s="86" t="s">
        <v>88</v>
      </c>
    </row>
    <row r="52" spans="2:56" ht="11.25" x14ac:dyDescent="0.2">
      <c r="B52" s="18"/>
      <c r="L52" s="18"/>
      <c r="AZ52" s="86" t="s">
        <v>253</v>
      </c>
      <c r="BA52" s="86" t="s">
        <v>1</v>
      </c>
      <c r="BB52" s="86" t="s">
        <v>1</v>
      </c>
      <c r="BC52" s="86" t="s">
        <v>86</v>
      </c>
      <c r="BD52" s="86" t="s">
        <v>88</v>
      </c>
    </row>
    <row r="53" spans="2:56" ht="11.25" x14ac:dyDescent="0.2">
      <c r="B53" s="18"/>
      <c r="L53" s="18"/>
      <c r="AZ53" s="86" t="s">
        <v>254</v>
      </c>
      <c r="BA53" s="86" t="s">
        <v>1</v>
      </c>
      <c r="BB53" s="86" t="s">
        <v>1</v>
      </c>
      <c r="BC53" s="86" t="s">
        <v>88</v>
      </c>
      <c r="BD53" s="86" t="s">
        <v>88</v>
      </c>
    </row>
    <row r="54" spans="2:56" ht="11.25" x14ac:dyDescent="0.2">
      <c r="B54" s="18"/>
      <c r="L54" s="18"/>
    </row>
    <row r="55" spans="2:56" ht="11.25" x14ac:dyDescent="0.2">
      <c r="B55" s="18"/>
      <c r="L55" s="18"/>
    </row>
    <row r="56" spans="2:56" ht="11.25" x14ac:dyDescent="0.2">
      <c r="B56" s="18"/>
      <c r="L56" s="18"/>
    </row>
    <row r="57" spans="2:56" ht="11.25" x14ac:dyDescent="0.2">
      <c r="B57" s="18"/>
      <c r="L57" s="18"/>
    </row>
    <row r="58" spans="2:56" ht="11.25" x14ac:dyDescent="0.2">
      <c r="B58" s="18"/>
      <c r="L58" s="18"/>
    </row>
    <row r="59" spans="2:56" ht="11.25" x14ac:dyDescent="0.2">
      <c r="B59" s="18"/>
      <c r="L59" s="18"/>
    </row>
    <row r="60" spans="2:56" ht="11.25" x14ac:dyDescent="0.2">
      <c r="B60" s="18"/>
      <c r="L60" s="18"/>
    </row>
    <row r="61" spans="2:56" s="1" customFormat="1" ht="12.75" x14ac:dyDescent="0.2">
      <c r="B61" s="30"/>
      <c r="D61" s="41" t="s">
        <v>53</v>
      </c>
      <c r="E61" s="32"/>
      <c r="F61" s="98" t="s">
        <v>54</v>
      </c>
      <c r="G61" s="41" t="s">
        <v>53</v>
      </c>
      <c r="H61" s="32"/>
      <c r="I61" s="32"/>
      <c r="J61" s="99" t="s">
        <v>54</v>
      </c>
      <c r="K61" s="32"/>
      <c r="L61" s="30"/>
    </row>
    <row r="62" spans="2:56" ht="11.25" x14ac:dyDescent="0.2">
      <c r="B62" s="18"/>
      <c r="L62" s="18"/>
    </row>
    <row r="63" spans="2:56" ht="11.25" x14ac:dyDescent="0.2">
      <c r="B63" s="18"/>
      <c r="L63" s="18"/>
    </row>
    <row r="64" spans="2:56" ht="11.25" x14ac:dyDescent="0.2">
      <c r="B64" s="18"/>
      <c r="L64" s="18"/>
    </row>
    <row r="65" spans="2:12" s="1" customFormat="1" ht="12.75" x14ac:dyDescent="0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1.25" x14ac:dyDescent="0.2">
      <c r="B66" s="18"/>
      <c r="L66" s="18"/>
    </row>
    <row r="67" spans="2:12" ht="11.25" x14ac:dyDescent="0.2">
      <c r="B67" s="18"/>
      <c r="L67" s="18"/>
    </row>
    <row r="68" spans="2:12" ht="11.25" x14ac:dyDescent="0.2">
      <c r="B68" s="18"/>
      <c r="L68" s="18"/>
    </row>
    <row r="69" spans="2:12" ht="11.25" x14ac:dyDescent="0.2">
      <c r="B69" s="18"/>
      <c r="L69" s="18"/>
    </row>
    <row r="70" spans="2:12" ht="11.25" x14ac:dyDescent="0.2">
      <c r="B70" s="18"/>
      <c r="L70" s="18"/>
    </row>
    <row r="71" spans="2:12" ht="11.25" x14ac:dyDescent="0.2">
      <c r="B71" s="18"/>
      <c r="L71" s="18"/>
    </row>
    <row r="72" spans="2:12" ht="11.25" x14ac:dyDescent="0.2">
      <c r="B72" s="18"/>
      <c r="L72" s="18"/>
    </row>
    <row r="73" spans="2:12" ht="11.25" x14ac:dyDescent="0.2">
      <c r="B73" s="18"/>
      <c r="L73" s="18"/>
    </row>
    <row r="74" spans="2:12" ht="11.25" x14ac:dyDescent="0.2">
      <c r="B74" s="18"/>
      <c r="L74" s="18"/>
    </row>
    <row r="75" spans="2:12" ht="11.25" x14ac:dyDescent="0.2">
      <c r="B75" s="18"/>
      <c r="L75" s="18"/>
    </row>
    <row r="76" spans="2:12" s="1" customFormat="1" ht="12.75" x14ac:dyDescent="0.2">
      <c r="B76" s="30"/>
      <c r="D76" s="41" t="s">
        <v>53</v>
      </c>
      <c r="E76" s="32"/>
      <c r="F76" s="98" t="s">
        <v>54</v>
      </c>
      <c r="G76" s="41" t="s">
        <v>53</v>
      </c>
      <c r="H76" s="32"/>
      <c r="I76" s="32"/>
      <c r="J76" s="99" t="s">
        <v>54</v>
      </c>
      <c r="K76" s="32"/>
      <c r="L76" s="30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 x14ac:dyDescent="0.2">
      <c r="B82" s="30"/>
      <c r="C82" s="19" t="s">
        <v>110</v>
      </c>
      <c r="L82" s="30"/>
    </row>
    <row r="83" spans="2:47" s="1" customFormat="1" ht="6.95" customHeight="1" x14ac:dyDescent="0.2">
      <c r="B83" s="30"/>
      <c r="L83" s="30"/>
    </row>
    <row r="84" spans="2:47" s="1" customFormat="1" ht="12" customHeight="1" x14ac:dyDescent="0.2">
      <c r="B84" s="30"/>
      <c r="C84" s="25" t="s">
        <v>16</v>
      </c>
      <c r="L84" s="30"/>
    </row>
    <row r="85" spans="2:47" s="1" customFormat="1" ht="26.25" customHeight="1" x14ac:dyDescent="0.2">
      <c r="B85" s="30"/>
      <c r="E85" s="225" t="str">
        <f>E7</f>
        <v>Ostrov, Rekonstrukce vnitrobloku 4. etapy - Šafaříkova ulice SEKCE 2</v>
      </c>
      <c r="F85" s="226"/>
      <c r="G85" s="226"/>
      <c r="H85" s="226"/>
      <c r="L85" s="30"/>
    </row>
    <row r="86" spans="2:47" s="1" customFormat="1" ht="12" customHeight="1" x14ac:dyDescent="0.2">
      <c r="B86" s="30"/>
      <c r="C86" s="25" t="s">
        <v>108</v>
      </c>
      <c r="L86" s="30"/>
    </row>
    <row r="87" spans="2:47" s="1" customFormat="1" ht="16.5" customHeight="1" x14ac:dyDescent="0.2">
      <c r="B87" s="30"/>
      <c r="E87" s="187" t="str">
        <f>E9</f>
        <v>SO 101 - Komunikace</v>
      </c>
      <c r="F87" s="227"/>
      <c r="G87" s="227"/>
      <c r="H87" s="227"/>
      <c r="L87" s="30"/>
    </row>
    <row r="88" spans="2:47" s="1" customFormat="1" ht="6.95" customHeight="1" x14ac:dyDescent="0.2">
      <c r="B88" s="30"/>
      <c r="L88" s="30"/>
    </row>
    <row r="89" spans="2:47" s="1" customFormat="1" ht="12" customHeight="1" x14ac:dyDescent="0.2">
      <c r="B89" s="30"/>
      <c r="C89" s="25" t="s">
        <v>20</v>
      </c>
      <c r="F89" s="23" t="str">
        <f>F12</f>
        <v>Ostrov</v>
      </c>
      <c r="I89" s="25" t="s">
        <v>22</v>
      </c>
      <c r="J89" s="50">
        <f>IF(J12="","",J12)</f>
        <v>0</v>
      </c>
      <c r="L89" s="30"/>
    </row>
    <row r="90" spans="2:47" s="1" customFormat="1" ht="6.95" customHeight="1" x14ac:dyDescent="0.2">
      <c r="B90" s="30"/>
      <c r="L90" s="30"/>
    </row>
    <row r="91" spans="2:47" s="1" customFormat="1" ht="15.2" customHeight="1" x14ac:dyDescent="0.2">
      <c r="B91" s="30"/>
      <c r="C91" s="25" t="s">
        <v>23</v>
      </c>
      <c r="F91" s="23" t="str">
        <f>E15</f>
        <v>Město Ostrov</v>
      </c>
      <c r="I91" s="25" t="s">
        <v>31</v>
      </c>
      <c r="J91" s="28" t="str">
        <f>E21</f>
        <v>Ing. Igor Hrazdil</v>
      </c>
      <c r="L91" s="30"/>
    </row>
    <row r="92" spans="2:47" s="1" customFormat="1" ht="15.2" customHeight="1" x14ac:dyDescent="0.2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Igor Hrazdil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100" t="s">
        <v>111</v>
      </c>
      <c r="D94" s="92"/>
      <c r="E94" s="92"/>
      <c r="F94" s="92"/>
      <c r="G94" s="92"/>
      <c r="H94" s="92"/>
      <c r="I94" s="92"/>
      <c r="J94" s="101" t="s">
        <v>112</v>
      </c>
      <c r="K94" s="92"/>
      <c r="L94" s="30"/>
    </row>
    <row r="95" spans="2:47" s="1" customFormat="1" ht="10.35" customHeight="1" x14ac:dyDescent="0.2">
      <c r="B95" s="30"/>
      <c r="L95" s="30"/>
    </row>
    <row r="96" spans="2:47" s="1" customFormat="1" ht="22.9" customHeight="1" x14ac:dyDescent="0.2">
      <c r="B96" s="30"/>
      <c r="C96" s="102" t="s">
        <v>113</v>
      </c>
      <c r="J96" s="64">
        <f>J129</f>
        <v>0</v>
      </c>
      <c r="L96" s="30"/>
      <c r="AU96" s="15" t="s">
        <v>114</v>
      </c>
    </row>
    <row r="97" spans="2:12" s="8" customFormat="1" ht="24.95" customHeight="1" x14ac:dyDescent="0.2">
      <c r="B97" s="103"/>
      <c r="D97" s="104" t="s">
        <v>115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9" customFormat="1" ht="19.899999999999999" customHeight="1" x14ac:dyDescent="0.2">
      <c r="B98" s="107"/>
      <c r="D98" s="108" t="s">
        <v>255</v>
      </c>
      <c r="E98" s="109"/>
      <c r="F98" s="109"/>
      <c r="G98" s="109"/>
      <c r="H98" s="109"/>
      <c r="I98" s="109"/>
      <c r="J98" s="110">
        <f>J131</f>
        <v>0</v>
      </c>
      <c r="L98" s="107"/>
    </row>
    <row r="99" spans="2:12" s="9" customFormat="1" ht="19.899999999999999" customHeight="1" x14ac:dyDescent="0.2">
      <c r="B99" s="107"/>
      <c r="D99" s="108" t="s">
        <v>256</v>
      </c>
      <c r="E99" s="109"/>
      <c r="F99" s="109"/>
      <c r="G99" s="109"/>
      <c r="H99" s="109"/>
      <c r="I99" s="109"/>
      <c r="J99" s="110">
        <f>J181</f>
        <v>0</v>
      </c>
      <c r="L99" s="107"/>
    </row>
    <row r="100" spans="2:12" s="9" customFormat="1" ht="19.899999999999999" customHeight="1" x14ac:dyDescent="0.2">
      <c r="B100" s="107"/>
      <c r="D100" s="108" t="s">
        <v>257</v>
      </c>
      <c r="E100" s="109"/>
      <c r="F100" s="109"/>
      <c r="G100" s="109"/>
      <c r="H100" s="109"/>
      <c r="I100" s="109"/>
      <c r="J100" s="110">
        <f>J185</f>
        <v>0</v>
      </c>
      <c r="L100" s="107"/>
    </row>
    <row r="101" spans="2:12" s="9" customFormat="1" ht="19.899999999999999" customHeight="1" x14ac:dyDescent="0.2">
      <c r="B101" s="107"/>
      <c r="D101" s="108" t="s">
        <v>258</v>
      </c>
      <c r="E101" s="109"/>
      <c r="F101" s="109"/>
      <c r="G101" s="109"/>
      <c r="H101" s="109"/>
      <c r="I101" s="109"/>
      <c r="J101" s="110">
        <f>J192</f>
        <v>0</v>
      </c>
      <c r="L101" s="107"/>
    </row>
    <row r="102" spans="2:12" s="9" customFormat="1" ht="19.899999999999999" customHeight="1" x14ac:dyDescent="0.2">
      <c r="B102" s="107"/>
      <c r="D102" s="108" t="s">
        <v>259</v>
      </c>
      <c r="E102" s="109"/>
      <c r="F102" s="109"/>
      <c r="G102" s="109"/>
      <c r="H102" s="109"/>
      <c r="I102" s="109"/>
      <c r="J102" s="110">
        <f>J247</f>
        <v>0</v>
      </c>
      <c r="L102" s="107"/>
    </row>
    <row r="103" spans="2:12" s="9" customFormat="1" ht="19.899999999999999" customHeight="1" x14ac:dyDescent="0.2">
      <c r="B103" s="107"/>
      <c r="D103" s="108" t="s">
        <v>116</v>
      </c>
      <c r="E103" s="109"/>
      <c r="F103" s="109"/>
      <c r="G103" s="109"/>
      <c r="H103" s="109"/>
      <c r="I103" s="109"/>
      <c r="J103" s="110">
        <f>J326</f>
        <v>0</v>
      </c>
      <c r="L103" s="107"/>
    </row>
    <row r="104" spans="2:12" s="9" customFormat="1" ht="19.899999999999999" customHeight="1" x14ac:dyDescent="0.2">
      <c r="B104" s="107"/>
      <c r="D104" s="108" t="s">
        <v>260</v>
      </c>
      <c r="E104" s="109"/>
      <c r="F104" s="109"/>
      <c r="G104" s="109"/>
      <c r="H104" s="109"/>
      <c r="I104" s="109"/>
      <c r="J104" s="110">
        <f>J410</f>
        <v>0</v>
      </c>
      <c r="L104" s="107"/>
    </row>
    <row r="105" spans="2:12" s="9" customFormat="1" ht="19.899999999999999" customHeight="1" x14ac:dyDescent="0.2">
      <c r="B105" s="107"/>
      <c r="D105" s="108" t="s">
        <v>261</v>
      </c>
      <c r="E105" s="109"/>
      <c r="F105" s="109"/>
      <c r="G105" s="109"/>
      <c r="H105" s="109"/>
      <c r="I105" s="109"/>
      <c r="J105" s="110">
        <f>J441</f>
        <v>0</v>
      </c>
      <c r="L105" s="107"/>
    </row>
    <row r="106" spans="2:12" s="8" customFormat="1" ht="24.95" customHeight="1" x14ac:dyDescent="0.2">
      <c r="B106" s="103"/>
      <c r="D106" s="104" t="s">
        <v>262</v>
      </c>
      <c r="E106" s="105"/>
      <c r="F106" s="105"/>
      <c r="G106" s="105"/>
      <c r="H106" s="105"/>
      <c r="I106" s="105"/>
      <c r="J106" s="106">
        <f>J444</f>
        <v>0</v>
      </c>
      <c r="L106" s="103"/>
    </row>
    <row r="107" spans="2:12" s="9" customFormat="1" ht="19.899999999999999" customHeight="1" x14ac:dyDescent="0.2">
      <c r="B107" s="107"/>
      <c r="D107" s="108" t="s">
        <v>263</v>
      </c>
      <c r="E107" s="109"/>
      <c r="F107" s="109"/>
      <c r="G107" s="109"/>
      <c r="H107" s="109"/>
      <c r="I107" s="109"/>
      <c r="J107" s="110">
        <f>J445</f>
        <v>0</v>
      </c>
      <c r="L107" s="107"/>
    </row>
    <row r="108" spans="2:12" s="8" customFormat="1" ht="24.95" customHeight="1" x14ac:dyDescent="0.2">
      <c r="B108" s="103"/>
      <c r="D108" s="104" t="s">
        <v>264</v>
      </c>
      <c r="E108" s="105"/>
      <c r="F108" s="105"/>
      <c r="G108" s="105"/>
      <c r="H108" s="105"/>
      <c r="I108" s="105"/>
      <c r="J108" s="106">
        <f>J458</f>
        <v>0</v>
      </c>
      <c r="L108" s="103"/>
    </row>
    <row r="109" spans="2:12" s="9" customFormat="1" ht="19.899999999999999" customHeight="1" x14ac:dyDescent="0.2">
      <c r="B109" s="107"/>
      <c r="D109" s="108" t="s">
        <v>265</v>
      </c>
      <c r="E109" s="109"/>
      <c r="F109" s="109"/>
      <c r="G109" s="109"/>
      <c r="H109" s="109"/>
      <c r="I109" s="109"/>
      <c r="J109" s="110">
        <f>J459</f>
        <v>0</v>
      </c>
      <c r="L109" s="107"/>
    </row>
    <row r="110" spans="2:12" s="1" customFormat="1" ht="21.75" customHeight="1" x14ac:dyDescent="0.2">
      <c r="B110" s="30"/>
      <c r="L110" s="30"/>
    </row>
    <row r="111" spans="2:12" s="1" customFormat="1" ht="6.95" customHeight="1" x14ac:dyDescent="0.2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30"/>
    </row>
    <row r="115" spans="2:20" s="1" customFormat="1" ht="6.95" customHeight="1" x14ac:dyDescent="0.2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0"/>
    </row>
    <row r="116" spans="2:20" s="1" customFormat="1" ht="24.95" customHeight="1" x14ac:dyDescent="0.2">
      <c r="B116" s="30"/>
      <c r="C116" s="19" t="s">
        <v>117</v>
      </c>
      <c r="L116" s="30"/>
    </row>
    <row r="117" spans="2:20" s="1" customFormat="1" ht="6.95" customHeight="1" x14ac:dyDescent="0.2">
      <c r="B117" s="30"/>
      <c r="L117" s="30"/>
    </row>
    <row r="118" spans="2:20" s="1" customFormat="1" ht="12" customHeight="1" x14ac:dyDescent="0.2">
      <c r="B118" s="30"/>
      <c r="C118" s="25" t="s">
        <v>16</v>
      </c>
      <c r="L118" s="30"/>
    </row>
    <row r="119" spans="2:20" s="1" customFormat="1" ht="26.25" customHeight="1" x14ac:dyDescent="0.2">
      <c r="B119" s="30"/>
      <c r="E119" s="225" t="str">
        <f>E7</f>
        <v>Ostrov, Rekonstrukce vnitrobloku 4. etapy - Šafaříkova ulice SEKCE 2</v>
      </c>
      <c r="F119" s="226"/>
      <c r="G119" s="226"/>
      <c r="H119" s="226"/>
      <c r="L119" s="30"/>
    </row>
    <row r="120" spans="2:20" s="1" customFormat="1" ht="12" customHeight="1" x14ac:dyDescent="0.2">
      <c r="B120" s="30"/>
      <c r="C120" s="25" t="s">
        <v>108</v>
      </c>
      <c r="L120" s="30"/>
    </row>
    <row r="121" spans="2:20" s="1" customFormat="1" ht="16.5" customHeight="1" x14ac:dyDescent="0.2">
      <c r="B121" s="30"/>
      <c r="E121" s="187" t="str">
        <f>E9</f>
        <v>SO 101 - Komunikace</v>
      </c>
      <c r="F121" s="227"/>
      <c r="G121" s="227"/>
      <c r="H121" s="227"/>
      <c r="L121" s="30"/>
    </row>
    <row r="122" spans="2:20" s="1" customFormat="1" ht="6.95" customHeight="1" x14ac:dyDescent="0.2">
      <c r="B122" s="30"/>
      <c r="L122" s="30"/>
    </row>
    <row r="123" spans="2:20" s="1" customFormat="1" ht="12" customHeight="1" x14ac:dyDescent="0.2">
      <c r="B123" s="30"/>
      <c r="C123" s="25" t="s">
        <v>20</v>
      </c>
      <c r="F123" s="23" t="str">
        <f>F12</f>
        <v>Ostrov</v>
      </c>
      <c r="I123" s="25" t="s">
        <v>22</v>
      </c>
      <c r="J123" s="50">
        <f>IF(J12="","",J12)</f>
        <v>0</v>
      </c>
      <c r="L123" s="30"/>
    </row>
    <row r="124" spans="2:20" s="1" customFormat="1" ht="6.95" customHeight="1" x14ac:dyDescent="0.2">
      <c r="B124" s="30"/>
      <c r="L124" s="30"/>
    </row>
    <row r="125" spans="2:20" s="1" customFormat="1" ht="15.2" customHeight="1" x14ac:dyDescent="0.2">
      <c r="B125" s="30"/>
      <c r="C125" s="25" t="s">
        <v>23</v>
      </c>
      <c r="F125" s="23" t="str">
        <f>E15</f>
        <v>Město Ostrov</v>
      </c>
      <c r="I125" s="25" t="s">
        <v>31</v>
      </c>
      <c r="J125" s="28" t="str">
        <f>E21</f>
        <v>Ing. Igor Hrazdil</v>
      </c>
      <c r="L125" s="30"/>
    </row>
    <row r="126" spans="2:20" s="1" customFormat="1" ht="15.2" customHeight="1" x14ac:dyDescent="0.2">
      <c r="B126" s="30"/>
      <c r="C126" s="25" t="s">
        <v>29</v>
      </c>
      <c r="F126" s="23" t="str">
        <f>IF(E18="","",E18)</f>
        <v>Vyplň údaj</v>
      </c>
      <c r="I126" s="25" t="s">
        <v>36</v>
      </c>
      <c r="J126" s="28" t="str">
        <f>E24</f>
        <v>Ing. Igor Hrazdil</v>
      </c>
      <c r="L126" s="30"/>
    </row>
    <row r="127" spans="2:20" s="1" customFormat="1" ht="10.35" customHeight="1" x14ac:dyDescent="0.2">
      <c r="B127" s="30"/>
      <c r="L127" s="30"/>
    </row>
    <row r="128" spans="2:20" s="10" customFormat="1" ht="29.25" customHeight="1" x14ac:dyDescent="0.2">
      <c r="B128" s="111"/>
      <c r="C128" s="112" t="s">
        <v>118</v>
      </c>
      <c r="D128" s="113" t="s">
        <v>63</v>
      </c>
      <c r="E128" s="113" t="s">
        <v>59</v>
      </c>
      <c r="F128" s="113" t="s">
        <v>60</v>
      </c>
      <c r="G128" s="113" t="s">
        <v>119</v>
      </c>
      <c r="H128" s="113" t="s">
        <v>120</v>
      </c>
      <c r="I128" s="113" t="s">
        <v>121</v>
      </c>
      <c r="J128" s="113" t="s">
        <v>112</v>
      </c>
      <c r="K128" s="114" t="s">
        <v>122</v>
      </c>
      <c r="L128" s="111"/>
      <c r="M128" s="57" t="s">
        <v>1</v>
      </c>
      <c r="N128" s="58" t="s">
        <v>42</v>
      </c>
      <c r="O128" s="58" t="s">
        <v>123</v>
      </c>
      <c r="P128" s="58" t="s">
        <v>124</v>
      </c>
      <c r="Q128" s="58" t="s">
        <v>125</v>
      </c>
      <c r="R128" s="58" t="s">
        <v>126</v>
      </c>
      <c r="S128" s="58" t="s">
        <v>127</v>
      </c>
      <c r="T128" s="59" t="s">
        <v>128</v>
      </c>
    </row>
    <row r="129" spans="2:65" s="1" customFormat="1" ht="22.9" customHeight="1" x14ac:dyDescent="0.25">
      <c r="B129" s="30"/>
      <c r="C129" s="62" t="s">
        <v>129</v>
      </c>
      <c r="J129" s="115">
        <f>BK129</f>
        <v>0</v>
      </c>
      <c r="L129" s="30"/>
      <c r="M129" s="60"/>
      <c r="N129" s="51"/>
      <c r="O129" s="51"/>
      <c r="P129" s="116">
        <f>P130+P444+P458</f>
        <v>0</v>
      </c>
      <c r="Q129" s="51"/>
      <c r="R129" s="116">
        <f>R130+R444+R458</f>
        <v>317.01694564000002</v>
      </c>
      <c r="S129" s="51"/>
      <c r="T129" s="117">
        <f>T130+T444+T458</f>
        <v>406.74437</v>
      </c>
      <c r="AT129" s="15" t="s">
        <v>77</v>
      </c>
      <c r="AU129" s="15" t="s">
        <v>114</v>
      </c>
      <c r="BK129" s="118">
        <f>BK130+BK444+BK458</f>
        <v>0</v>
      </c>
    </row>
    <row r="130" spans="2:65" s="11" customFormat="1" ht="25.9" customHeight="1" x14ac:dyDescent="0.2">
      <c r="B130" s="119"/>
      <c r="D130" s="120" t="s">
        <v>77</v>
      </c>
      <c r="E130" s="121" t="s">
        <v>130</v>
      </c>
      <c r="F130" s="121" t="s">
        <v>131</v>
      </c>
      <c r="I130" s="122"/>
      <c r="J130" s="123">
        <f>BK130</f>
        <v>0</v>
      </c>
      <c r="L130" s="119"/>
      <c r="M130" s="124"/>
      <c r="P130" s="125">
        <f>P131+P181+P185+P192+P247+P326+P410+P441</f>
        <v>0</v>
      </c>
      <c r="R130" s="125">
        <f>R131+R181+R185+R192+R247+R326+R410+R441</f>
        <v>316.86784827999998</v>
      </c>
      <c r="T130" s="126">
        <f>T131+T181+T185+T192+T247+T326+T410+T441</f>
        <v>406.74437</v>
      </c>
      <c r="AR130" s="120" t="s">
        <v>86</v>
      </c>
      <c r="AT130" s="127" t="s">
        <v>77</v>
      </c>
      <c r="AU130" s="127" t="s">
        <v>78</v>
      </c>
      <c r="AY130" s="120" t="s">
        <v>132</v>
      </c>
      <c r="BK130" s="128">
        <f>BK131+BK181+BK185+BK192+BK247+BK326+BK410+BK441</f>
        <v>0</v>
      </c>
    </row>
    <row r="131" spans="2:65" s="11" customFormat="1" ht="22.9" customHeight="1" x14ac:dyDescent="0.2">
      <c r="B131" s="119"/>
      <c r="D131" s="120" t="s">
        <v>77</v>
      </c>
      <c r="E131" s="129" t="s">
        <v>86</v>
      </c>
      <c r="F131" s="129" t="s">
        <v>266</v>
      </c>
      <c r="I131" s="122"/>
      <c r="J131" s="130">
        <f>BK131</f>
        <v>0</v>
      </c>
      <c r="L131" s="119"/>
      <c r="M131" s="124"/>
      <c r="P131" s="125">
        <f>SUM(P132:P180)</f>
        <v>0</v>
      </c>
      <c r="R131" s="125">
        <f>SUM(R132:R180)</f>
        <v>3.9159999999999999</v>
      </c>
      <c r="T131" s="126">
        <f>SUM(T132:T180)</f>
        <v>405.31092999999998</v>
      </c>
      <c r="AR131" s="120" t="s">
        <v>86</v>
      </c>
      <c r="AT131" s="127" t="s">
        <v>77</v>
      </c>
      <c r="AU131" s="127" t="s">
        <v>86</v>
      </c>
      <c r="AY131" s="120" t="s">
        <v>132</v>
      </c>
      <c r="BK131" s="128">
        <f>SUM(BK132:BK180)</f>
        <v>0</v>
      </c>
    </row>
    <row r="132" spans="2:65" s="1" customFormat="1" ht="24.2" customHeight="1" x14ac:dyDescent="0.2">
      <c r="B132" s="30"/>
      <c r="C132" s="131" t="s">
        <v>86</v>
      </c>
      <c r="D132" s="131" t="s">
        <v>135</v>
      </c>
      <c r="E132" s="132" t="s">
        <v>267</v>
      </c>
      <c r="F132" s="133" t="s">
        <v>268</v>
      </c>
      <c r="G132" s="134" t="s">
        <v>269</v>
      </c>
      <c r="H132" s="135">
        <v>31.428000000000001</v>
      </c>
      <c r="I132" s="136"/>
      <c r="J132" s="137">
        <f>ROUND(I132*H132,2)</f>
        <v>0</v>
      </c>
      <c r="K132" s="133" t="s">
        <v>139</v>
      </c>
      <c r="L132" s="30"/>
      <c r="M132" s="138" t="s">
        <v>1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0.29499999999999998</v>
      </c>
      <c r="T132" s="141">
        <f>S132*H132</f>
        <v>9.2712599999999998</v>
      </c>
      <c r="AR132" s="142" t="s">
        <v>140</v>
      </c>
      <c r="AT132" s="142" t="s">
        <v>135</v>
      </c>
      <c r="AU132" s="142" t="s">
        <v>88</v>
      </c>
      <c r="AY132" s="15" t="s">
        <v>132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5" t="s">
        <v>86</v>
      </c>
      <c r="BK132" s="143">
        <f>ROUND(I132*H132,2)</f>
        <v>0</v>
      </c>
      <c r="BL132" s="15" t="s">
        <v>140</v>
      </c>
      <c r="BM132" s="142" t="s">
        <v>270</v>
      </c>
    </row>
    <row r="133" spans="2:65" s="1" customFormat="1" ht="29.25" x14ac:dyDescent="0.2">
      <c r="B133" s="30"/>
      <c r="D133" s="144" t="s">
        <v>142</v>
      </c>
      <c r="F133" s="145" t="s">
        <v>271</v>
      </c>
      <c r="I133" s="146"/>
      <c r="L133" s="30"/>
      <c r="M133" s="147"/>
      <c r="T133" s="54"/>
      <c r="AT133" s="15" t="s">
        <v>142</v>
      </c>
      <c r="AU133" s="15" t="s">
        <v>88</v>
      </c>
    </row>
    <row r="134" spans="2:65" s="12" customFormat="1" ht="11.25" x14ac:dyDescent="0.2">
      <c r="B134" s="148"/>
      <c r="D134" s="144" t="s">
        <v>144</v>
      </c>
      <c r="E134" s="149" t="s">
        <v>161</v>
      </c>
      <c r="F134" s="150" t="s">
        <v>272</v>
      </c>
      <c r="H134" s="151">
        <v>31.428000000000001</v>
      </c>
      <c r="I134" s="152"/>
      <c r="L134" s="148"/>
      <c r="M134" s="153"/>
      <c r="T134" s="154"/>
      <c r="AT134" s="149" t="s">
        <v>144</v>
      </c>
      <c r="AU134" s="149" t="s">
        <v>88</v>
      </c>
      <c r="AV134" s="12" t="s">
        <v>88</v>
      </c>
      <c r="AW134" s="12" t="s">
        <v>35</v>
      </c>
      <c r="AX134" s="12" t="s">
        <v>86</v>
      </c>
      <c r="AY134" s="149" t="s">
        <v>132</v>
      </c>
    </row>
    <row r="135" spans="2:65" s="1" customFormat="1" ht="24.2" customHeight="1" x14ac:dyDescent="0.2">
      <c r="B135" s="30"/>
      <c r="C135" s="131" t="s">
        <v>88</v>
      </c>
      <c r="D135" s="131" t="s">
        <v>135</v>
      </c>
      <c r="E135" s="132" t="s">
        <v>273</v>
      </c>
      <c r="F135" s="133" t="s">
        <v>274</v>
      </c>
      <c r="G135" s="134" t="s">
        <v>269</v>
      </c>
      <c r="H135" s="135">
        <v>57.713999999999999</v>
      </c>
      <c r="I135" s="136"/>
      <c r="J135" s="137">
        <f>ROUND(I135*H135,2)</f>
        <v>0</v>
      </c>
      <c r="K135" s="133" t="s">
        <v>139</v>
      </c>
      <c r="L135" s="30"/>
      <c r="M135" s="138" t="s">
        <v>1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0.32500000000000001</v>
      </c>
      <c r="T135" s="141">
        <f>S135*H135</f>
        <v>18.75705</v>
      </c>
      <c r="AR135" s="142" t="s">
        <v>140</v>
      </c>
      <c r="AT135" s="142" t="s">
        <v>135</v>
      </c>
      <c r="AU135" s="142" t="s">
        <v>88</v>
      </c>
      <c r="AY135" s="15" t="s">
        <v>132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5" t="s">
        <v>86</v>
      </c>
      <c r="BK135" s="143">
        <f>ROUND(I135*H135,2)</f>
        <v>0</v>
      </c>
      <c r="BL135" s="15" t="s">
        <v>140</v>
      </c>
      <c r="BM135" s="142" t="s">
        <v>275</v>
      </c>
    </row>
    <row r="136" spans="2:65" s="1" customFormat="1" ht="29.25" x14ac:dyDescent="0.2">
      <c r="B136" s="30"/>
      <c r="D136" s="144" t="s">
        <v>142</v>
      </c>
      <c r="F136" s="145" t="s">
        <v>276</v>
      </c>
      <c r="I136" s="146"/>
      <c r="L136" s="30"/>
      <c r="M136" s="147"/>
      <c r="T136" s="54"/>
      <c r="AT136" s="15" t="s">
        <v>142</v>
      </c>
      <c r="AU136" s="15" t="s">
        <v>88</v>
      </c>
    </row>
    <row r="137" spans="2:65" s="12" customFormat="1" ht="11.25" x14ac:dyDescent="0.2">
      <c r="B137" s="148"/>
      <c r="D137" s="144" t="s">
        <v>144</v>
      </c>
      <c r="E137" s="149" t="s">
        <v>163</v>
      </c>
      <c r="F137" s="150" t="s">
        <v>277</v>
      </c>
      <c r="H137" s="151">
        <v>57.713999999999999</v>
      </c>
      <c r="I137" s="152"/>
      <c r="L137" s="148"/>
      <c r="M137" s="153"/>
      <c r="T137" s="154"/>
      <c r="AT137" s="149" t="s">
        <v>144</v>
      </c>
      <c r="AU137" s="149" t="s">
        <v>88</v>
      </c>
      <c r="AV137" s="12" t="s">
        <v>88</v>
      </c>
      <c r="AW137" s="12" t="s">
        <v>35</v>
      </c>
      <c r="AX137" s="12" t="s">
        <v>86</v>
      </c>
      <c r="AY137" s="149" t="s">
        <v>132</v>
      </c>
    </row>
    <row r="138" spans="2:65" s="1" customFormat="1" ht="24.2" customHeight="1" x14ac:dyDescent="0.2">
      <c r="B138" s="30"/>
      <c r="C138" s="131" t="s">
        <v>107</v>
      </c>
      <c r="D138" s="131" t="s">
        <v>135</v>
      </c>
      <c r="E138" s="132" t="s">
        <v>278</v>
      </c>
      <c r="F138" s="133" t="s">
        <v>279</v>
      </c>
      <c r="G138" s="134" t="s">
        <v>269</v>
      </c>
      <c r="H138" s="135">
        <v>15.7</v>
      </c>
      <c r="I138" s="136"/>
      <c r="J138" s="137">
        <f>ROUND(I138*H138,2)</f>
        <v>0</v>
      </c>
      <c r="K138" s="133" t="s">
        <v>139</v>
      </c>
      <c r="L138" s="30"/>
      <c r="M138" s="138" t="s">
        <v>1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0.625</v>
      </c>
      <c r="T138" s="141">
        <f>S138*H138</f>
        <v>9.8125</v>
      </c>
      <c r="AR138" s="142" t="s">
        <v>140</v>
      </c>
      <c r="AT138" s="142" t="s">
        <v>135</v>
      </c>
      <c r="AU138" s="142" t="s">
        <v>88</v>
      </c>
      <c r="AY138" s="15" t="s">
        <v>132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86</v>
      </c>
      <c r="BK138" s="143">
        <f>ROUND(I138*H138,2)</f>
        <v>0</v>
      </c>
      <c r="BL138" s="15" t="s">
        <v>140</v>
      </c>
      <c r="BM138" s="142" t="s">
        <v>280</v>
      </c>
    </row>
    <row r="139" spans="2:65" s="1" customFormat="1" ht="29.25" x14ac:dyDescent="0.2">
      <c r="B139" s="30"/>
      <c r="D139" s="144" t="s">
        <v>142</v>
      </c>
      <c r="F139" s="145" t="s">
        <v>281</v>
      </c>
      <c r="I139" s="146"/>
      <c r="L139" s="30"/>
      <c r="M139" s="147"/>
      <c r="T139" s="54"/>
      <c r="AT139" s="15" t="s">
        <v>142</v>
      </c>
      <c r="AU139" s="15" t="s">
        <v>88</v>
      </c>
    </row>
    <row r="140" spans="2:65" s="12" customFormat="1" ht="11.25" x14ac:dyDescent="0.2">
      <c r="B140" s="148"/>
      <c r="D140" s="144" t="s">
        <v>144</v>
      </c>
      <c r="E140" s="149" t="s">
        <v>165</v>
      </c>
      <c r="F140" s="150" t="s">
        <v>282</v>
      </c>
      <c r="H140" s="151">
        <v>15.7</v>
      </c>
      <c r="I140" s="152"/>
      <c r="L140" s="148"/>
      <c r="M140" s="153"/>
      <c r="T140" s="154"/>
      <c r="AT140" s="149" t="s">
        <v>144</v>
      </c>
      <c r="AU140" s="149" t="s">
        <v>88</v>
      </c>
      <c r="AV140" s="12" t="s">
        <v>88</v>
      </c>
      <c r="AW140" s="12" t="s">
        <v>35</v>
      </c>
      <c r="AX140" s="12" t="s">
        <v>86</v>
      </c>
      <c r="AY140" s="149" t="s">
        <v>132</v>
      </c>
    </row>
    <row r="141" spans="2:65" s="1" customFormat="1" ht="24.2" customHeight="1" x14ac:dyDescent="0.2">
      <c r="B141" s="30"/>
      <c r="C141" s="131" t="s">
        <v>140</v>
      </c>
      <c r="D141" s="131" t="s">
        <v>135</v>
      </c>
      <c r="E141" s="132" t="s">
        <v>283</v>
      </c>
      <c r="F141" s="133" t="s">
        <v>284</v>
      </c>
      <c r="G141" s="134" t="s">
        <v>269</v>
      </c>
      <c r="H141" s="135">
        <v>39.917999999999999</v>
      </c>
      <c r="I141" s="136"/>
      <c r="J141" s="137">
        <f>ROUND(I141*H141,2)</f>
        <v>0</v>
      </c>
      <c r="K141" s="133" t="s">
        <v>139</v>
      </c>
      <c r="L141" s="30"/>
      <c r="M141" s="138" t="s">
        <v>1</v>
      </c>
      <c r="N141" s="139" t="s">
        <v>43</v>
      </c>
      <c r="P141" s="140">
        <f>O141*H141</f>
        <v>0</v>
      </c>
      <c r="Q141" s="140">
        <v>0</v>
      </c>
      <c r="R141" s="140">
        <f>Q141*H141</f>
        <v>0</v>
      </c>
      <c r="S141" s="140">
        <v>0.22</v>
      </c>
      <c r="T141" s="141">
        <f>S141*H141</f>
        <v>8.7819599999999998</v>
      </c>
      <c r="AR141" s="142" t="s">
        <v>140</v>
      </c>
      <c r="AT141" s="142" t="s">
        <v>135</v>
      </c>
      <c r="AU141" s="142" t="s">
        <v>88</v>
      </c>
      <c r="AY141" s="15" t="s">
        <v>132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5" t="s">
        <v>86</v>
      </c>
      <c r="BK141" s="143">
        <f>ROUND(I141*H141,2)</f>
        <v>0</v>
      </c>
      <c r="BL141" s="15" t="s">
        <v>140</v>
      </c>
      <c r="BM141" s="142" t="s">
        <v>285</v>
      </c>
    </row>
    <row r="142" spans="2:65" s="1" customFormat="1" ht="29.25" x14ac:dyDescent="0.2">
      <c r="B142" s="30"/>
      <c r="D142" s="144" t="s">
        <v>142</v>
      </c>
      <c r="F142" s="145" t="s">
        <v>286</v>
      </c>
      <c r="I142" s="146"/>
      <c r="L142" s="30"/>
      <c r="M142" s="147"/>
      <c r="T142" s="54"/>
      <c r="AT142" s="15" t="s">
        <v>142</v>
      </c>
      <c r="AU142" s="15" t="s">
        <v>88</v>
      </c>
    </row>
    <row r="143" spans="2:65" s="12" customFormat="1" ht="11.25" x14ac:dyDescent="0.2">
      <c r="B143" s="148"/>
      <c r="D143" s="144" t="s">
        <v>144</v>
      </c>
      <c r="E143" s="149" t="s">
        <v>167</v>
      </c>
      <c r="F143" s="150" t="s">
        <v>287</v>
      </c>
      <c r="H143" s="151">
        <v>39.917999999999999</v>
      </c>
      <c r="I143" s="152"/>
      <c r="L143" s="148"/>
      <c r="M143" s="153"/>
      <c r="T143" s="154"/>
      <c r="AT143" s="149" t="s">
        <v>144</v>
      </c>
      <c r="AU143" s="149" t="s">
        <v>88</v>
      </c>
      <c r="AV143" s="12" t="s">
        <v>88</v>
      </c>
      <c r="AW143" s="12" t="s">
        <v>35</v>
      </c>
      <c r="AX143" s="12" t="s">
        <v>86</v>
      </c>
      <c r="AY143" s="149" t="s">
        <v>132</v>
      </c>
    </row>
    <row r="144" spans="2:65" s="1" customFormat="1" ht="24.2" customHeight="1" x14ac:dyDescent="0.2">
      <c r="B144" s="30"/>
      <c r="C144" s="131" t="s">
        <v>288</v>
      </c>
      <c r="D144" s="131" t="s">
        <v>135</v>
      </c>
      <c r="E144" s="132" t="s">
        <v>289</v>
      </c>
      <c r="F144" s="133" t="s">
        <v>290</v>
      </c>
      <c r="G144" s="134" t="s">
        <v>269</v>
      </c>
      <c r="H144" s="135">
        <v>575.54700000000003</v>
      </c>
      <c r="I144" s="136"/>
      <c r="J144" s="137">
        <f>ROUND(I144*H144,2)</f>
        <v>0</v>
      </c>
      <c r="K144" s="133" t="s">
        <v>139</v>
      </c>
      <c r="L144" s="30"/>
      <c r="M144" s="138" t="s">
        <v>1</v>
      </c>
      <c r="N144" s="139" t="s">
        <v>43</v>
      </c>
      <c r="P144" s="140">
        <f>O144*H144</f>
        <v>0</v>
      </c>
      <c r="Q144" s="140">
        <v>0</v>
      </c>
      <c r="R144" s="140">
        <f>Q144*H144</f>
        <v>0</v>
      </c>
      <c r="S144" s="140">
        <v>0.28999999999999998</v>
      </c>
      <c r="T144" s="141">
        <f>S144*H144</f>
        <v>166.90862999999999</v>
      </c>
      <c r="AR144" s="142" t="s">
        <v>140</v>
      </c>
      <c r="AT144" s="142" t="s">
        <v>135</v>
      </c>
      <c r="AU144" s="142" t="s">
        <v>88</v>
      </c>
      <c r="AY144" s="15" t="s">
        <v>132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86</v>
      </c>
      <c r="BK144" s="143">
        <f>ROUND(I144*H144,2)</f>
        <v>0</v>
      </c>
      <c r="BL144" s="15" t="s">
        <v>140</v>
      </c>
      <c r="BM144" s="142" t="s">
        <v>291</v>
      </c>
    </row>
    <row r="145" spans="2:65" s="1" customFormat="1" ht="39" x14ac:dyDescent="0.2">
      <c r="B145" s="30"/>
      <c r="D145" s="144" t="s">
        <v>142</v>
      </c>
      <c r="F145" s="145" t="s">
        <v>292</v>
      </c>
      <c r="I145" s="146"/>
      <c r="L145" s="30"/>
      <c r="M145" s="147"/>
      <c r="T145" s="54"/>
      <c r="AT145" s="15" t="s">
        <v>142</v>
      </c>
      <c r="AU145" s="15" t="s">
        <v>88</v>
      </c>
    </row>
    <row r="146" spans="2:65" s="12" customFormat="1" ht="11.25" x14ac:dyDescent="0.2">
      <c r="B146" s="148"/>
      <c r="D146" s="144" t="s">
        <v>144</v>
      </c>
      <c r="E146" s="149" t="s">
        <v>1</v>
      </c>
      <c r="F146" s="150" t="s">
        <v>293</v>
      </c>
      <c r="H146" s="151">
        <v>575.54700000000003</v>
      </c>
      <c r="I146" s="152"/>
      <c r="L146" s="148"/>
      <c r="M146" s="153"/>
      <c r="T146" s="154"/>
      <c r="AT146" s="149" t="s">
        <v>144</v>
      </c>
      <c r="AU146" s="149" t="s">
        <v>88</v>
      </c>
      <c r="AV146" s="12" t="s">
        <v>88</v>
      </c>
      <c r="AW146" s="12" t="s">
        <v>35</v>
      </c>
      <c r="AX146" s="12" t="s">
        <v>86</v>
      </c>
      <c r="AY146" s="149" t="s">
        <v>132</v>
      </c>
    </row>
    <row r="147" spans="2:65" s="1" customFormat="1" ht="24.2" customHeight="1" x14ac:dyDescent="0.2">
      <c r="B147" s="30"/>
      <c r="C147" s="131" t="s">
        <v>241</v>
      </c>
      <c r="D147" s="131" t="s">
        <v>135</v>
      </c>
      <c r="E147" s="132" t="s">
        <v>294</v>
      </c>
      <c r="F147" s="133" t="s">
        <v>295</v>
      </c>
      <c r="G147" s="134" t="s">
        <v>269</v>
      </c>
      <c r="H147" s="135">
        <v>470.70499999999998</v>
      </c>
      <c r="I147" s="136"/>
      <c r="J147" s="137">
        <f>ROUND(I147*H147,2)</f>
        <v>0</v>
      </c>
      <c r="K147" s="133" t="s">
        <v>139</v>
      </c>
      <c r="L147" s="30"/>
      <c r="M147" s="138" t="s">
        <v>1</v>
      </c>
      <c r="N147" s="139" t="s">
        <v>43</v>
      </c>
      <c r="P147" s="140">
        <f>O147*H147</f>
        <v>0</v>
      </c>
      <c r="Q147" s="140">
        <v>0</v>
      </c>
      <c r="R147" s="140">
        <f>Q147*H147</f>
        <v>0</v>
      </c>
      <c r="S147" s="140">
        <v>0.316</v>
      </c>
      <c r="T147" s="141">
        <f>S147*H147</f>
        <v>148.74278000000001</v>
      </c>
      <c r="AR147" s="142" t="s">
        <v>140</v>
      </c>
      <c r="AT147" s="142" t="s">
        <v>135</v>
      </c>
      <c r="AU147" s="142" t="s">
        <v>88</v>
      </c>
      <c r="AY147" s="15" t="s">
        <v>132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86</v>
      </c>
      <c r="BK147" s="143">
        <f>ROUND(I147*H147,2)</f>
        <v>0</v>
      </c>
      <c r="BL147" s="15" t="s">
        <v>140</v>
      </c>
      <c r="BM147" s="142" t="s">
        <v>296</v>
      </c>
    </row>
    <row r="148" spans="2:65" s="1" customFormat="1" ht="39" x14ac:dyDescent="0.2">
      <c r="B148" s="30"/>
      <c r="D148" s="144" t="s">
        <v>142</v>
      </c>
      <c r="F148" s="145" t="s">
        <v>297</v>
      </c>
      <c r="I148" s="146"/>
      <c r="L148" s="30"/>
      <c r="M148" s="147"/>
      <c r="T148" s="54"/>
      <c r="AT148" s="15" t="s">
        <v>142</v>
      </c>
      <c r="AU148" s="15" t="s">
        <v>88</v>
      </c>
    </row>
    <row r="149" spans="2:65" s="12" customFormat="1" ht="11.25" x14ac:dyDescent="0.2">
      <c r="B149" s="148"/>
      <c r="D149" s="144" t="s">
        <v>144</v>
      </c>
      <c r="E149" s="149" t="s">
        <v>169</v>
      </c>
      <c r="F149" s="150" t="s">
        <v>170</v>
      </c>
      <c r="H149" s="151">
        <v>470.70499999999998</v>
      </c>
      <c r="I149" s="152"/>
      <c r="L149" s="148"/>
      <c r="M149" s="153"/>
      <c r="T149" s="154"/>
      <c r="AT149" s="149" t="s">
        <v>144</v>
      </c>
      <c r="AU149" s="149" t="s">
        <v>88</v>
      </c>
      <c r="AV149" s="12" t="s">
        <v>88</v>
      </c>
      <c r="AW149" s="12" t="s">
        <v>35</v>
      </c>
      <c r="AX149" s="12" t="s">
        <v>86</v>
      </c>
      <c r="AY149" s="149" t="s">
        <v>132</v>
      </c>
    </row>
    <row r="150" spans="2:65" s="1" customFormat="1" ht="24.2" customHeight="1" x14ac:dyDescent="0.2">
      <c r="B150" s="30"/>
      <c r="C150" s="131" t="s">
        <v>298</v>
      </c>
      <c r="D150" s="131" t="s">
        <v>135</v>
      </c>
      <c r="E150" s="132" t="s">
        <v>299</v>
      </c>
      <c r="F150" s="133" t="s">
        <v>300</v>
      </c>
      <c r="G150" s="134" t="s">
        <v>269</v>
      </c>
      <c r="H150" s="135">
        <v>39.917999999999999</v>
      </c>
      <c r="I150" s="136"/>
      <c r="J150" s="137">
        <f>ROUND(I150*H150,2)</f>
        <v>0</v>
      </c>
      <c r="K150" s="133" t="s">
        <v>139</v>
      </c>
      <c r="L150" s="30"/>
      <c r="M150" s="138" t="s">
        <v>1</v>
      </c>
      <c r="N150" s="139" t="s">
        <v>43</v>
      </c>
      <c r="P150" s="140">
        <f>O150*H150</f>
        <v>0</v>
      </c>
      <c r="Q150" s="140">
        <v>0</v>
      </c>
      <c r="R150" s="140">
        <f>Q150*H150</f>
        <v>0</v>
      </c>
      <c r="S150" s="140">
        <v>0.17</v>
      </c>
      <c r="T150" s="141">
        <f>S150*H150</f>
        <v>6.78606</v>
      </c>
      <c r="AR150" s="142" t="s">
        <v>140</v>
      </c>
      <c r="AT150" s="142" t="s">
        <v>135</v>
      </c>
      <c r="AU150" s="142" t="s">
        <v>88</v>
      </c>
      <c r="AY150" s="15" t="s">
        <v>132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5" t="s">
        <v>86</v>
      </c>
      <c r="BK150" s="143">
        <f>ROUND(I150*H150,2)</f>
        <v>0</v>
      </c>
      <c r="BL150" s="15" t="s">
        <v>140</v>
      </c>
      <c r="BM150" s="142" t="s">
        <v>301</v>
      </c>
    </row>
    <row r="151" spans="2:65" s="1" customFormat="1" ht="39" x14ac:dyDescent="0.2">
      <c r="B151" s="30"/>
      <c r="D151" s="144" t="s">
        <v>142</v>
      </c>
      <c r="F151" s="145" t="s">
        <v>302</v>
      </c>
      <c r="I151" s="146"/>
      <c r="L151" s="30"/>
      <c r="M151" s="147"/>
      <c r="T151" s="54"/>
      <c r="AT151" s="15" t="s">
        <v>142</v>
      </c>
      <c r="AU151" s="15" t="s">
        <v>88</v>
      </c>
    </row>
    <row r="152" spans="2:65" s="12" customFormat="1" ht="11.25" x14ac:dyDescent="0.2">
      <c r="B152" s="148"/>
      <c r="D152" s="144" t="s">
        <v>144</v>
      </c>
      <c r="E152" s="149" t="s">
        <v>1</v>
      </c>
      <c r="F152" s="150" t="s">
        <v>167</v>
      </c>
      <c r="H152" s="151">
        <v>39.917999999999999</v>
      </c>
      <c r="I152" s="152"/>
      <c r="L152" s="148"/>
      <c r="M152" s="153"/>
      <c r="T152" s="154"/>
      <c r="AT152" s="149" t="s">
        <v>144</v>
      </c>
      <c r="AU152" s="149" t="s">
        <v>88</v>
      </c>
      <c r="AV152" s="12" t="s">
        <v>88</v>
      </c>
      <c r="AW152" s="12" t="s">
        <v>35</v>
      </c>
      <c r="AX152" s="12" t="s">
        <v>86</v>
      </c>
      <c r="AY152" s="149" t="s">
        <v>132</v>
      </c>
    </row>
    <row r="153" spans="2:65" s="1" customFormat="1" ht="16.5" customHeight="1" x14ac:dyDescent="0.2">
      <c r="B153" s="30"/>
      <c r="C153" s="131" t="s">
        <v>207</v>
      </c>
      <c r="D153" s="131" t="s">
        <v>135</v>
      </c>
      <c r="E153" s="132" t="s">
        <v>303</v>
      </c>
      <c r="F153" s="133" t="s">
        <v>304</v>
      </c>
      <c r="G153" s="134" t="s">
        <v>305</v>
      </c>
      <c r="H153" s="135">
        <v>138.72999999999999</v>
      </c>
      <c r="I153" s="136"/>
      <c r="J153" s="137">
        <f>ROUND(I153*H153,2)</f>
        <v>0</v>
      </c>
      <c r="K153" s="133" t="s">
        <v>139</v>
      </c>
      <c r="L153" s="30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0.20499999999999999</v>
      </c>
      <c r="T153" s="141">
        <f>S153*H153</f>
        <v>28.439649999999997</v>
      </c>
      <c r="AR153" s="142" t="s">
        <v>140</v>
      </c>
      <c r="AT153" s="142" t="s">
        <v>135</v>
      </c>
      <c r="AU153" s="142" t="s">
        <v>88</v>
      </c>
      <c r="AY153" s="15" t="s">
        <v>132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86</v>
      </c>
      <c r="BK153" s="143">
        <f>ROUND(I153*H153,2)</f>
        <v>0</v>
      </c>
      <c r="BL153" s="15" t="s">
        <v>140</v>
      </c>
      <c r="BM153" s="142" t="s">
        <v>306</v>
      </c>
    </row>
    <row r="154" spans="2:65" s="1" customFormat="1" ht="29.25" x14ac:dyDescent="0.2">
      <c r="B154" s="30"/>
      <c r="D154" s="144" t="s">
        <v>142</v>
      </c>
      <c r="F154" s="145" t="s">
        <v>307</v>
      </c>
      <c r="I154" s="146"/>
      <c r="L154" s="30"/>
      <c r="M154" s="147"/>
      <c r="T154" s="54"/>
      <c r="AT154" s="15" t="s">
        <v>142</v>
      </c>
      <c r="AU154" s="15" t="s">
        <v>88</v>
      </c>
    </row>
    <row r="155" spans="2:65" s="1" customFormat="1" ht="16.5" customHeight="1" x14ac:dyDescent="0.2">
      <c r="B155" s="30"/>
      <c r="C155" s="131" t="s">
        <v>133</v>
      </c>
      <c r="D155" s="131" t="s">
        <v>135</v>
      </c>
      <c r="E155" s="132" t="s">
        <v>308</v>
      </c>
      <c r="F155" s="133" t="s">
        <v>309</v>
      </c>
      <c r="G155" s="134" t="s">
        <v>305</v>
      </c>
      <c r="H155" s="135">
        <v>195.27600000000001</v>
      </c>
      <c r="I155" s="136"/>
      <c r="J155" s="137">
        <f>ROUND(I155*H155,2)</f>
        <v>0</v>
      </c>
      <c r="K155" s="133" t="s">
        <v>139</v>
      </c>
      <c r="L155" s="30"/>
      <c r="M155" s="138" t="s">
        <v>1</v>
      </c>
      <c r="N155" s="139" t="s">
        <v>43</v>
      </c>
      <c r="P155" s="140">
        <f>O155*H155</f>
        <v>0</v>
      </c>
      <c r="Q155" s="140">
        <v>0</v>
      </c>
      <c r="R155" s="140">
        <f>Q155*H155</f>
        <v>0</v>
      </c>
      <c r="S155" s="140">
        <v>0.04</v>
      </c>
      <c r="T155" s="141">
        <f>S155*H155</f>
        <v>7.8110400000000002</v>
      </c>
      <c r="AR155" s="142" t="s">
        <v>140</v>
      </c>
      <c r="AT155" s="142" t="s">
        <v>135</v>
      </c>
      <c r="AU155" s="142" t="s">
        <v>88</v>
      </c>
      <c r="AY155" s="15" t="s">
        <v>132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5" t="s">
        <v>86</v>
      </c>
      <c r="BK155" s="143">
        <f>ROUND(I155*H155,2)</f>
        <v>0</v>
      </c>
      <c r="BL155" s="15" t="s">
        <v>140</v>
      </c>
      <c r="BM155" s="142" t="s">
        <v>310</v>
      </c>
    </row>
    <row r="156" spans="2:65" s="1" customFormat="1" ht="29.25" x14ac:dyDescent="0.2">
      <c r="B156" s="30"/>
      <c r="D156" s="144" t="s">
        <v>142</v>
      </c>
      <c r="F156" s="145" t="s">
        <v>311</v>
      </c>
      <c r="I156" s="146"/>
      <c r="L156" s="30"/>
      <c r="M156" s="147"/>
      <c r="T156" s="54"/>
      <c r="AT156" s="15" t="s">
        <v>142</v>
      </c>
      <c r="AU156" s="15" t="s">
        <v>88</v>
      </c>
    </row>
    <row r="157" spans="2:65" s="1" customFormat="1" ht="37.9" customHeight="1" x14ac:dyDescent="0.2">
      <c r="B157" s="30"/>
      <c r="C157" s="131" t="s">
        <v>312</v>
      </c>
      <c r="D157" s="131" t="s">
        <v>135</v>
      </c>
      <c r="E157" s="132" t="s">
        <v>313</v>
      </c>
      <c r="F157" s="133" t="s">
        <v>314</v>
      </c>
      <c r="G157" s="134" t="s">
        <v>315</v>
      </c>
      <c r="H157" s="135">
        <v>94.78</v>
      </c>
      <c r="I157" s="136"/>
      <c r="J157" s="137">
        <f>ROUND(I157*H157,2)</f>
        <v>0</v>
      </c>
      <c r="K157" s="133" t="s">
        <v>139</v>
      </c>
      <c r="L157" s="30"/>
      <c r="M157" s="138" t="s">
        <v>1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140</v>
      </c>
      <c r="AT157" s="142" t="s">
        <v>135</v>
      </c>
      <c r="AU157" s="142" t="s">
        <v>88</v>
      </c>
      <c r="AY157" s="15" t="s">
        <v>132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5" t="s">
        <v>86</v>
      </c>
      <c r="BK157" s="143">
        <f>ROUND(I157*H157,2)</f>
        <v>0</v>
      </c>
      <c r="BL157" s="15" t="s">
        <v>140</v>
      </c>
      <c r="BM157" s="142" t="s">
        <v>316</v>
      </c>
    </row>
    <row r="158" spans="2:65" s="1" customFormat="1" ht="19.5" x14ac:dyDescent="0.2">
      <c r="B158" s="30"/>
      <c r="D158" s="144" t="s">
        <v>142</v>
      </c>
      <c r="F158" s="145" t="s">
        <v>317</v>
      </c>
      <c r="I158" s="146"/>
      <c r="L158" s="30"/>
      <c r="M158" s="147"/>
      <c r="T158" s="54"/>
      <c r="AT158" s="15" t="s">
        <v>142</v>
      </c>
      <c r="AU158" s="15" t="s">
        <v>88</v>
      </c>
    </row>
    <row r="159" spans="2:65" s="12" customFormat="1" ht="11.25" x14ac:dyDescent="0.2">
      <c r="B159" s="148"/>
      <c r="D159" s="144" t="s">
        <v>144</v>
      </c>
      <c r="E159" s="149" t="s">
        <v>171</v>
      </c>
      <c r="F159" s="150" t="s">
        <v>318</v>
      </c>
      <c r="H159" s="151">
        <v>94.78</v>
      </c>
      <c r="I159" s="152"/>
      <c r="L159" s="148"/>
      <c r="M159" s="153"/>
      <c r="T159" s="154"/>
      <c r="AT159" s="149" t="s">
        <v>144</v>
      </c>
      <c r="AU159" s="149" t="s">
        <v>88</v>
      </c>
      <c r="AV159" s="12" t="s">
        <v>88</v>
      </c>
      <c r="AW159" s="12" t="s">
        <v>35</v>
      </c>
      <c r="AX159" s="12" t="s">
        <v>86</v>
      </c>
      <c r="AY159" s="149" t="s">
        <v>132</v>
      </c>
    </row>
    <row r="160" spans="2:65" s="1" customFormat="1" ht="33" customHeight="1" x14ac:dyDescent="0.2">
      <c r="B160" s="30"/>
      <c r="C160" s="131" t="s">
        <v>222</v>
      </c>
      <c r="D160" s="131" t="s">
        <v>135</v>
      </c>
      <c r="E160" s="132" t="s">
        <v>319</v>
      </c>
      <c r="F160" s="133" t="s">
        <v>320</v>
      </c>
      <c r="G160" s="134" t="s">
        <v>315</v>
      </c>
      <c r="H160" s="135">
        <v>22.062000000000001</v>
      </c>
      <c r="I160" s="136"/>
      <c r="J160" s="137">
        <f>ROUND(I160*H160,2)</f>
        <v>0</v>
      </c>
      <c r="K160" s="133" t="s">
        <v>139</v>
      </c>
      <c r="L160" s="30"/>
      <c r="M160" s="138" t="s">
        <v>1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140</v>
      </c>
      <c r="AT160" s="142" t="s">
        <v>135</v>
      </c>
      <c r="AU160" s="142" t="s">
        <v>88</v>
      </c>
      <c r="AY160" s="15" t="s">
        <v>132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86</v>
      </c>
      <c r="BK160" s="143">
        <f>ROUND(I160*H160,2)</f>
        <v>0</v>
      </c>
      <c r="BL160" s="15" t="s">
        <v>140</v>
      </c>
      <c r="BM160" s="142" t="s">
        <v>321</v>
      </c>
    </row>
    <row r="161" spans="2:65" s="1" customFormat="1" ht="29.25" x14ac:dyDescent="0.2">
      <c r="B161" s="30"/>
      <c r="D161" s="144" t="s">
        <v>142</v>
      </c>
      <c r="F161" s="145" t="s">
        <v>322</v>
      </c>
      <c r="I161" s="146"/>
      <c r="L161" s="30"/>
      <c r="M161" s="147"/>
      <c r="T161" s="54"/>
      <c r="AT161" s="15" t="s">
        <v>142</v>
      </c>
      <c r="AU161" s="15" t="s">
        <v>88</v>
      </c>
    </row>
    <row r="162" spans="2:65" s="12" customFormat="1" ht="22.5" x14ac:dyDescent="0.2">
      <c r="B162" s="148"/>
      <c r="D162" s="144" t="s">
        <v>144</v>
      </c>
      <c r="E162" s="149" t="s">
        <v>244</v>
      </c>
      <c r="F162" s="150" t="s">
        <v>323</v>
      </c>
      <c r="H162" s="151">
        <v>22.062000000000001</v>
      </c>
      <c r="I162" s="152"/>
      <c r="L162" s="148"/>
      <c r="M162" s="153"/>
      <c r="T162" s="154"/>
      <c r="AT162" s="149" t="s">
        <v>144</v>
      </c>
      <c r="AU162" s="149" t="s">
        <v>88</v>
      </c>
      <c r="AV162" s="12" t="s">
        <v>88</v>
      </c>
      <c r="AW162" s="12" t="s">
        <v>35</v>
      </c>
      <c r="AX162" s="12" t="s">
        <v>86</v>
      </c>
      <c r="AY162" s="149" t="s">
        <v>132</v>
      </c>
    </row>
    <row r="163" spans="2:65" s="1" customFormat="1" ht="37.9" customHeight="1" x14ac:dyDescent="0.2">
      <c r="B163" s="30"/>
      <c r="C163" s="131" t="s">
        <v>8</v>
      </c>
      <c r="D163" s="131" t="s">
        <v>135</v>
      </c>
      <c r="E163" s="132" t="s">
        <v>324</v>
      </c>
      <c r="F163" s="133" t="s">
        <v>325</v>
      </c>
      <c r="G163" s="134" t="s">
        <v>315</v>
      </c>
      <c r="H163" s="135">
        <v>96.718000000000004</v>
      </c>
      <c r="I163" s="136"/>
      <c r="J163" s="137">
        <f>ROUND(I163*H163,2)</f>
        <v>0</v>
      </c>
      <c r="K163" s="133" t="s">
        <v>139</v>
      </c>
      <c r="L163" s="30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140</v>
      </c>
      <c r="AT163" s="142" t="s">
        <v>135</v>
      </c>
      <c r="AU163" s="142" t="s">
        <v>88</v>
      </c>
      <c r="AY163" s="15" t="s">
        <v>132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5" t="s">
        <v>86</v>
      </c>
      <c r="BK163" s="143">
        <f>ROUND(I163*H163,2)</f>
        <v>0</v>
      </c>
      <c r="BL163" s="15" t="s">
        <v>140</v>
      </c>
      <c r="BM163" s="142" t="s">
        <v>326</v>
      </c>
    </row>
    <row r="164" spans="2:65" s="1" customFormat="1" ht="39" x14ac:dyDescent="0.2">
      <c r="B164" s="30"/>
      <c r="D164" s="144" t="s">
        <v>142</v>
      </c>
      <c r="F164" s="145" t="s">
        <v>327</v>
      </c>
      <c r="I164" s="146"/>
      <c r="L164" s="30"/>
      <c r="M164" s="147"/>
      <c r="T164" s="54"/>
      <c r="AT164" s="15" t="s">
        <v>142</v>
      </c>
      <c r="AU164" s="15" t="s">
        <v>88</v>
      </c>
    </row>
    <row r="165" spans="2:65" s="12" customFormat="1" ht="11.25" x14ac:dyDescent="0.2">
      <c r="B165" s="148"/>
      <c r="D165" s="144" t="s">
        <v>144</v>
      </c>
      <c r="E165" s="149" t="s">
        <v>248</v>
      </c>
      <c r="F165" s="150" t="s">
        <v>328</v>
      </c>
      <c r="H165" s="151">
        <v>96.718000000000004</v>
      </c>
      <c r="I165" s="152"/>
      <c r="L165" s="148"/>
      <c r="M165" s="153"/>
      <c r="T165" s="154"/>
      <c r="AT165" s="149" t="s">
        <v>144</v>
      </c>
      <c r="AU165" s="149" t="s">
        <v>88</v>
      </c>
      <c r="AV165" s="12" t="s">
        <v>88</v>
      </c>
      <c r="AW165" s="12" t="s">
        <v>35</v>
      </c>
      <c r="AX165" s="12" t="s">
        <v>86</v>
      </c>
      <c r="AY165" s="149" t="s">
        <v>132</v>
      </c>
    </row>
    <row r="166" spans="2:65" s="1" customFormat="1" ht="44.25" customHeight="1" x14ac:dyDescent="0.2">
      <c r="B166" s="30"/>
      <c r="C166" s="131" t="s">
        <v>329</v>
      </c>
      <c r="D166" s="131" t="s">
        <v>135</v>
      </c>
      <c r="E166" s="132" t="s">
        <v>330</v>
      </c>
      <c r="F166" s="133" t="s">
        <v>331</v>
      </c>
      <c r="G166" s="134" t="s">
        <v>315</v>
      </c>
      <c r="H166" s="135">
        <v>96.718000000000004</v>
      </c>
      <c r="I166" s="136"/>
      <c r="J166" s="137">
        <f>ROUND(I166*H166,2)</f>
        <v>0</v>
      </c>
      <c r="K166" s="133" t="s">
        <v>139</v>
      </c>
      <c r="L166" s="30"/>
      <c r="M166" s="138" t="s">
        <v>1</v>
      </c>
      <c r="N166" s="139" t="s">
        <v>43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140</v>
      </c>
      <c r="AT166" s="142" t="s">
        <v>135</v>
      </c>
      <c r="AU166" s="142" t="s">
        <v>88</v>
      </c>
      <c r="AY166" s="15" t="s">
        <v>132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5" t="s">
        <v>86</v>
      </c>
      <c r="BK166" s="143">
        <f>ROUND(I166*H166,2)</f>
        <v>0</v>
      </c>
      <c r="BL166" s="15" t="s">
        <v>140</v>
      </c>
      <c r="BM166" s="142" t="s">
        <v>332</v>
      </c>
    </row>
    <row r="167" spans="2:65" s="1" customFormat="1" ht="48.75" x14ac:dyDescent="0.2">
      <c r="B167" s="30"/>
      <c r="D167" s="144" t="s">
        <v>142</v>
      </c>
      <c r="F167" s="145" t="s">
        <v>333</v>
      </c>
      <c r="I167" s="146"/>
      <c r="L167" s="30"/>
      <c r="M167" s="147"/>
      <c r="T167" s="54"/>
      <c r="AT167" s="15" t="s">
        <v>142</v>
      </c>
      <c r="AU167" s="15" t="s">
        <v>88</v>
      </c>
    </row>
    <row r="168" spans="2:65" s="12" customFormat="1" ht="11.25" x14ac:dyDescent="0.2">
      <c r="B168" s="148"/>
      <c r="D168" s="144" t="s">
        <v>144</v>
      </c>
      <c r="E168" s="149" t="s">
        <v>1</v>
      </c>
      <c r="F168" s="150" t="s">
        <v>334</v>
      </c>
      <c r="H168" s="151">
        <v>96.718000000000004</v>
      </c>
      <c r="I168" s="152"/>
      <c r="L168" s="148"/>
      <c r="M168" s="153"/>
      <c r="T168" s="154"/>
      <c r="AT168" s="149" t="s">
        <v>144</v>
      </c>
      <c r="AU168" s="149" t="s">
        <v>88</v>
      </c>
      <c r="AV168" s="12" t="s">
        <v>88</v>
      </c>
      <c r="AW168" s="12" t="s">
        <v>35</v>
      </c>
      <c r="AX168" s="12" t="s">
        <v>86</v>
      </c>
      <c r="AY168" s="149" t="s">
        <v>132</v>
      </c>
    </row>
    <row r="169" spans="2:65" s="1" customFormat="1" ht="24.2" customHeight="1" x14ac:dyDescent="0.2">
      <c r="B169" s="30"/>
      <c r="C169" s="131" t="s">
        <v>335</v>
      </c>
      <c r="D169" s="131" t="s">
        <v>135</v>
      </c>
      <c r="E169" s="132" t="s">
        <v>336</v>
      </c>
      <c r="F169" s="133" t="s">
        <v>337</v>
      </c>
      <c r="G169" s="134" t="s">
        <v>315</v>
      </c>
      <c r="H169" s="135">
        <v>20.123999999999999</v>
      </c>
      <c r="I169" s="136"/>
      <c r="J169" s="137">
        <f>ROUND(I169*H169,2)</f>
        <v>0</v>
      </c>
      <c r="K169" s="133" t="s">
        <v>139</v>
      </c>
      <c r="L169" s="30"/>
      <c r="M169" s="138" t="s">
        <v>1</v>
      </c>
      <c r="N169" s="139" t="s">
        <v>43</v>
      </c>
      <c r="P169" s="140">
        <f>O169*H169</f>
        <v>0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140</v>
      </c>
      <c r="AT169" s="142" t="s">
        <v>135</v>
      </c>
      <c r="AU169" s="142" t="s">
        <v>88</v>
      </c>
      <c r="AY169" s="15" t="s">
        <v>132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5" t="s">
        <v>86</v>
      </c>
      <c r="BK169" s="143">
        <f>ROUND(I169*H169,2)</f>
        <v>0</v>
      </c>
      <c r="BL169" s="15" t="s">
        <v>140</v>
      </c>
      <c r="BM169" s="142" t="s">
        <v>338</v>
      </c>
    </row>
    <row r="170" spans="2:65" s="1" customFormat="1" ht="29.25" x14ac:dyDescent="0.2">
      <c r="B170" s="30"/>
      <c r="D170" s="144" t="s">
        <v>142</v>
      </c>
      <c r="F170" s="145" t="s">
        <v>339</v>
      </c>
      <c r="I170" s="146"/>
      <c r="L170" s="30"/>
      <c r="M170" s="147"/>
      <c r="T170" s="54"/>
      <c r="AT170" s="15" t="s">
        <v>142</v>
      </c>
      <c r="AU170" s="15" t="s">
        <v>88</v>
      </c>
    </row>
    <row r="171" spans="2:65" s="12" customFormat="1" ht="22.5" x14ac:dyDescent="0.2">
      <c r="B171" s="148"/>
      <c r="D171" s="144" t="s">
        <v>144</v>
      </c>
      <c r="E171" s="149" t="s">
        <v>192</v>
      </c>
      <c r="F171" s="150" t="s">
        <v>340</v>
      </c>
      <c r="H171" s="151">
        <v>20.123999999999999</v>
      </c>
      <c r="I171" s="152"/>
      <c r="L171" s="148"/>
      <c r="M171" s="153"/>
      <c r="T171" s="154"/>
      <c r="AT171" s="149" t="s">
        <v>144</v>
      </c>
      <c r="AU171" s="149" t="s">
        <v>88</v>
      </c>
      <c r="AV171" s="12" t="s">
        <v>88</v>
      </c>
      <c r="AW171" s="12" t="s">
        <v>35</v>
      </c>
      <c r="AX171" s="12" t="s">
        <v>86</v>
      </c>
      <c r="AY171" s="149" t="s">
        <v>132</v>
      </c>
    </row>
    <row r="172" spans="2:65" s="1" customFormat="1" ht="24.2" customHeight="1" x14ac:dyDescent="0.2">
      <c r="B172" s="30"/>
      <c r="C172" s="131" t="s">
        <v>341</v>
      </c>
      <c r="D172" s="131" t="s">
        <v>135</v>
      </c>
      <c r="E172" s="132" t="s">
        <v>342</v>
      </c>
      <c r="F172" s="133" t="s">
        <v>343</v>
      </c>
      <c r="G172" s="134" t="s">
        <v>315</v>
      </c>
      <c r="H172" s="135">
        <v>1.958</v>
      </c>
      <c r="I172" s="136"/>
      <c r="J172" s="137">
        <f>ROUND(I172*H172,2)</f>
        <v>0</v>
      </c>
      <c r="K172" s="133" t="s">
        <v>139</v>
      </c>
      <c r="L172" s="30"/>
      <c r="M172" s="138" t="s">
        <v>1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140</v>
      </c>
      <c r="AT172" s="142" t="s">
        <v>135</v>
      </c>
      <c r="AU172" s="142" t="s">
        <v>88</v>
      </c>
      <c r="AY172" s="15" t="s">
        <v>132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5" t="s">
        <v>86</v>
      </c>
      <c r="BK172" s="143">
        <f>ROUND(I172*H172,2)</f>
        <v>0</v>
      </c>
      <c r="BL172" s="15" t="s">
        <v>140</v>
      </c>
      <c r="BM172" s="142" t="s">
        <v>344</v>
      </c>
    </row>
    <row r="173" spans="2:65" s="1" customFormat="1" ht="39" x14ac:dyDescent="0.2">
      <c r="B173" s="30"/>
      <c r="D173" s="144" t="s">
        <v>142</v>
      </c>
      <c r="F173" s="145" t="s">
        <v>345</v>
      </c>
      <c r="I173" s="146"/>
      <c r="L173" s="30"/>
      <c r="M173" s="147"/>
      <c r="T173" s="54"/>
      <c r="AT173" s="15" t="s">
        <v>142</v>
      </c>
      <c r="AU173" s="15" t="s">
        <v>88</v>
      </c>
    </row>
    <row r="174" spans="2:65" s="12" customFormat="1" ht="11.25" x14ac:dyDescent="0.2">
      <c r="B174" s="148"/>
      <c r="D174" s="144" t="s">
        <v>144</v>
      </c>
      <c r="E174" s="149" t="s">
        <v>246</v>
      </c>
      <c r="F174" s="150" t="s">
        <v>346</v>
      </c>
      <c r="H174" s="151">
        <v>1.958</v>
      </c>
      <c r="I174" s="152"/>
      <c r="L174" s="148"/>
      <c r="M174" s="153"/>
      <c r="T174" s="154"/>
      <c r="AT174" s="149" t="s">
        <v>144</v>
      </c>
      <c r="AU174" s="149" t="s">
        <v>88</v>
      </c>
      <c r="AV174" s="12" t="s">
        <v>88</v>
      </c>
      <c r="AW174" s="12" t="s">
        <v>35</v>
      </c>
      <c r="AX174" s="12" t="s">
        <v>86</v>
      </c>
      <c r="AY174" s="149" t="s">
        <v>132</v>
      </c>
    </row>
    <row r="175" spans="2:65" s="1" customFormat="1" ht="16.5" customHeight="1" x14ac:dyDescent="0.2">
      <c r="B175" s="30"/>
      <c r="C175" s="166" t="s">
        <v>347</v>
      </c>
      <c r="D175" s="166" t="s">
        <v>348</v>
      </c>
      <c r="E175" s="167" t="s">
        <v>349</v>
      </c>
      <c r="F175" s="168" t="s">
        <v>350</v>
      </c>
      <c r="G175" s="169" t="s">
        <v>351</v>
      </c>
      <c r="H175" s="170">
        <v>3.9159999999999999</v>
      </c>
      <c r="I175" s="171"/>
      <c r="J175" s="172">
        <f>ROUND(I175*H175,2)</f>
        <v>0</v>
      </c>
      <c r="K175" s="168" t="s">
        <v>139</v>
      </c>
      <c r="L175" s="173"/>
      <c r="M175" s="174" t="s">
        <v>1</v>
      </c>
      <c r="N175" s="175" t="s">
        <v>43</v>
      </c>
      <c r="P175" s="140">
        <f>O175*H175</f>
        <v>0</v>
      </c>
      <c r="Q175" s="140">
        <v>1</v>
      </c>
      <c r="R175" s="140">
        <f>Q175*H175</f>
        <v>3.9159999999999999</v>
      </c>
      <c r="S175" s="140">
        <v>0</v>
      </c>
      <c r="T175" s="141">
        <f>S175*H175</f>
        <v>0</v>
      </c>
      <c r="AR175" s="142" t="s">
        <v>207</v>
      </c>
      <c r="AT175" s="142" t="s">
        <v>348</v>
      </c>
      <c r="AU175" s="142" t="s">
        <v>88</v>
      </c>
      <c r="AY175" s="15" t="s">
        <v>132</v>
      </c>
      <c r="BE175" s="143">
        <f>IF(N175="základní",J175,0)</f>
        <v>0</v>
      </c>
      <c r="BF175" s="143">
        <f>IF(N175="snížená",J175,0)</f>
        <v>0</v>
      </c>
      <c r="BG175" s="143">
        <f>IF(N175="zákl. přenesená",J175,0)</f>
        <v>0</v>
      </c>
      <c r="BH175" s="143">
        <f>IF(N175="sníž. přenesená",J175,0)</f>
        <v>0</v>
      </c>
      <c r="BI175" s="143">
        <f>IF(N175="nulová",J175,0)</f>
        <v>0</v>
      </c>
      <c r="BJ175" s="15" t="s">
        <v>86</v>
      </c>
      <c r="BK175" s="143">
        <f>ROUND(I175*H175,2)</f>
        <v>0</v>
      </c>
      <c r="BL175" s="15" t="s">
        <v>140</v>
      </c>
      <c r="BM175" s="142" t="s">
        <v>352</v>
      </c>
    </row>
    <row r="176" spans="2:65" s="1" customFormat="1" ht="11.25" x14ac:dyDescent="0.2">
      <c r="B176" s="30"/>
      <c r="D176" s="144" t="s">
        <v>142</v>
      </c>
      <c r="F176" s="145" t="s">
        <v>350</v>
      </c>
      <c r="I176" s="146"/>
      <c r="L176" s="30"/>
      <c r="M176" s="147"/>
      <c r="T176" s="54"/>
      <c r="AT176" s="15" t="s">
        <v>142</v>
      </c>
      <c r="AU176" s="15" t="s">
        <v>88</v>
      </c>
    </row>
    <row r="177" spans="2:65" s="12" customFormat="1" ht="11.25" x14ac:dyDescent="0.2">
      <c r="B177" s="148"/>
      <c r="D177" s="144" t="s">
        <v>144</v>
      </c>
      <c r="E177" s="149" t="s">
        <v>1</v>
      </c>
      <c r="F177" s="150" t="s">
        <v>353</v>
      </c>
      <c r="H177" s="151">
        <v>3.9159999999999999</v>
      </c>
      <c r="I177" s="152"/>
      <c r="L177" s="148"/>
      <c r="M177" s="153"/>
      <c r="T177" s="154"/>
      <c r="AT177" s="149" t="s">
        <v>144</v>
      </c>
      <c r="AU177" s="149" t="s">
        <v>88</v>
      </c>
      <c r="AV177" s="12" t="s">
        <v>88</v>
      </c>
      <c r="AW177" s="12" t="s">
        <v>35</v>
      </c>
      <c r="AX177" s="12" t="s">
        <v>86</v>
      </c>
      <c r="AY177" s="149" t="s">
        <v>132</v>
      </c>
    </row>
    <row r="178" spans="2:65" s="1" customFormat="1" ht="24.2" customHeight="1" x14ac:dyDescent="0.2">
      <c r="B178" s="30"/>
      <c r="C178" s="131" t="s">
        <v>251</v>
      </c>
      <c r="D178" s="131" t="s">
        <v>135</v>
      </c>
      <c r="E178" s="132" t="s">
        <v>354</v>
      </c>
      <c r="F178" s="133" t="s">
        <v>355</v>
      </c>
      <c r="G178" s="134" t="s">
        <v>269</v>
      </c>
      <c r="H178" s="135">
        <v>559.76499999999999</v>
      </c>
      <c r="I178" s="136"/>
      <c r="J178" s="137">
        <f>ROUND(I178*H178,2)</f>
        <v>0</v>
      </c>
      <c r="K178" s="133" t="s">
        <v>139</v>
      </c>
      <c r="L178" s="30"/>
      <c r="M178" s="138" t="s">
        <v>1</v>
      </c>
      <c r="N178" s="139" t="s">
        <v>43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140</v>
      </c>
      <c r="AT178" s="142" t="s">
        <v>135</v>
      </c>
      <c r="AU178" s="142" t="s">
        <v>88</v>
      </c>
      <c r="AY178" s="15" t="s">
        <v>132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5" t="s">
        <v>86</v>
      </c>
      <c r="BK178" s="143">
        <f>ROUND(I178*H178,2)</f>
        <v>0</v>
      </c>
      <c r="BL178" s="15" t="s">
        <v>140</v>
      </c>
      <c r="BM178" s="142" t="s">
        <v>356</v>
      </c>
    </row>
    <row r="179" spans="2:65" s="1" customFormat="1" ht="19.5" x14ac:dyDescent="0.2">
      <c r="B179" s="30"/>
      <c r="D179" s="144" t="s">
        <v>142</v>
      </c>
      <c r="F179" s="145" t="s">
        <v>357</v>
      </c>
      <c r="I179" s="146"/>
      <c r="L179" s="30"/>
      <c r="M179" s="147"/>
      <c r="T179" s="54"/>
      <c r="AT179" s="15" t="s">
        <v>142</v>
      </c>
      <c r="AU179" s="15" t="s">
        <v>88</v>
      </c>
    </row>
    <row r="180" spans="2:65" s="12" customFormat="1" ht="11.25" x14ac:dyDescent="0.2">
      <c r="B180" s="148"/>
      <c r="D180" s="144" t="s">
        <v>144</v>
      </c>
      <c r="E180" s="149" t="s">
        <v>1</v>
      </c>
      <c r="F180" s="150" t="s">
        <v>358</v>
      </c>
      <c r="H180" s="151">
        <v>559.76499999999999</v>
      </c>
      <c r="I180" s="152"/>
      <c r="L180" s="148"/>
      <c r="M180" s="153"/>
      <c r="T180" s="154"/>
      <c r="AT180" s="149" t="s">
        <v>144</v>
      </c>
      <c r="AU180" s="149" t="s">
        <v>88</v>
      </c>
      <c r="AV180" s="12" t="s">
        <v>88</v>
      </c>
      <c r="AW180" s="12" t="s">
        <v>35</v>
      </c>
      <c r="AX180" s="12" t="s">
        <v>86</v>
      </c>
      <c r="AY180" s="149" t="s">
        <v>132</v>
      </c>
    </row>
    <row r="181" spans="2:65" s="11" customFormat="1" ht="22.9" customHeight="1" x14ac:dyDescent="0.2">
      <c r="B181" s="119"/>
      <c r="D181" s="120" t="s">
        <v>77</v>
      </c>
      <c r="E181" s="129" t="s">
        <v>88</v>
      </c>
      <c r="F181" s="129" t="s">
        <v>359</v>
      </c>
      <c r="I181" s="122"/>
      <c r="J181" s="130">
        <f>BK181</f>
        <v>0</v>
      </c>
      <c r="L181" s="119"/>
      <c r="M181" s="124"/>
      <c r="P181" s="125">
        <f>SUM(P182:P184)</f>
        <v>0</v>
      </c>
      <c r="R181" s="125">
        <f>SUM(R182:R184)</f>
        <v>1.2024239999999999</v>
      </c>
      <c r="T181" s="126">
        <f>SUM(T182:T184)</f>
        <v>0</v>
      </c>
      <c r="AR181" s="120" t="s">
        <v>86</v>
      </c>
      <c r="AT181" s="127" t="s">
        <v>77</v>
      </c>
      <c r="AU181" s="127" t="s">
        <v>86</v>
      </c>
      <c r="AY181" s="120" t="s">
        <v>132</v>
      </c>
      <c r="BK181" s="128">
        <f>SUM(BK182:BK184)</f>
        <v>0</v>
      </c>
    </row>
    <row r="182" spans="2:65" s="1" customFormat="1" ht="33" customHeight="1" x14ac:dyDescent="0.2">
      <c r="B182" s="30"/>
      <c r="C182" s="131" t="s">
        <v>360</v>
      </c>
      <c r="D182" s="131" t="s">
        <v>135</v>
      </c>
      <c r="E182" s="132" t="s">
        <v>361</v>
      </c>
      <c r="F182" s="133" t="s">
        <v>362</v>
      </c>
      <c r="G182" s="134" t="s">
        <v>269</v>
      </c>
      <c r="H182" s="135">
        <v>2.4</v>
      </c>
      <c r="I182" s="136"/>
      <c r="J182" s="137">
        <f>ROUND(I182*H182,2)</f>
        <v>0</v>
      </c>
      <c r="K182" s="133" t="s">
        <v>139</v>
      </c>
      <c r="L182" s="30"/>
      <c r="M182" s="138" t="s">
        <v>1</v>
      </c>
      <c r="N182" s="139" t="s">
        <v>43</v>
      </c>
      <c r="P182" s="140">
        <f>O182*H182</f>
        <v>0</v>
      </c>
      <c r="Q182" s="140">
        <v>0.50100999999999996</v>
      </c>
      <c r="R182" s="140">
        <f>Q182*H182</f>
        <v>1.2024239999999999</v>
      </c>
      <c r="S182" s="140">
        <v>0</v>
      </c>
      <c r="T182" s="141">
        <f>S182*H182</f>
        <v>0</v>
      </c>
      <c r="AR182" s="142" t="s">
        <v>140</v>
      </c>
      <c r="AT182" s="142" t="s">
        <v>135</v>
      </c>
      <c r="AU182" s="142" t="s">
        <v>88</v>
      </c>
      <c r="AY182" s="15" t="s">
        <v>132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5" t="s">
        <v>86</v>
      </c>
      <c r="BK182" s="143">
        <f>ROUND(I182*H182,2)</f>
        <v>0</v>
      </c>
      <c r="BL182" s="15" t="s">
        <v>140</v>
      </c>
      <c r="BM182" s="142" t="s">
        <v>363</v>
      </c>
    </row>
    <row r="183" spans="2:65" s="1" customFormat="1" ht="29.25" x14ac:dyDescent="0.2">
      <c r="B183" s="30"/>
      <c r="D183" s="144" t="s">
        <v>142</v>
      </c>
      <c r="F183" s="145" t="s">
        <v>364</v>
      </c>
      <c r="I183" s="146"/>
      <c r="L183" s="30"/>
      <c r="M183" s="147"/>
      <c r="T183" s="54"/>
      <c r="AT183" s="15" t="s">
        <v>142</v>
      </c>
      <c r="AU183" s="15" t="s">
        <v>88</v>
      </c>
    </row>
    <row r="184" spans="2:65" s="12" customFormat="1" ht="11.25" x14ac:dyDescent="0.2">
      <c r="B184" s="148"/>
      <c r="D184" s="144" t="s">
        <v>144</v>
      </c>
      <c r="E184" s="149" t="s">
        <v>365</v>
      </c>
      <c r="F184" s="150" t="s">
        <v>366</v>
      </c>
      <c r="H184" s="151">
        <v>2.4</v>
      </c>
      <c r="I184" s="152"/>
      <c r="L184" s="148"/>
      <c r="M184" s="153"/>
      <c r="T184" s="154"/>
      <c r="AT184" s="149" t="s">
        <v>144</v>
      </c>
      <c r="AU184" s="149" t="s">
        <v>88</v>
      </c>
      <c r="AV184" s="12" t="s">
        <v>88</v>
      </c>
      <c r="AW184" s="12" t="s">
        <v>35</v>
      </c>
      <c r="AX184" s="12" t="s">
        <v>86</v>
      </c>
      <c r="AY184" s="149" t="s">
        <v>132</v>
      </c>
    </row>
    <row r="185" spans="2:65" s="11" customFormat="1" ht="22.9" customHeight="1" x14ac:dyDescent="0.2">
      <c r="B185" s="119"/>
      <c r="D185" s="120" t="s">
        <v>77</v>
      </c>
      <c r="E185" s="129" t="s">
        <v>140</v>
      </c>
      <c r="F185" s="129" t="s">
        <v>367</v>
      </c>
      <c r="I185" s="122"/>
      <c r="J185" s="130">
        <f>BK185</f>
        <v>0</v>
      </c>
      <c r="L185" s="119"/>
      <c r="M185" s="124"/>
      <c r="P185" s="125">
        <f>SUM(P186:P191)</f>
        <v>0</v>
      </c>
      <c r="R185" s="125">
        <f>SUM(R186:R191)</f>
        <v>2.5224000000000002</v>
      </c>
      <c r="T185" s="126">
        <f>SUM(T186:T191)</f>
        <v>0</v>
      </c>
      <c r="AR185" s="120" t="s">
        <v>86</v>
      </c>
      <c r="AT185" s="127" t="s">
        <v>77</v>
      </c>
      <c r="AU185" s="127" t="s">
        <v>86</v>
      </c>
      <c r="AY185" s="120" t="s">
        <v>132</v>
      </c>
      <c r="BK185" s="128">
        <f>SUM(BK186:BK191)</f>
        <v>0</v>
      </c>
    </row>
    <row r="186" spans="2:65" s="1" customFormat="1" ht="24.2" customHeight="1" x14ac:dyDescent="0.2">
      <c r="B186" s="30"/>
      <c r="C186" s="131" t="s">
        <v>237</v>
      </c>
      <c r="D186" s="131" t="s">
        <v>135</v>
      </c>
      <c r="E186" s="132" t="s">
        <v>368</v>
      </c>
      <c r="F186" s="133" t="s">
        <v>369</v>
      </c>
      <c r="G186" s="134" t="s">
        <v>305</v>
      </c>
      <c r="H186" s="135">
        <v>6</v>
      </c>
      <c r="I186" s="136"/>
      <c r="J186" s="137">
        <f>ROUND(I186*H186,2)</f>
        <v>0</v>
      </c>
      <c r="K186" s="133" t="s">
        <v>139</v>
      </c>
      <c r="L186" s="30"/>
      <c r="M186" s="138" t="s">
        <v>1</v>
      </c>
      <c r="N186" s="139" t="s">
        <v>43</v>
      </c>
      <c r="P186" s="140">
        <f>O186*H186</f>
        <v>0</v>
      </c>
      <c r="Q186" s="140">
        <v>0.4204</v>
      </c>
      <c r="R186" s="140">
        <f>Q186*H186</f>
        <v>2.5224000000000002</v>
      </c>
      <c r="S186" s="140">
        <v>0</v>
      </c>
      <c r="T186" s="141">
        <f>S186*H186</f>
        <v>0</v>
      </c>
      <c r="AR186" s="142" t="s">
        <v>140</v>
      </c>
      <c r="AT186" s="142" t="s">
        <v>135</v>
      </c>
      <c r="AU186" s="142" t="s">
        <v>88</v>
      </c>
      <c r="AY186" s="15" t="s">
        <v>132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5" t="s">
        <v>86</v>
      </c>
      <c r="BK186" s="143">
        <f>ROUND(I186*H186,2)</f>
        <v>0</v>
      </c>
      <c r="BL186" s="15" t="s">
        <v>140</v>
      </c>
      <c r="BM186" s="142" t="s">
        <v>370</v>
      </c>
    </row>
    <row r="187" spans="2:65" s="1" customFormat="1" ht="19.5" x14ac:dyDescent="0.2">
      <c r="B187" s="30"/>
      <c r="D187" s="144" t="s">
        <v>142</v>
      </c>
      <c r="F187" s="145" t="s">
        <v>371</v>
      </c>
      <c r="I187" s="146"/>
      <c r="L187" s="30"/>
      <c r="M187" s="147"/>
      <c r="T187" s="54"/>
      <c r="AT187" s="15" t="s">
        <v>142</v>
      </c>
      <c r="AU187" s="15" t="s">
        <v>88</v>
      </c>
    </row>
    <row r="188" spans="2:65" s="12" customFormat="1" ht="11.25" x14ac:dyDescent="0.2">
      <c r="B188" s="148"/>
      <c r="D188" s="144" t="s">
        <v>144</v>
      </c>
      <c r="E188" s="149" t="s">
        <v>1</v>
      </c>
      <c r="F188" s="150" t="s">
        <v>372</v>
      </c>
      <c r="H188" s="151">
        <v>6</v>
      </c>
      <c r="I188" s="152"/>
      <c r="L188" s="148"/>
      <c r="M188" s="153"/>
      <c r="T188" s="154"/>
      <c r="AT188" s="149" t="s">
        <v>144</v>
      </c>
      <c r="AU188" s="149" t="s">
        <v>88</v>
      </c>
      <c r="AV188" s="12" t="s">
        <v>88</v>
      </c>
      <c r="AW188" s="12" t="s">
        <v>35</v>
      </c>
      <c r="AX188" s="12" t="s">
        <v>86</v>
      </c>
      <c r="AY188" s="149" t="s">
        <v>132</v>
      </c>
    </row>
    <row r="189" spans="2:65" s="1" customFormat="1" ht="24.2" customHeight="1" x14ac:dyDescent="0.2">
      <c r="B189" s="30"/>
      <c r="C189" s="131" t="s">
        <v>373</v>
      </c>
      <c r="D189" s="131" t="s">
        <v>135</v>
      </c>
      <c r="E189" s="132" t="s">
        <v>374</v>
      </c>
      <c r="F189" s="133" t="s">
        <v>375</v>
      </c>
      <c r="G189" s="134" t="s">
        <v>315</v>
      </c>
      <c r="H189" s="135">
        <v>1.8</v>
      </c>
      <c r="I189" s="136"/>
      <c r="J189" s="137">
        <f>ROUND(I189*H189,2)</f>
        <v>0</v>
      </c>
      <c r="K189" s="133" t="s">
        <v>139</v>
      </c>
      <c r="L189" s="30"/>
      <c r="M189" s="138" t="s">
        <v>1</v>
      </c>
      <c r="N189" s="139" t="s">
        <v>43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140</v>
      </c>
      <c r="AT189" s="142" t="s">
        <v>135</v>
      </c>
      <c r="AU189" s="142" t="s">
        <v>88</v>
      </c>
      <c r="AY189" s="15" t="s">
        <v>132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5" t="s">
        <v>86</v>
      </c>
      <c r="BK189" s="143">
        <f>ROUND(I189*H189,2)</f>
        <v>0</v>
      </c>
      <c r="BL189" s="15" t="s">
        <v>140</v>
      </c>
      <c r="BM189" s="142" t="s">
        <v>376</v>
      </c>
    </row>
    <row r="190" spans="2:65" s="1" customFormat="1" ht="19.5" x14ac:dyDescent="0.2">
      <c r="B190" s="30"/>
      <c r="D190" s="144" t="s">
        <v>142</v>
      </c>
      <c r="F190" s="145" t="s">
        <v>377</v>
      </c>
      <c r="I190" s="146"/>
      <c r="L190" s="30"/>
      <c r="M190" s="147"/>
      <c r="T190" s="54"/>
      <c r="AT190" s="15" t="s">
        <v>142</v>
      </c>
      <c r="AU190" s="15" t="s">
        <v>88</v>
      </c>
    </row>
    <row r="191" spans="2:65" s="12" customFormat="1" ht="11.25" x14ac:dyDescent="0.2">
      <c r="B191" s="148"/>
      <c r="D191" s="144" t="s">
        <v>144</v>
      </c>
      <c r="E191" s="149" t="s">
        <v>196</v>
      </c>
      <c r="F191" s="150" t="s">
        <v>378</v>
      </c>
      <c r="H191" s="151">
        <v>1.8</v>
      </c>
      <c r="I191" s="152"/>
      <c r="L191" s="148"/>
      <c r="M191" s="153"/>
      <c r="T191" s="154"/>
      <c r="AT191" s="149" t="s">
        <v>144</v>
      </c>
      <c r="AU191" s="149" t="s">
        <v>88</v>
      </c>
      <c r="AV191" s="12" t="s">
        <v>88</v>
      </c>
      <c r="AW191" s="12" t="s">
        <v>35</v>
      </c>
      <c r="AX191" s="12" t="s">
        <v>86</v>
      </c>
      <c r="AY191" s="149" t="s">
        <v>132</v>
      </c>
    </row>
    <row r="192" spans="2:65" s="11" customFormat="1" ht="22.9" customHeight="1" x14ac:dyDescent="0.2">
      <c r="B192" s="119"/>
      <c r="D192" s="120" t="s">
        <v>77</v>
      </c>
      <c r="E192" s="129" t="s">
        <v>288</v>
      </c>
      <c r="F192" s="129" t="s">
        <v>379</v>
      </c>
      <c r="I192" s="122"/>
      <c r="J192" s="130">
        <f>BK192</f>
        <v>0</v>
      </c>
      <c r="L192" s="119"/>
      <c r="M192" s="124"/>
      <c r="P192" s="125">
        <f>SUM(P193:P246)</f>
        <v>0</v>
      </c>
      <c r="R192" s="125">
        <f>SUM(R193:R246)</f>
        <v>219.7871222</v>
      </c>
      <c r="T192" s="126">
        <f>SUM(T193:T246)</f>
        <v>0</v>
      </c>
      <c r="AR192" s="120" t="s">
        <v>86</v>
      </c>
      <c r="AT192" s="127" t="s">
        <v>77</v>
      </c>
      <c r="AU192" s="127" t="s">
        <v>86</v>
      </c>
      <c r="AY192" s="120" t="s">
        <v>132</v>
      </c>
      <c r="BK192" s="128">
        <f>SUM(BK193:BK246)</f>
        <v>0</v>
      </c>
    </row>
    <row r="193" spans="2:65" s="1" customFormat="1" ht="24.2" customHeight="1" x14ac:dyDescent="0.2">
      <c r="B193" s="30"/>
      <c r="C193" s="131" t="s">
        <v>7</v>
      </c>
      <c r="D193" s="131" t="s">
        <v>135</v>
      </c>
      <c r="E193" s="132" t="s">
        <v>380</v>
      </c>
      <c r="F193" s="133" t="s">
        <v>381</v>
      </c>
      <c r="G193" s="134" t="s">
        <v>269</v>
      </c>
      <c r="H193" s="135">
        <v>553.88199999999995</v>
      </c>
      <c r="I193" s="136"/>
      <c r="J193" s="137">
        <f>ROUND(I193*H193,2)</f>
        <v>0</v>
      </c>
      <c r="K193" s="133" t="s">
        <v>139</v>
      </c>
      <c r="L193" s="30"/>
      <c r="M193" s="138" t="s">
        <v>1</v>
      </c>
      <c r="N193" s="139" t="s">
        <v>43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140</v>
      </c>
      <c r="AT193" s="142" t="s">
        <v>135</v>
      </c>
      <c r="AU193" s="142" t="s">
        <v>88</v>
      </c>
      <c r="AY193" s="15" t="s">
        <v>132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5" t="s">
        <v>86</v>
      </c>
      <c r="BK193" s="143">
        <f>ROUND(I193*H193,2)</f>
        <v>0</v>
      </c>
      <c r="BL193" s="15" t="s">
        <v>140</v>
      </c>
      <c r="BM193" s="142" t="s">
        <v>382</v>
      </c>
    </row>
    <row r="194" spans="2:65" s="1" customFormat="1" ht="19.5" x14ac:dyDescent="0.2">
      <c r="B194" s="30"/>
      <c r="D194" s="144" t="s">
        <v>142</v>
      </c>
      <c r="F194" s="145" t="s">
        <v>383</v>
      </c>
      <c r="I194" s="146"/>
      <c r="L194" s="30"/>
      <c r="M194" s="147"/>
      <c r="T194" s="54"/>
      <c r="AT194" s="15" t="s">
        <v>142</v>
      </c>
      <c r="AU194" s="15" t="s">
        <v>88</v>
      </c>
    </row>
    <row r="195" spans="2:65" s="12" customFormat="1" ht="22.5" x14ac:dyDescent="0.2">
      <c r="B195" s="148"/>
      <c r="D195" s="144" t="s">
        <v>144</v>
      </c>
      <c r="E195" s="149" t="s">
        <v>1</v>
      </c>
      <c r="F195" s="150" t="s">
        <v>384</v>
      </c>
      <c r="H195" s="151">
        <v>553.88199999999995</v>
      </c>
      <c r="I195" s="152"/>
      <c r="L195" s="148"/>
      <c r="M195" s="153"/>
      <c r="T195" s="154"/>
      <c r="AT195" s="149" t="s">
        <v>144</v>
      </c>
      <c r="AU195" s="149" t="s">
        <v>88</v>
      </c>
      <c r="AV195" s="12" t="s">
        <v>88</v>
      </c>
      <c r="AW195" s="12" t="s">
        <v>35</v>
      </c>
      <c r="AX195" s="12" t="s">
        <v>86</v>
      </c>
      <c r="AY195" s="149" t="s">
        <v>132</v>
      </c>
    </row>
    <row r="196" spans="2:65" s="1" customFormat="1" ht="24.2" customHeight="1" x14ac:dyDescent="0.2">
      <c r="B196" s="30"/>
      <c r="C196" s="131" t="s">
        <v>385</v>
      </c>
      <c r="D196" s="131" t="s">
        <v>135</v>
      </c>
      <c r="E196" s="132" t="s">
        <v>386</v>
      </c>
      <c r="F196" s="133" t="s">
        <v>387</v>
      </c>
      <c r="G196" s="134" t="s">
        <v>269</v>
      </c>
      <c r="H196" s="135">
        <v>50.256</v>
      </c>
      <c r="I196" s="136"/>
      <c r="J196" s="137">
        <f>ROUND(I196*H196,2)</f>
        <v>0</v>
      </c>
      <c r="K196" s="133" t="s">
        <v>139</v>
      </c>
      <c r="L196" s="30"/>
      <c r="M196" s="138" t="s">
        <v>1</v>
      </c>
      <c r="N196" s="139" t="s">
        <v>43</v>
      </c>
      <c r="P196" s="140">
        <f>O196*H196</f>
        <v>0</v>
      </c>
      <c r="Q196" s="140">
        <v>0.39100000000000001</v>
      </c>
      <c r="R196" s="140">
        <f>Q196*H196</f>
        <v>19.650096000000001</v>
      </c>
      <c r="S196" s="140">
        <v>0</v>
      </c>
      <c r="T196" s="141">
        <f>S196*H196</f>
        <v>0</v>
      </c>
      <c r="AR196" s="142" t="s">
        <v>140</v>
      </c>
      <c r="AT196" s="142" t="s">
        <v>135</v>
      </c>
      <c r="AU196" s="142" t="s">
        <v>88</v>
      </c>
      <c r="AY196" s="15" t="s">
        <v>132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5" t="s">
        <v>86</v>
      </c>
      <c r="BK196" s="143">
        <f>ROUND(I196*H196,2)</f>
        <v>0</v>
      </c>
      <c r="BL196" s="15" t="s">
        <v>140</v>
      </c>
      <c r="BM196" s="142" t="s">
        <v>388</v>
      </c>
    </row>
    <row r="197" spans="2:65" s="1" customFormat="1" ht="19.5" x14ac:dyDescent="0.2">
      <c r="B197" s="30"/>
      <c r="D197" s="144" t="s">
        <v>142</v>
      </c>
      <c r="F197" s="145" t="s">
        <v>389</v>
      </c>
      <c r="I197" s="146"/>
      <c r="L197" s="30"/>
      <c r="M197" s="147"/>
      <c r="T197" s="54"/>
      <c r="AT197" s="15" t="s">
        <v>142</v>
      </c>
      <c r="AU197" s="15" t="s">
        <v>88</v>
      </c>
    </row>
    <row r="198" spans="2:65" s="12" customFormat="1" ht="11.25" x14ac:dyDescent="0.2">
      <c r="B198" s="148"/>
      <c r="D198" s="144" t="s">
        <v>144</v>
      </c>
      <c r="E198" s="149" t="s">
        <v>1</v>
      </c>
      <c r="F198" s="150" t="s">
        <v>190</v>
      </c>
      <c r="H198" s="151">
        <v>50.256</v>
      </c>
      <c r="I198" s="152"/>
      <c r="L198" s="148"/>
      <c r="M198" s="153"/>
      <c r="T198" s="154"/>
      <c r="AT198" s="149" t="s">
        <v>144</v>
      </c>
      <c r="AU198" s="149" t="s">
        <v>88</v>
      </c>
      <c r="AV198" s="12" t="s">
        <v>88</v>
      </c>
      <c r="AW198" s="12" t="s">
        <v>35</v>
      </c>
      <c r="AX198" s="12" t="s">
        <v>86</v>
      </c>
      <c r="AY198" s="149" t="s">
        <v>132</v>
      </c>
    </row>
    <row r="199" spans="2:65" s="1" customFormat="1" ht="24.2" customHeight="1" x14ac:dyDescent="0.2">
      <c r="B199" s="30"/>
      <c r="C199" s="131" t="s">
        <v>390</v>
      </c>
      <c r="D199" s="131" t="s">
        <v>135</v>
      </c>
      <c r="E199" s="132" t="s">
        <v>391</v>
      </c>
      <c r="F199" s="133" t="s">
        <v>392</v>
      </c>
      <c r="G199" s="134" t="s">
        <v>269</v>
      </c>
      <c r="H199" s="135">
        <v>70.418999999999997</v>
      </c>
      <c r="I199" s="136"/>
      <c r="J199" s="137">
        <f>ROUND(I199*H199,2)</f>
        <v>0</v>
      </c>
      <c r="K199" s="133" t="s">
        <v>139</v>
      </c>
      <c r="L199" s="30"/>
      <c r="M199" s="138" t="s">
        <v>1</v>
      </c>
      <c r="N199" s="139" t="s">
        <v>43</v>
      </c>
      <c r="P199" s="140">
        <f>O199*H199</f>
        <v>0</v>
      </c>
      <c r="Q199" s="140">
        <v>0.46</v>
      </c>
      <c r="R199" s="140">
        <f>Q199*H199</f>
        <v>32.392740000000003</v>
      </c>
      <c r="S199" s="140">
        <v>0</v>
      </c>
      <c r="T199" s="141">
        <f>S199*H199</f>
        <v>0</v>
      </c>
      <c r="AR199" s="142" t="s">
        <v>140</v>
      </c>
      <c r="AT199" s="142" t="s">
        <v>135</v>
      </c>
      <c r="AU199" s="142" t="s">
        <v>88</v>
      </c>
      <c r="AY199" s="15" t="s">
        <v>132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5" t="s">
        <v>86</v>
      </c>
      <c r="BK199" s="143">
        <f>ROUND(I199*H199,2)</f>
        <v>0</v>
      </c>
      <c r="BL199" s="15" t="s">
        <v>140</v>
      </c>
      <c r="BM199" s="142" t="s">
        <v>393</v>
      </c>
    </row>
    <row r="200" spans="2:65" s="1" customFormat="1" ht="19.5" x14ac:dyDescent="0.2">
      <c r="B200" s="30"/>
      <c r="D200" s="144" t="s">
        <v>142</v>
      </c>
      <c r="F200" s="145" t="s">
        <v>394</v>
      </c>
      <c r="I200" s="146"/>
      <c r="L200" s="30"/>
      <c r="M200" s="147"/>
      <c r="T200" s="54"/>
      <c r="AT200" s="15" t="s">
        <v>142</v>
      </c>
      <c r="AU200" s="15" t="s">
        <v>88</v>
      </c>
    </row>
    <row r="201" spans="2:65" s="12" customFormat="1" ht="11.25" x14ac:dyDescent="0.2">
      <c r="B201" s="148"/>
      <c r="D201" s="144" t="s">
        <v>144</v>
      </c>
      <c r="E201" s="149" t="s">
        <v>1</v>
      </c>
      <c r="F201" s="150" t="s">
        <v>395</v>
      </c>
      <c r="H201" s="151">
        <v>70.418999999999997</v>
      </c>
      <c r="I201" s="152"/>
      <c r="L201" s="148"/>
      <c r="M201" s="153"/>
      <c r="T201" s="154"/>
      <c r="AT201" s="149" t="s">
        <v>144</v>
      </c>
      <c r="AU201" s="149" t="s">
        <v>88</v>
      </c>
      <c r="AV201" s="12" t="s">
        <v>88</v>
      </c>
      <c r="AW201" s="12" t="s">
        <v>35</v>
      </c>
      <c r="AX201" s="12" t="s">
        <v>86</v>
      </c>
      <c r="AY201" s="149" t="s">
        <v>132</v>
      </c>
    </row>
    <row r="202" spans="2:65" s="1" customFormat="1" ht="24.2" customHeight="1" x14ac:dyDescent="0.2">
      <c r="B202" s="30"/>
      <c r="C202" s="131" t="s">
        <v>396</v>
      </c>
      <c r="D202" s="131" t="s">
        <v>135</v>
      </c>
      <c r="E202" s="132" t="s">
        <v>397</v>
      </c>
      <c r="F202" s="133" t="s">
        <v>398</v>
      </c>
      <c r="G202" s="134" t="s">
        <v>269</v>
      </c>
      <c r="H202" s="135">
        <v>479.46600000000001</v>
      </c>
      <c r="I202" s="136"/>
      <c r="J202" s="137">
        <f>ROUND(I202*H202,2)</f>
        <v>0</v>
      </c>
      <c r="K202" s="133" t="s">
        <v>139</v>
      </c>
      <c r="L202" s="30"/>
      <c r="M202" s="138" t="s">
        <v>1</v>
      </c>
      <c r="N202" s="139" t="s">
        <v>43</v>
      </c>
      <c r="P202" s="140">
        <f>O202*H202</f>
        <v>0</v>
      </c>
      <c r="Q202" s="140">
        <v>0</v>
      </c>
      <c r="R202" s="140">
        <f>Q202*H202</f>
        <v>0</v>
      </c>
      <c r="S202" s="140">
        <v>0</v>
      </c>
      <c r="T202" s="141">
        <f>S202*H202</f>
        <v>0</v>
      </c>
      <c r="AR202" s="142" t="s">
        <v>140</v>
      </c>
      <c r="AT202" s="142" t="s">
        <v>135</v>
      </c>
      <c r="AU202" s="142" t="s">
        <v>88</v>
      </c>
      <c r="AY202" s="15" t="s">
        <v>132</v>
      </c>
      <c r="BE202" s="143">
        <f>IF(N202="základní",J202,0)</f>
        <v>0</v>
      </c>
      <c r="BF202" s="143">
        <f>IF(N202="snížená",J202,0)</f>
        <v>0</v>
      </c>
      <c r="BG202" s="143">
        <f>IF(N202="zákl. přenesená",J202,0)</f>
        <v>0</v>
      </c>
      <c r="BH202" s="143">
        <f>IF(N202="sníž. přenesená",J202,0)</f>
        <v>0</v>
      </c>
      <c r="BI202" s="143">
        <f>IF(N202="nulová",J202,0)</f>
        <v>0</v>
      </c>
      <c r="BJ202" s="15" t="s">
        <v>86</v>
      </c>
      <c r="BK202" s="143">
        <f>ROUND(I202*H202,2)</f>
        <v>0</v>
      </c>
      <c r="BL202" s="15" t="s">
        <v>140</v>
      </c>
      <c r="BM202" s="142" t="s">
        <v>399</v>
      </c>
    </row>
    <row r="203" spans="2:65" s="1" customFormat="1" ht="29.25" x14ac:dyDescent="0.2">
      <c r="B203" s="30"/>
      <c r="D203" s="144" t="s">
        <v>142</v>
      </c>
      <c r="F203" s="145" t="s">
        <v>400</v>
      </c>
      <c r="I203" s="146"/>
      <c r="L203" s="30"/>
      <c r="M203" s="147"/>
      <c r="T203" s="54"/>
      <c r="AT203" s="15" t="s">
        <v>142</v>
      </c>
      <c r="AU203" s="15" t="s">
        <v>88</v>
      </c>
    </row>
    <row r="204" spans="2:65" s="12" customFormat="1" ht="11.25" x14ac:dyDescent="0.2">
      <c r="B204" s="148"/>
      <c r="D204" s="144" t="s">
        <v>144</v>
      </c>
      <c r="E204" s="149" t="s">
        <v>1</v>
      </c>
      <c r="F204" s="150" t="s">
        <v>401</v>
      </c>
      <c r="H204" s="151">
        <v>479.46600000000001</v>
      </c>
      <c r="I204" s="152"/>
      <c r="L204" s="148"/>
      <c r="M204" s="153"/>
      <c r="T204" s="154"/>
      <c r="AT204" s="149" t="s">
        <v>144</v>
      </c>
      <c r="AU204" s="149" t="s">
        <v>88</v>
      </c>
      <c r="AV204" s="12" t="s">
        <v>88</v>
      </c>
      <c r="AW204" s="12" t="s">
        <v>35</v>
      </c>
      <c r="AX204" s="12" t="s">
        <v>86</v>
      </c>
      <c r="AY204" s="149" t="s">
        <v>132</v>
      </c>
    </row>
    <row r="205" spans="2:65" s="1" customFormat="1" ht="24.2" customHeight="1" x14ac:dyDescent="0.2">
      <c r="B205" s="30"/>
      <c r="C205" s="131" t="s">
        <v>402</v>
      </c>
      <c r="D205" s="131" t="s">
        <v>135</v>
      </c>
      <c r="E205" s="132" t="s">
        <v>403</v>
      </c>
      <c r="F205" s="133" t="s">
        <v>404</v>
      </c>
      <c r="G205" s="134" t="s">
        <v>269</v>
      </c>
      <c r="H205" s="135">
        <v>21.614999999999998</v>
      </c>
      <c r="I205" s="136"/>
      <c r="J205" s="137">
        <f>ROUND(I205*H205,2)</f>
        <v>0</v>
      </c>
      <c r="K205" s="133" t="s">
        <v>139</v>
      </c>
      <c r="L205" s="30"/>
      <c r="M205" s="138" t="s">
        <v>1</v>
      </c>
      <c r="N205" s="139" t="s">
        <v>43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140</v>
      </c>
      <c r="AT205" s="142" t="s">
        <v>135</v>
      </c>
      <c r="AU205" s="142" t="s">
        <v>88</v>
      </c>
      <c r="AY205" s="15" t="s">
        <v>132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5" t="s">
        <v>86</v>
      </c>
      <c r="BK205" s="143">
        <f>ROUND(I205*H205,2)</f>
        <v>0</v>
      </c>
      <c r="BL205" s="15" t="s">
        <v>140</v>
      </c>
      <c r="BM205" s="142" t="s">
        <v>405</v>
      </c>
    </row>
    <row r="206" spans="2:65" s="1" customFormat="1" ht="11.25" x14ac:dyDescent="0.2">
      <c r="B206" s="30"/>
      <c r="D206" s="144" t="s">
        <v>142</v>
      </c>
      <c r="F206" s="145" t="s">
        <v>406</v>
      </c>
      <c r="I206" s="146"/>
      <c r="L206" s="30"/>
      <c r="M206" s="147"/>
      <c r="T206" s="54"/>
      <c r="AT206" s="15" t="s">
        <v>142</v>
      </c>
      <c r="AU206" s="15" t="s">
        <v>88</v>
      </c>
    </row>
    <row r="207" spans="2:65" s="12" customFormat="1" ht="11.25" x14ac:dyDescent="0.2">
      <c r="B207" s="148"/>
      <c r="D207" s="144" t="s">
        <v>144</v>
      </c>
      <c r="E207" s="149" t="s">
        <v>1</v>
      </c>
      <c r="F207" s="150" t="s">
        <v>173</v>
      </c>
      <c r="H207" s="151">
        <v>21.614999999999998</v>
      </c>
      <c r="I207" s="152"/>
      <c r="L207" s="148"/>
      <c r="M207" s="153"/>
      <c r="T207" s="154"/>
      <c r="AT207" s="149" t="s">
        <v>144</v>
      </c>
      <c r="AU207" s="149" t="s">
        <v>88</v>
      </c>
      <c r="AV207" s="12" t="s">
        <v>88</v>
      </c>
      <c r="AW207" s="12" t="s">
        <v>35</v>
      </c>
      <c r="AX207" s="12" t="s">
        <v>86</v>
      </c>
      <c r="AY207" s="149" t="s">
        <v>132</v>
      </c>
    </row>
    <row r="208" spans="2:65" s="1" customFormat="1" ht="24.2" customHeight="1" x14ac:dyDescent="0.2">
      <c r="B208" s="30"/>
      <c r="C208" s="131" t="s">
        <v>407</v>
      </c>
      <c r="D208" s="131" t="s">
        <v>135</v>
      </c>
      <c r="E208" s="132" t="s">
        <v>408</v>
      </c>
      <c r="F208" s="133" t="s">
        <v>409</v>
      </c>
      <c r="G208" s="134" t="s">
        <v>269</v>
      </c>
      <c r="H208" s="135">
        <v>21.614999999999998</v>
      </c>
      <c r="I208" s="136"/>
      <c r="J208" s="137">
        <f>ROUND(I208*H208,2)</f>
        <v>0</v>
      </c>
      <c r="K208" s="133" t="s">
        <v>139</v>
      </c>
      <c r="L208" s="30"/>
      <c r="M208" s="138" t="s">
        <v>1</v>
      </c>
      <c r="N208" s="139" t="s">
        <v>43</v>
      </c>
      <c r="P208" s="140">
        <f>O208*H208</f>
        <v>0</v>
      </c>
      <c r="Q208" s="140">
        <v>0.10373</v>
      </c>
      <c r="R208" s="140">
        <f>Q208*H208</f>
        <v>2.2421239499999999</v>
      </c>
      <c r="S208" s="140">
        <v>0</v>
      </c>
      <c r="T208" s="141">
        <f>S208*H208</f>
        <v>0</v>
      </c>
      <c r="AR208" s="142" t="s">
        <v>140</v>
      </c>
      <c r="AT208" s="142" t="s">
        <v>135</v>
      </c>
      <c r="AU208" s="142" t="s">
        <v>88</v>
      </c>
      <c r="AY208" s="15" t="s">
        <v>132</v>
      </c>
      <c r="BE208" s="143">
        <f>IF(N208="základní",J208,0)</f>
        <v>0</v>
      </c>
      <c r="BF208" s="143">
        <f>IF(N208="snížená",J208,0)</f>
        <v>0</v>
      </c>
      <c r="BG208" s="143">
        <f>IF(N208="zákl. přenesená",J208,0)</f>
        <v>0</v>
      </c>
      <c r="BH208" s="143">
        <f>IF(N208="sníž. přenesená",J208,0)</f>
        <v>0</v>
      </c>
      <c r="BI208" s="143">
        <f>IF(N208="nulová",J208,0)</f>
        <v>0</v>
      </c>
      <c r="BJ208" s="15" t="s">
        <v>86</v>
      </c>
      <c r="BK208" s="143">
        <f>ROUND(I208*H208,2)</f>
        <v>0</v>
      </c>
      <c r="BL208" s="15" t="s">
        <v>140</v>
      </c>
      <c r="BM208" s="142" t="s">
        <v>410</v>
      </c>
    </row>
    <row r="209" spans="2:65" s="1" customFormat="1" ht="29.25" x14ac:dyDescent="0.2">
      <c r="B209" s="30"/>
      <c r="D209" s="144" t="s">
        <v>142</v>
      </c>
      <c r="F209" s="145" t="s">
        <v>411</v>
      </c>
      <c r="I209" s="146"/>
      <c r="L209" s="30"/>
      <c r="M209" s="147"/>
      <c r="T209" s="54"/>
      <c r="AT209" s="15" t="s">
        <v>142</v>
      </c>
      <c r="AU209" s="15" t="s">
        <v>88</v>
      </c>
    </row>
    <row r="210" spans="2:65" s="12" customFormat="1" ht="11.25" x14ac:dyDescent="0.2">
      <c r="B210" s="148"/>
      <c r="D210" s="144" t="s">
        <v>144</v>
      </c>
      <c r="E210" s="149" t="s">
        <v>173</v>
      </c>
      <c r="F210" s="150" t="s">
        <v>174</v>
      </c>
      <c r="H210" s="151">
        <v>21.614999999999998</v>
      </c>
      <c r="I210" s="152"/>
      <c r="L210" s="148"/>
      <c r="M210" s="153"/>
      <c r="T210" s="154"/>
      <c r="AT210" s="149" t="s">
        <v>144</v>
      </c>
      <c r="AU210" s="149" t="s">
        <v>88</v>
      </c>
      <c r="AV210" s="12" t="s">
        <v>88</v>
      </c>
      <c r="AW210" s="12" t="s">
        <v>35</v>
      </c>
      <c r="AX210" s="12" t="s">
        <v>86</v>
      </c>
      <c r="AY210" s="149" t="s">
        <v>132</v>
      </c>
    </row>
    <row r="211" spans="2:65" s="1" customFormat="1" ht="24.2" customHeight="1" x14ac:dyDescent="0.2">
      <c r="B211" s="30"/>
      <c r="C211" s="131" t="s">
        <v>412</v>
      </c>
      <c r="D211" s="131" t="s">
        <v>135</v>
      </c>
      <c r="E211" s="132" t="s">
        <v>413</v>
      </c>
      <c r="F211" s="133" t="s">
        <v>414</v>
      </c>
      <c r="G211" s="134" t="s">
        <v>269</v>
      </c>
      <c r="H211" s="135">
        <v>21.614999999999998</v>
      </c>
      <c r="I211" s="136"/>
      <c r="J211" s="137">
        <f>ROUND(I211*H211,2)</f>
        <v>0</v>
      </c>
      <c r="K211" s="133" t="s">
        <v>139</v>
      </c>
      <c r="L211" s="30"/>
      <c r="M211" s="138" t="s">
        <v>1</v>
      </c>
      <c r="N211" s="139" t="s">
        <v>43</v>
      </c>
      <c r="P211" s="140">
        <f>O211*H211</f>
        <v>0</v>
      </c>
      <c r="Q211" s="140">
        <v>0.15559000000000001</v>
      </c>
      <c r="R211" s="140">
        <f>Q211*H211</f>
        <v>3.3630778499999998</v>
      </c>
      <c r="S211" s="140">
        <v>0</v>
      </c>
      <c r="T211" s="141">
        <f>S211*H211</f>
        <v>0</v>
      </c>
      <c r="AR211" s="142" t="s">
        <v>140</v>
      </c>
      <c r="AT211" s="142" t="s">
        <v>135</v>
      </c>
      <c r="AU211" s="142" t="s">
        <v>88</v>
      </c>
      <c r="AY211" s="15" t="s">
        <v>132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5" t="s">
        <v>86</v>
      </c>
      <c r="BK211" s="143">
        <f>ROUND(I211*H211,2)</f>
        <v>0</v>
      </c>
      <c r="BL211" s="15" t="s">
        <v>140</v>
      </c>
      <c r="BM211" s="142" t="s">
        <v>415</v>
      </c>
    </row>
    <row r="212" spans="2:65" s="1" customFormat="1" ht="29.25" x14ac:dyDescent="0.2">
      <c r="B212" s="30"/>
      <c r="D212" s="144" t="s">
        <v>142</v>
      </c>
      <c r="F212" s="145" t="s">
        <v>416</v>
      </c>
      <c r="I212" s="146"/>
      <c r="L212" s="30"/>
      <c r="M212" s="147"/>
      <c r="T212" s="54"/>
      <c r="AT212" s="15" t="s">
        <v>142</v>
      </c>
      <c r="AU212" s="15" t="s">
        <v>88</v>
      </c>
    </row>
    <row r="213" spans="2:65" s="12" customFormat="1" ht="11.25" x14ac:dyDescent="0.2">
      <c r="B213" s="148"/>
      <c r="D213" s="144" t="s">
        <v>144</v>
      </c>
      <c r="E213" s="149" t="s">
        <v>1</v>
      </c>
      <c r="F213" s="150" t="s">
        <v>173</v>
      </c>
      <c r="H213" s="151">
        <v>21.614999999999998</v>
      </c>
      <c r="I213" s="152"/>
      <c r="L213" s="148"/>
      <c r="M213" s="153"/>
      <c r="T213" s="154"/>
      <c r="AT213" s="149" t="s">
        <v>144</v>
      </c>
      <c r="AU213" s="149" t="s">
        <v>88</v>
      </c>
      <c r="AV213" s="12" t="s">
        <v>88</v>
      </c>
      <c r="AW213" s="12" t="s">
        <v>35</v>
      </c>
      <c r="AX213" s="12" t="s">
        <v>86</v>
      </c>
      <c r="AY213" s="149" t="s">
        <v>132</v>
      </c>
    </row>
    <row r="214" spans="2:65" s="1" customFormat="1" ht="33" customHeight="1" x14ac:dyDescent="0.2">
      <c r="B214" s="30"/>
      <c r="C214" s="131" t="s">
        <v>417</v>
      </c>
      <c r="D214" s="131" t="s">
        <v>135</v>
      </c>
      <c r="E214" s="132" t="s">
        <v>418</v>
      </c>
      <c r="F214" s="133" t="s">
        <v>419</v>
      </c>
      <c r="G214" s="134" t="s">
        <v>269</v>
      </c>
      <c r="H214" s="135">
        <v>80.299000000000007</v>
      </c>
      <c r="I214" s="136"/>
      <c r="J214" s="137">
        <f>ROUND(I214*H214,2)</f>
        <v>0</v>
      </c>
      <c r="K214" s="133" t="s">
        <v>139</v>
      </c>
      <c r="L214" s="30"/>
      <c r="M214" s="138" t="s">
        <v>1</v>
      </c>
      <c r="N214" s="139" t="s">
        <v>43</v>
      </c>
      <c r="P214" s="140">
        <f>O214*H214</f>
        <v>0</v>
      </c>
      <c r="Q214" s="140">
        <v>8.9219999999999994E-2</v>
      </c>
      <c r="R214" s="140">
        <f>Q214*H214</f>
        <v>7.1642767799999998</v>
      </c>
      <c r="S214" s="140">
        <v>0</v>
      </c>
      <c r="T214" s="141">
        <f>S214*H214</f>
        <v>0</v>
      </c>
      <c r="AR214" s="142" t="s">
        <v>140</v>
      </c>
      <c r="AT214" s="142" t="s">
        <v>135</v>
      </c>
      <c r="AU214" s="142" t="s">
        <v>88</v>
      </c>
      <c r="AY214" s="15" t="s">
        <v>132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5" t="s">
        <v>86</v>
      </c>
      <c r="BK214" s="143">
        <f>ROUND(I214*H214,2)</f>
        <v>0</v>
      </c>
      <c r="BL214" s="15" t="s">
        <v>140</v>
      </c>
      <c r="BM214" s="142" t="s">
        <v>420</v>
      </c>
    </row>
    <row r="215" spans="2:65" s="1" customFormat="1" ht="48.75" x14ac:dyDescent="0.2">
      <c r="B215" s="30"/>
      <c r="D215" s="144" t="s">
        <v>142</v>
      </c>
      <c r="F215" s="145" t="s">
        <v>421</v>
      </c>
      <c r="I215" s="146"/>
      <c r="L215" s="30"/>
      <c r="M215" s="147"/>
      <c r="T215" s="54"/>
      <c r="AT215" s="15" t="s">
        <v>142</v>
      </c>
      <c r="AU215" s="15" t="s">
        <v>88</v>
      </c>
    </row>
    <row r="216" spans="2:65" s="12" customFormat="1" ht="11.25" x14ac:dyDescent="0.2">
      <c r="B216" s="148"/>
      <c r="D216" s="144" t="s">
        <v>144</v>
      </c>
      <c r="E216" s="149" t="s">
        <v>176</v>
      </c>
      <c r="F216" s="150" t="s">
        <v>422</v>
      </c>
      <c r="H216" s="151">
        <v>9.8800000000000008</v>
      </c>
      <c r="I216" s="152"/>
      <c r="L216" s="148"/>
      <c r="M216" s="153"/>
      <c r="T216" s="154"/>
      <c r="AT216" s="149" t="s">
        <v>144</v>
      </c>
      <c r="AU216" s="149" t="s">
        <v>88</v>
      </c>
      <c r="AV216" s="12" t="s">
        <v>88</v>
      </c>
      <c r="AW216" s="12" t="s">
        <v>35</v>
      </c>
      <c r="AX216" s="12" t="s">
        <v>78</v>
      </c>
      <c r="AY216" s="149" t="s">
        <v>132</v>
      </c>
    </row>
    <row r="217" spans="2:65" s="12" customFormat="1" ht="11.25" x14ac:dyDescent="0.2">
      <c r="B217" s="148"/>
      <c r="D217" s="144" t="s">
        <v>144</v>
      </c>
      <c r="E217" s="149" t="s">
        <v>178</v>
      </c>
      <c r="F217" s="150" t="s">
        <v>423</v>
      </c>
      <c r="H217" s="151">
        <v>66.926000000000002</v>
      </c>
      <c r="I217" s="152"/>
      <c r="L217" s="148"/>
      <c r="M217" s="153"/>
      <c r="T217" s="154"/>
      <c r="AT217" s="149" t="s">
        <v>144</v>
      </c>
      <c r="AU217" s="149" t="s">
        <v>88</v>
      </c>
      <c r="AV217" s="12" t="s">
        <v>88</v>
      </c>
      <c r="AW217" s="12" t="s">
        <v>35</v>
      </c>
      <c r="AX217" s="12" t="s">
        <v>78</v>
      </c>
      <c r="AY217" s="149" t="s">
        <v>132</v>
      </c>
    </row>
    <row r="218" spans="2:65" s="12" customFormat="1" ht="11.25" x14ac:dyDescent="0.2">
      <c r="B218" s="148"/>
      <c r="D218" s="144" t="s">
        <v>144</v>
      </c>
      <c r="E218" s="149" t="s">
        <v>180</v>
      </c>
      <c r="F218" s="150" t="s">
        <v>181</v>
      </c>
      <c r="H218" s="151">
        <v>3.4929999999999999</v>
      </c>
      <c r="I218" s="152"/>
      <c r="L218" s="148"/>
      <c r="M218" s="153"/>
      <c r="T218" s="154"/>
      <c r="AT218" s="149" t="s">
        <v>144</v>
      </c>
      <c r="AU218" s="149" t="s">
        <v>88</v>
      </c>
      <c r="AV218" s="12" t="s">
        <v>88</v>
      </c>
      <c r="AW218" s="12" t="s">
        <v>35</v>
      </c>
      <c r="AX218" s="12" t="s">
        <v>78</v>
      </c>
      <c r="AY218" s="149" t="s">
        <v>132</v>
      </c>
    </row>
    <row r="219" spans="2:65" s="13" customFormat="1" ht="11.25" x14ac:dyDescent="0.2">
      <c r="B219" s="155"/>
      <c r="D219" s="144" t="s">
        <v>144</v>
      </c>
      <c r="E219" s="156" t="s">
        <v>194</v>
      </c>
      <c r="F219" s="157" t="s">
        <v>145</v>
      </c>
      <c r="H219" s="158">
        <v>80.299000000000007</v>
      </c>
      <c r="I219" s="159"/>
      <c r="L219" s="155"/>
      <c r="M219" s="160"/>
      <c r="T219" s="161"/>
      <c r="AT219" s="156" t="s">
        <v>144</v>
      </c>
      <c r="AU219" s="156" t="s">
        <v>88</v>
      </c>
      <c r="AV219" s="13" t="s">
        <v>140</v>
      </c>
      <c r="AW219" s="13" t="s">
        <v>35</v>
      </c>
      <c r="AX219" s="13" t="s">
        <v>86</v>
      </c>
      <c r="AY219" s="156" t="s">
        <v>132</v>
      </c>
    </row>
    <row r="220" spans="2:65" s="1" customFormat="1" ht="24.2" customHeight="1" x14ac:dyDescent="0.2">
      <c r="B220" s="30"/>
      <c r="C220" s="166" t="s">
        <v>424</v>
      </c>
      <c r="D220" s="166" t="s">
        <v>348</v>
      </c>
      <c r="E220" s="167" t="s">
        <v>425</v>
      </c>
      <c r="F220" s="168" t="s">
        <v>426</v>
      </c>
      <c r="G220" s="169" t="s">
        <v>269</v>
      </c>
      <c r="H220" s="170">
        <v>68.265000000000001</v>
      </c>
      <c r="I220" s="171"/>
      <c r="J220" s="172">
        <f>ROUND(I220*H220,2)</f>
        <v>0</v>
      </c>
      <c r="K220" s="168" t="s">
        <v>139</v>
      </c>
      <c r="L220" s="173"/>
      <c r="M220" s="174" t="s">
        <v>1</v>
      </c>
      <c r="N220" s="175" t="s">
        <v>43</v>
      </c>
      <c r="P220" s="140">
        <f>O220*H220</f>
        <v>0</v>
      </c>
      <c r="Q220" s="140">
        <v>0.13200000000000001</v>
      </c>
      <c r="R220" s="140">
        <f>Q220*H220</f>
        <v>9.01098</v>
      </c>
      <c r="S220" s="140">
        <v>0</v>
      </c>
      <c r="T220" s="141">
        <f>S220*H220</f>
        <v>0</v>
      </c>
      <c r="AR220" s="142" t="s">
        <v>207</v>
      </c>
      <c r="AT220" s="142" t="s">
        <v>348</v>
      </c>
      <c r="AU220" s="142" t="s">
        <v>88</v>
      </c>
      <c r="AY220" s="15" t="s">
        <v>132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86</v>
      </c>
      <c r="BK220" s="143">
        <f>ROUND(I220*H220,2)</f>
        <v>0</v>
      </c>
      <c r="BL220" s="15" t="s">
        <v>140</v>
      </c>
      <c r="BM220" s="142" t="s">
        <v>427</v>
      </c>
    </row>
    <row r="221" spans="2:65" s="1" customFormat="1" ht="11.25" x14ac:dyDescent="0.2">
      <c r="B221" s="30"/>
      <c r="D221" s="144" t="s">
        <v>142</v>
      </c>
      <c r="F221" s="145" t="s">
        <v>426</v>
      </c>
      <c r="I221" s="146"/>
      <c r="L221" s="30"/>
      <c r="M221" s="147"/>
      <c r="T221" s="54"/>
      <c r="AT221" s="15" t="s">
        <v>142</v>
      </c>
      <c r="AU221" s="15" t="s">
        <v>88</v>
      </c>
    </row>
    <row r="222" spans="2:65" s="12" customFormat="1" ht="11.25" x14ac:dyDescent="0.2">
      <c r="B222" s="148"/>
      <c r="D222" s="144" t="s">
        <v>144</v>
      </c>
      <c r="E222" s="149" t="s">
        <v>1</v>
      </c>
      <c r="F222" s="150" t="s">
        <v>428</v>
      </c>
      <c r="H222" s="151">
        <v>68.265000000000001</v>
      </c>
      <c r="I222" s="152"/>
      <c r="L222" s="148"/>
      <c r="M222" s="153"/>
      <c r="T222" s="154"/>
      <c r="AT222" s="149" t="s">
        <v>144</v>
      </c>
      <c r="AU222" s="149" t="s">
        <v>88</v>
      </c>
      <c r="AV222" s="12" t="s">
        <v>88</v>
      </c>
      <c r="AW222" s="12" t="s">
        <v>35</v>
      </c>
      <c r="AX222" s="12" t="s">
        <v>86</v>
      </c>
      <c r="AY222" s="149" t="s">
        <v>132</v>
      </c>
    </row>
    <row r="223" spans="2:65" s="1" customFormat="1" ht="24.2" customHeight="1" x14ac:dyDescent="0.2">
      <c r="B223" s="30"/>
      <c r="C223" s="166" t="s">
        <v>429</v>
      </c>
      <c r="D223" s="166" t="s">
        <v>348</v>
      </c>
      <c r="E223" s="167" t="s">
        <v>430</v>
      </c>
      <c r="F223" s="168" t="s">
        <v>431</v>
      </c>
      <c r="G223" s="169" t="s">
        <v>269</v>
      </c>
      <c r="H223" s="170">
        <v>3.5630000000000002</v>
      </c>
      <c r="I223" s="171"/>
      <c r="J223" s="172">
        <f>ROUND(I223*H223,2)</f>
        <v>0</v>
      </c>
      <c r="K223" s="168" t="s">
        <v>139</v>
      </c>
      <c r="L223" s="173"/>
      <c r="M223" s="174" t="s">
        <v>1</v>
      </c>
      <c r="N223" s="175" t="s">
        <v>43</v>
      </c>
      <c r="P223" s="140">
        <f>O223*H223</f>
        <v>0</v>
      </c>
      <c r="Q223" s="140">
        <v>0.13200000000000001</v>
      </c>
      <c r="R223" s="140">
        <f>Q223*H223</f>
        <v>0.47031600000000007</v>
      </c>
      <c r="S223" s="140">
        <v>0</v>
      </c>
      <c r="T223" s="141">
        <f>S223*H223</f>
        <v>0</v>
      </c>
      <c r="AR223" s="142" t="s">
        <v>207</v>
      </c>
      <c r="AT223" s="142" t="s">
        <v>348</v>
      </c>
      <c r="AU223" s="142" t="s">
        <v>88</v>
      </c>
      <c r="AY223" s="15" t="s">
        <v>132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5" t="s">
        <v>86</v>
      </c>
      <c r="BK223" s="143">
        <f>ROUND(I223*H223,2)</f>
        <v>0</v>
      </c>
      <c r="BL223" s="15" t="s">
        <v>140</v>
      </c>
      <c r="BM223" s="142" t="s">
        <v>432</v>
      </c>
    </row>
    <row r="224" spans="2:65" s="1" customFormat="1" ht="11.25" x14ac:dyDescent="0.2">
      <c r="B224" s="30"/>
      <c r="D224" s="144" t="s">
        <v>142</v>
      </c>
      <c r="F224" s="145" t="s">
        <v>433</v>
      </c>
      <c r="I224" s="146"/>
      <c r="L224" s="30"/>
      <c r="M224" s="147"/>
      <c r="T224" s="54"/>
      <c r="AT224" s="15" t="s">
        <v>142</v>
      </c>
      <c r="AU224" s="15" t="s">
        <v>88</v>
      </c>
    </row>
    <row r="225" spans="2:65" s="12" customFormat="1" ht="11.25" x14ac:dyDescent="0.2">
      <c r="B225" s="148"/>
      <c r="D225" s="144" t="s">
        <v>144</v>
      </c>
      <c r="E225" s="149" t="s">
        <v>1</v>
      </c>
      <c r="F225" s="150" t="s">
        <v>434</v>
      </c>
      <c r="H225" s="151">
        <v>3.5630000000000002</v>
      </c>
      <c r="I225" s="152"/>
      <c r="L225" s="148"/>
      <c r="M225" s="153"/>
      <c r="T225" s="154"/>
      <c r="AT225" s="149" t="s">
        <v>144</v>
      </c>
      <c r="AU225" s="149" t="s">
        <v>88</v>
      </c>
      <c r="AV225" s="12" t="s">
        <v>88</v>
      </c>
      <c r="AW225" s="12" t="s">
        <v>35</v>
      </c>
      <c r="AX225" s="12" t="s">
        <v>86</v>
      </c>
      <c r="AY225" s="149" t="s">
        <v>132</v>
      </c>
    </row>
    <row r="226" spans="2:65" s="1" customFormat="1" ht="24.2" customHeight="1" x14ac:dyDescent="0.2">
      <c r="B226" s="30"/>
      <c r="C226" s="131" t="s">
        <v>435</v>
      </c>
      <c r="D226" s="131" t="s">
        <v>135</v>
      </c>
      <c r="E226" s="132" t="s">
        <v>436</v>
      </c>
      <c r="F226" s="133" t="s">
        <v>437</v>
      </c>
      <c r="G226" s="134" t="s">
        <v>269</v>
      </c>
      <c r="H226" s="135">
        <v>457.851</v>
      </c>
      <c r="I226" s="136"/>
      <c r="J226" s="137">
        <f>ROUND(I226*H226,2)</f>
        <v>0</v>
      </c>
      <c r="K226" s="133" t="s">
        <v>139</v>
      </c>
      <c r="L226" s="30"/>
      <c r="M226" s="138" t="s">
        <v>1</v>
      </c>
      <c r="N226" s="139" t="s">
        <v>43</v>
      </c>
      <c r="P226" s="140">
        <f>O226*H226</f>
        <v>0</v>
      </c>
      <c r="Q226" s="140">
        <v>0.11162</v>
      </c>
      <c r="R226" s="140">
        <f>Q226*H226</f>
        <v>51.105328620000002</v>
      </c>
      <c r="S226" s="140">
        <v>0</v>
      </c>
      <c r="T226" s="141">
        <f>S226*H226</f>
        <v>0</v>
      </c>
      <c r="AR226" s="142" t="s">
        <v>140</v>
      </c>
      <c r="AT226" s="142" t="s">
        <v>135</v>
      </c>
      <c r="AU226" s="142" t="s">
        <v>88</v>
      </c>
      <c r="AY226" s="15" t="s">
        <v>132</v>
      </c>
      <c r="BE226" s="143">
        <f>IF(N226="základní",J226,0)</f>
        <v>0</v>
      </c>
      <c r="BF226" s="143">
        <f>IF(N226="snížená",J226,0)</f>
        <v>0</v>
      </c>
      <c r="BG226" s="143">
        <f>IF(N226="zákl. přenesená",J226,0)</f>
        <v>0</v>
      </c>
      <c r="BH226" s="143">
        <f>IF(N226="sníž. přenesená",J226,0)</f>
        <v>0</v>
      </c>
      <c r="BI226" s="143">
        <f>IF(N226="nulová",J226,0)</f>
        <v>0</v>
      </c>
      <c r="BJ226" s="15" t="s">
        <v>86</v>
      </c>
      <c r="BK226" s="143">
        <f>ROUND(I226*H226,2)</f>
        <v>0</v>
      </c>
      <c r="BL226" s="15" t="s">
        <v>140</v>
      </c>
      <c r="BM226" s="142" t="s">
        <v>438</v>
      </c>
    </row>
    <row r="227" spans="2:65" s="1" customFormat="1" ht="48.75" x14ac:dyDescent="0.2">
      <c r="B227" s="30"/>
      <c r="D227" s="144" t="s">
        <v>142</v>
      </c>
      <c r="F227" s="145" t="s">
        <v>439</v>
      </c>
      <c r="I227" s="146"/>
      <c r="L227" s="30"/>
      <c r="M227" s="147"/>
      <c r="T227" s="54"/>
      <c r="AT227" s="15" t="s">
        <v>142</v>
      </c>
      <c r="AU227" s="15" t="s">
        <v>88</v>
      </c>
    </row>
    <row r="228" spans="2:65" s="12" customFormat="1" ht="11.25" x14ac:dyDescent="0.2">
      <c r="B228" s="148"/>
      <c r="D228" s="144" t="s">
        <v>144</v>
      </c>
      <c r="E228" s="149" t="s">
        <v>182</v>
      </c>
      <c r="F228" s="150" t="s">
        <v>183</v>
      </c>
      <c r="H228" s="151">
        <v>445.45100000000002</v>
      </c>
      <c r="I228" s="152"/>
      <c r="L228" s="148"/>
      <c r="M228" s="153"/>
      <c r="T228" s="154"/>
      <c r="AT228" s="149" t="s">
        <v>144</v>
      </c>
      <c r="AU228" s="149" t="s">
        <v>88</v>
      </c>
      <c r="AV228" s="12" t="s">
        <v>88</v>
      </c>
      <c r="AW228" s="12" t="s">
        <v>35</v>
      </c>
      <c r="AX228" s="12" t="s">
        <v>78</v>
      </c>
      <c r="AY228" s="149" t="s">
        <v>132</v>
      </c>
    </row>
    <row r="229" spans="2:65" s="12" customFormat="1" ht="11.25" x14ac:dyDescent="0.2">
      <c r="B229" s="148"/>
      <c r="D229" s="144" t="s">
        <v>144</v>
      </c>
      <c r="E229" s="149" t="s">
        <v>184</v>
      </c>
      <c r="F229" s="150" t="s">
        <v>440</v>
      </c>
      <c r="H229" s="151">
        <v>7.6</v>
      </c>
      <c r="I229" s="152"/>
      <c r="L229" s="148"/>
      <c r="M229" s="153"/>
      <c r="T229" s="154"/>
      <c r="AT229" s="149" t="s">
        <v>144</v>
      </c>
      <c r="AU229" s="149" t="s">
        <v>88</v>
      </c>
      <c r="AV229" s="12" t="s">
        <v>88</v>
      </c>
      <c r="AW229" s="12" t="s">
        <v>35</v>
      </c>
      <c r="AX229" s="12" t="s">
        <v>78</v>
      </c>
      <c r="AY229" s="149" t="s">
        <v>132</v>
      </c>
    </row>
    <row r="230" spans="2:65" s="12" customFormat="1" ht="11.25" x14ac:dyDescent="0.2">
      <c r="B230" s="148"/>
      <c r="D230" s="144" t="s">
        <v>144</v>
      </c>
      <c r="E230" s="149" t="s">
        <v>186</v>
      </c>
      <c r="F230" s="150" t="s">
        <v>441</v>
      </c>
      <c r="H230" s="151">
        <v>4.8</v>
      </c>
      <c r="I230" s="152"/>
      <c r="L230" s="148"/>
      <c r="M230" s="153"/>
      <c r="T230" s="154"/>
      <c r="AT230" s="149" t="s">
        <v>144</v>
      </c>
      <c r="AU230" s="149" t="s">
        <v>88</v>
      </c>
      <c r="AV230" s="12" t="s">
        <v>88</v>
      </c>
      <c r="AW230" s="12" t="s">
        <v>35</v>
      </c>
      <c r="AX230" s="12" t="s">
        <v>78</v>
      </c>
      <c r="AY230" s="149" t="s">
        <v>132</v>
      </c>
    </row>
    <row r="231" spans="2:65" s="13" customFormat="1" ht="11.25" x14ac:dyDescent="0.2">
      <c r="B231" s="155"/>
      <c r="D231" s="144" t="s">
        <v>144</v>
      </c>
      <c r="E231" s="156" t="s">
        <v>188</v>
      </c>
      <c r="F231" s="157" t="s">
        <v>145</v>
      </c>
      <c r="H231" s="158">
        <v>457.851</v>
      </c>
      <c r="I231" s="159"/>
      <c r="L231" s="155"/>
      <c r="M231" s="160"/>
      <c r="T231" s="161"/>
      <c r="AT231" s="156" t="s">
        <v>144</v>
      </c>
      <c r="AU231" s="156" t="s">
        <v>88</v>
      </c>
      <c r="AV231" s="13" t="s">
        <v>140</v>
      </c>
      <c r="AW231" s="13" t="s">
        <v>35</v>
      </c>
      <c r="AX231" s="13" t="s">
        <v>86</v>
      </c>
      <c r="AY231" s="156" t="s">
        <v>132</v>
      </c>
    </row>
    <row r="232" spans="2:65" s="1" customFormat="1" ht="24.2" customHeight="1" x14ac:dyDescent="0.2">
      <c r="B232" s="30"/>
      <c r="C232" s="166" t="s">
        <v>442</v>
      </c>
      <c r="D232" s="166" t="s">
        <v>348</v>
      </c>
      <c r="E232" s="167" t="s">
        <v>443</v>
      </c>
      <c r="F232" s="168" t="s">
        <v>444</v>
      </c>
      <c r="G232" s="169" t="s">
        <v>269</v>
      </c>
      <c r="H232" s="170">
        <v>454.36</v>
      </c>
      <c r="I232" s="171"/>
      <c r="J232" s="172">
        <f>ROUND(I232*H232,2)</f>
        <v>0</v>
      </c>
      <c r="K232" s="168" t="s">
        <v>139</v>
      </c>
      <c r="L232" s="173"/>
      <c r="M232" s="174" t="s">
        <v>1</v>
      </c>
      <c r="N232" s="175" t="s">
        <v>43</v>
      </c>
      <c r="P232" s="140">
        <f>O232*H232</f>
        <v>0</v>
      </c>
      <c r="Q232" s="140">
        <v>0.17599999999999999</v>
      </c>
      <c r="R232" s="140">
        <f>Q232*H232</f>
        <v>79.967359999999999</v>
      </c>
      <c r="S232" s="140">
        <v>0</v>
      </c>
      <c r="T232" s="141">
        <f>S232*H232</f>
        <v>0</v>
      </c>
      <c r="AR232" s="142" t="s">
        <v>207</v>
      </c>
      <c r="AT232" s="142" t="s">
        <v>348</v>
      </c>
      <c r="AU232" s="142" t="s">
        <v>88</v>
      </c>
      <c r="AY232" s="15" t="s">
        <v>132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5" t="s">
        <v>86</v>
      </c>
      <c r="BK232" s="143">
        <f>ROUND(I232*H232,2)</f>
        <v>0</v>
      </c>
      <c r="BL232" s="15" t="s">
        <v>140</v>
      </c>
      <c r="BM232" s="142" t="s">
        <v>445</v>
      </c>
    </row>
    <row r="233" spans="2:65" s="1" customFormat="1" ht="11.25" x14ac:dyDescent="0.2">
      <c r="B233" s="30"/>
      <c r="D233" s="144" t="s">
        <v>142</v>
      </c>
      <c r="F233" s="145" t="s">
        <v>444</v>
      </c>
      <c r="I233" s="146"/>
      <c r="L233" s="30"/>
      <c r="M233" s="147"/>
      <c r="T233" s="54"/>
      <c r="AT233" s="15" t="s">
        <v>142</v>
      </c>
      <c r="AU233" s="15" t="s">
        <v>88</v>
      </c>
    </row>
    <row r="234" spans="2:65" s="12" customFormat="1" ht="11.25" x14ac:dyDescent="0.2">
      <c r="B234" s="148"/>
      <c r="D234" s="144" t="s">
        <v>144</v>
      </c>
      <c r="E234" s="149" t="s">
        <v>1</v>
      </c>
      <c r="F234" s="150" t="s">
        <v>446</v>
      </c>
      <c r="H234" s="151">
        <v>454.36</v>
      </c>
      <c r="I234" s="152"/>
      <c r="L234" s="148"/>
      <c r="M234" s="153"/>
      <c r="T234" s="154"/>
      <c r="AT234" s="149" t="s">
        <v>144</v>
      </c>
      <c r="AU234" s="149" t="s">
        <v>88</v>
      </c>
      <c r="AV234" s="12" t="s">
        <v>88</v>
      </c>
      <c r="AW234" s="12" t="s">
        <v>35</v>
      </c>
      <c r="AX234" s="12" t="s">
        <v>86</v>
      </c>
      <c r="AY234" s="149" t="s">
        <v>132</v>
      </c>
    </row>
    <row r="235" spans="2:65" s="1" customFormat="1" ht="24.2" customHeight="1" x14ac:dyDescent="0.2">
      <c r="B235" s="30"/>
      <c r="C235" s="166" t="s">
        <v>447</v>
      </c>
      <c r="D235" s="166" t="s">
        <v>348</v>
      </c>
      <c r="E235" s="167" t="s">
        <v>448</v>
      </c>
      <c r="F235" s="168" t="s">
        <v>449</v>
      </c>
      <c r="G235" s="169" t="s">
        <v>269</v>
      </c>
      <c r="H235" s="170">
        <v>7.7519999999999998</v>
      </c>
      <c r="I235" s="171"/>
      <c r="J235" s="172">
        <f>ROUND(I235*H235,2)</f>
        <v>0</v>
      </c>
      <c r="K235" s="168" t="s">
        <v>139</v>
      </c>
      <c r="L235" s="173"/>
      <c r="M235" s="174" t="s">
        <v>1</v>
      </c>
      <c r="N235" s="175" t="s">
        <v>43</v>
      </c>
      <c r="P235" s="140">
        <f>O235*H235</f>
        <v>0</v>
      </c>
      <c r="Q235" s="140">
        <v>0.17599999999999999</v>
      </c>
      <c r="R235" s="140">
        <f>Q235*H235</f>
        <v>1.3643519999999998</v>
      </c>
      <c r="S235" s="140">
        <v>0</v>
      </c>
      <c r="T235" s="141">
        <f>S235*H235</f>
        <v>0</v>
      </c>
      <c r="AR235" s="142" t="s">
        <v>207</v>
      </c>
      <c r="AT235" s="142" t="s">
        <v>348</v>
      </c>
      <c r="AU235" s="142" t="s">
        <v>88</v>
      </c>
      <c r="AY235" s="15" t="s">
        <v>132</v>
      </c>
      <c r="BE235" s="143">
        <f>IF(N235="základní",J235,0)</f>
        <v>0</v>
      </c>
      <c r="BF235" s="143">
        <f>IF(N235="snížená",J235,0)</f>
        <v>0</v>
      </c>
      <c r="BG235" s="143">
        <f>IF(N235="zákl. přenesená",J235,0)</f>
        <v>0</v>
      </c>
      <c r="BH235" s="143">
        <f>IF(N235="sníž. přenesená",J235,0)</f>
        <v>0</v>
      </c>
      <c r="BI235" s="143">
        <f>IF(N235="nulová",J235,0)</f>
        <v>0</v>
      </c>
      <c r="BJ235" s="15" t="s">
        <v>86</v>
      </c>
      <c r="BK235" s="143">
        <f>ROUND(I235*H235,2)</f>
        <v>0</v>
      </c>
      <c r="BL235" s="15" t="s">
        <v>140</v>
      </c>
      <c r="BM235" s="142" t="s">
        <v>450</v>
      </c>
    </row>
    <row r="236" spans="2:65" s="1" customFormat="1" ht="11.25" x14ac:dyDescent="0.2">
      <c r="B236" s="30"/>
      <c r="D236" s="144" t="s">
        <v>142</v>
      </c>
      <c r="F236" s="145" t="s">
        <v>449</v>
      </c>
      <c r="I236" s="146"/>
      <c r="L236" s="30"/>
      <c r="M236" s="147"/>
      <c r="T236" s="54"/>
      <c r="AT236" s="15" t="s">
        <v>142</v>
      </c>
      <c r="AU236" s="15" t="s">
        <v>88</v>
      </c>
    </row>
    <row r="237" spans="2:65" s="12" customFormat="1" ht="11.25" x14ac:dyDescent="0.2">
      <c r="B237" s="148"/>
      <c r="D237" s="144" t="s">
        <v>144</v>
      </c>
      <c r="E237" s="149" t="s">
        <v>1</v>
      </c>
      <c r="F237" s="150" t="s">
        <v>451</v>
      </c>
      <c r="H237" s="151">
        <v>7.7519999999999998</v>
      </c>
      <c r="I237" s="152"/>
      <c r="L237" s="148"/>
      <c r="M237" s="153"/>
      <c r="T237" s="154"/>
      <c r="AT237" s="149" t="s">
        <v>144</v>
      </c>
      <c r="AU237" s="149" t="s">
        <v>88</v>
      </c>
      <c r="AV237" s="12" t="s">
        <v>88</v>
      </c>
      <c r="AW237" s="12" t="s">
        <v>35</v>
      </c>
      <c r="AX237" s="12" t="s">
        <v>86</v>
      </c>
      <c r="AY237" s="149" t="s">
        <v>132</v>
      </c>
    </row>
    <row r="238" spans="2:65" s="1" customFormat="1" ht="24.2" customHeight="1" x14ac:dyDescent="0.2">
      <c r="B238" s="30"/>
      <c r="C238" s="166" t="s">
        <v>452</v>
      </c>
      <c r="D238" s="166" t="s">
        <v>348</v>
      </c>
      <c r="E238" s="167" t="s">
        <v>453</v>
      </c>
      <c r="F238" s="168" t="s">
        <v>454</v>
      </c>
      <c r="G238" s="169" t="s">
        <v>269</v>
      </c>
      <c r="H238" s="170">
        <v>4.8959999999999999</v>
      </c>
      <c r="I238" s="171"/>
      <c r="J238" s="172">
        <f>ROUND(I238*H238,2)</f>
        <v>0</v>
      </c>
      <c r="K238" s="168" t="s">
        <v>139</v>
      </c>
      <c r="L238" s="173"/>
      <c r="M238" s="174" t="s">
        <v>1</v>
      </c>
      <c r="N238" s="175" t="s">
        <v>43</v>
      </c>
      <c r="P238" s="140">
        <f>O238*H238</f>
        <v>0</v>
      </c>
      <c r="Q238" s="140">
        <v>0.17499999999999999</v>
      </c>
      <c r="R238" s="140">
        <f>Q238*H238</f>
        <v>0.8567999999999999</v>
      </c>
      <c r="S238" s="140">
        <v>0</v>
      </c>
      <c r="T238" s="141">
        <f>S238*H238</f>
        <v>0</v>
      </c>
      <c r="AR238" s="142" t="s">
        <v>207</v>
      </c>
      <c r="AT238" s="142" t="s">
        <v>348</v>
      </c>
      <c r="AU238" s="142" t="s">
        <v>88</v>
      </c>
      <c r="AY238" s="15" t="s">
        <v>132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5" t="s">
        <v>86</v>
      </c>
      <c r="BK238" s="143">
        <f>ROUND(I238*H238,2)</f>
        <v>0</v>
      </c>
      <c r="BL238" s="15" t="s">
        <v>140</v>
      </c>
      <c r="BM238" s="142" t="s">
        <v>455</v>
      </c>
    </row>
    <row r="239" spans="2:65" s="1" customFormat="1" ht="11.25" x14ac:dyDescent="0.2">
      <c r="B239" s="30"/>
      <c r="D239" s="144" t="s">
        <v>142</v>
      </c>
      <c r="F239" s="145" t="s">
        <v>454</v>
      </c>
      <c r="I239" s="146"/>
      <c r="L239" s="30"/>
      <c r="M239" s="147"/>
      <c r="T239" s="54"/>
      <c r="AT239" s="15" t="s">
        <v>142</v>
      </c>
      <c r="AU239" s="15" t="s">
        <v>88</v>
      </c>
    </row>
    <row r="240" spans="2:65" s="12" customFormat="1" ht="11.25" x14ac:dyDescent="0.2">
      <c r="B240" s="148"/>
      <c r="D240" s="144" t="s">
        <v>144</v>
      </c>
      <c r="E240" s="149" t="s">
        <v>1</v>
      </c>
      <c r="F240" s="150" t="s">
        <v>456</v>
      </c>
      <c r="H240" s="151">
        <v>4.8959999999999999</v>
      </c>
      <c r="I240" s="152"/>
      <c r="L240" s="148"/>
      <c r="M240" s="153"/>
      <c r="T240" s="154"/>
      <c r="AT240" s="149" t="s">
        <v>144</v>
      </c>
      <c r="AU240" s="149" t="s">
        <v>88</v>
      </c>
      <c r="AV240" s="12" t="s">
        <v>88</v>
      </c>
      <c r="AW240" s="12" t="s">
        <v>35</v>
      </c>
      <c r="AX240" s="12" t="s">
        <v>86</v>
      </c>
      <c r="AY240" s="149" t="s">
        <v>132</v>
      </c>
    </row>
    <row r="241" spans="2:65" s="1" customFormat="1" ht="37.9" customHeight="1" x14ac:dyDescent="0.2">
      <c r="B241" s="30"/>
      <c r="C241" s="131" t="s">
        <v>457</v>
      </c>
      <c r="D241" s="131" t="s">
        <v>135</v>
      </c>
      <c r="E241" s="132" t="s">
        <v>458</v>
      </c>
      <c r="F241" s="133" t="s">
        <v>459</v>
      </c>
      <c r="G241" s="134" t="s">
        <v>269</v>
      </c>
      <c r="H241" s="135">
        <v>50.256</v>
      </c>
      <c r="I241" s="136"/>
      <c r="J241" s="137">
        <f>ROUND(I241*H241,2)</f>
        <v>0</v>
      </c>
      <c r="K241" s="133" t="s">
        <v>139</v>
      </c>
      <c r="L241" s="30"/>
      <c r="M241" s="138" t="s">
        <v>1</v>
      </c>
      <c r="N241" s="139" t="s">
        <v>43</v>
      </c>
      <c r="P241" s="140">
        <f>O241*H241</f>
        <v>0</v>
      </c>
      <c r="Q241" s="140">
        <v>0.10100000000000001</v>
      </c>
      <c r="R241" s="140">
        <f>Q241*H241</f>
        <v>5.0758559999999999</v>
      </c>
      <c r="S241" s="140">
        <v>0</v>
      </c>
      <c r="T241" s="141">
        <f>S241*H241</f>
        <v>0</v>
      </c>
      <c r="AR241" s="142" t="s">
        <v>140</v>
      </c>
      <c r="AT241" s="142" t="s">
        <v>135</v>
      </c>
      <c r="AU241" s="142" t="s">
        <v>88</v>
      </c>
      <c r="AY241" s="15" t="s">
        <v>132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5" t="s">
        <v>86</v>
      </c>
      <c r="BK241" s="143">
        <f>ROUND(I241*H241,2)</f>
        <v>0</v>
      </c>
      <c r="BL241" s="15" t="s">
        <v>140</v>
      </c>
      <c r="BM241" s="142" t="s">
        <v>460</v>
      </c>
    </row>
    <row r="242" spans="2:65" s="1" customFormat="1" ht="48.75" x14ac:dyDescent="0.2">
      <c r="B242" s="30"/>
      <c r="D242" s="144" t="s">
        <v>142</v>
      </c>
      <c r="F242" s="145" t="s">
        <v>461</v>
      </c>
      <c r="I242" s="146"/>
      <c r="L242" s="30"/>
      <c r="M242" s="147"/>
      <c r="T242" s="54"/>
      <c r="AT242" s="15" t="s">
        <v>142</v>
      </c>
      <c r="AU242" s="15" t="s">
        <v>88</v>
      </c>
    </row>
    <row r="243" spans="2:65" s="12" customFormat="1" ht="22.5" x14ac:dyDescent="0.2">
      <c r="B243" s="148"/>
      <c r="D243" s="144" t="s">
        <v>144</v>
      </c>
      <c r="E243" s="149" t="s">
        <v>190</v>
      </c>
      <c r="F243" s="150" t="s">
        <v>462</v>
      </c>
      <c r="H243" s="151">
        <v>50.256</v>
      </c>
      <c r="I243" s="152"/>
      <c r="L243" s="148"/>
      <c r="M243" s="153"/>
      <c r="T243" s="154"/>
      <c r="AT243" s="149" t="s">
        <v>144</v>
      </c>
      <c r="AU243" s="149" t="s">
        <v>88</v>
      </c>
      <c r="AV243" s="12" t="s">
        <v>88</v>
      </c>
      <c r="AW243" s="12" t="s">
        <v>35</v>
      </c>
      <c r="AX243" s="12" t="s">
        <v>86</v>
      </c>
      <c r="AY243" s="149" t="s">
        <v>132</v>
      </c>
    </row>
    <row r="244" spans="2:65" s="1" customFormat="1" ht="24.2" customHeight="1" x14ac:dyDescent="0.2">
      <c r="B244" s="30"/>
      <c r="C244" s="166" t="s">
        <v>463</v>
      </c>
      <c r="D244" s="166" t="s">
        <v>348</v>
      </c>
      <c r="E244" s="167" t="s">
        <v>464</v>
      </c>
      <c r="F244" s="168" t="s">
        <v>465</v>
      </c>
      <c r="G244" s="169" t="s">
        <v>269</v>
      </c>
      <c r="H244" s="170">
        <v>52.768999999999998</v>
      </c>
      <c r="I244" s="171"/>
      <c r="J244" s="172">
        <f>ROUND(I244*H244,2)</f>
        <v>0</v>
      </c>
      <c r="K244" s="168" t="s">
        <v>139</v>
      </c>
      <c r="L244" s="173"/>
      <c r="M244" s="174" t="s">
        <v>1</v>
      </c>
      <c r="N244" s="175" t="s">
        <v>43</v>
      </c>
      <c r="P244" s="140">
        <f>O244*H244</f>
        <v>0</v>
      </c>
      <c r="Q244" s="140">
        <v>0.13500000000000001</v>
      </c>
      <c r="R244" s="140">
        <f>Q244*H244</f>
        <v>7.1238150000000005</v>
      </c>
      <c r="S244" s="140">
        <v>0</v>
      </c>
      <c r="T244" s="141">
        <f>S244*H244</f>
        <v>0</v>
      </c>
      <c r="AR244" s="142" t="s">
        <v>207</v>
      </c>
      <c r="AT244" s="142" t="s">
        <v>348</v>
      </c>
      <c r="AU244" s="142" t="s">
        <v>88</v>
      </c>
      <c r="AY244" s="15" t="s">
        <v>132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5" t="s">
        <v>86</v>
      </c>
      <c r="BK244" s="143">
        <f>ROUND(I244*H244,2)</f>
        <v>0</v>
      </c>
      <c r="BL244" s="15" t="s">
        <v>140</v>
      </c>
      <c r="BM244" s="142" t="s">
        <v>466</v>
      </c>
    </row>
    <row r="245" spans="2:65" s="1" customFormat="1" ht="11.25" x14ac:dyDescent="0.2">
      <c r="B245" s="30"/>
      <c r="D245" s="144" t="s">
        <v>142</v>
      </c>
      <c r="F245" s="145" t="s">
        <v>465</v>
      </c>
      <c r="I245" s="146"/>
      <c r="L245" s="30"/>
      <c r="M245" s="147"/>
      <c r="T245" s="54"/>
      <c r="AT245" s="15" t="s">
        <v>142</v>
      </c>
      <c r="AU245" s="15" t="s">
        <v>88</v>
      </c>
    </row>
    <row r="246" spans="2:65" s="12" customFormat="1" ht="11.25" x14ac:dyDescent="0.2">
      <c r="B246" s="148"/>
      <c r="D246" s="144" t="s">
        <v>144</v>
      </c>
      <c r="E246" s="149" t="s">
        <v>1</v>
      </c>
      <c r="F246" s="150" t="s">
        <v>467</v>
      </c>
      <c r="H246" s="151">
        <v>52.768999999999998</v>
      </c>
      <c r="I246" s="152"/>
      <c r="L246" s="148"/>
      <c r="M246" s="153"/>
      <c r="T246" s="154"/>
      <c r="AT246" s="149" t="s">
        <v>144</v>
      </c>
      <c r="AU246" s="149" t="s">
        <v>88</v>
      </c>
      <c r="AV246" s="12" t="s">
        <v>88</v>
      </c>
      <c r="AW246" s="12" t="s">
        <v>35</v>
      </c>
      <c r="AX246" s="12" t="s">
        <v>86</v>
      </c>
      <c r="AY246" s="149" t="s">
        <v>132</v>
      </c>
    </row>
    <row r="247" spans="2:65" s="11" customFormat="1" ht="22.9" customHeight="1" x14ac:dyDescent="0.2">
      <c r="B247" s="119"/>
      <c r="D247" s="120" t="s">
        <v>77</v>
      </c>
      <c r="E247" s="129" t="s">
        <v>207</v>
      </c>
      <c r="F247" s="129" t="s">
        <v>468</v>
      </c>
      <c r="I247" s="122"/>
      <c r="J247" s="130">
        <f>BK247</f>
        <v>0</v>
      </c>
      <c r="L247" s="119"/>
      <c r="M247" s="124"/>
      <c r="P247" s="125">
        <f>SUM(P248:P325)</f>
        <v>0</v>
      </c>
      <c r="R247" s="125">
        <f>SUM(R248:R325)</f>
        <v>2.50909</v>
      </c>
      <c r="T247" s="126">
        <f>SUM(T248:T325)</f>
        <v>1.4200000000000002</v>
      </c>
      <c r="AR247" s="120" t="s">
        <v>86</v>
      </c>
      <c r="AT247" s="127" t="s">
        <v>77</v>
      </c>
      <c r="AU247" s="127" t="s">
        <v>86</v>
      </c>
      <c r="AY247" s="120" t="s">
        <v>132</v>
      </c>
      <c r="BK247" s="128">
        <f>SUM(BK248:BK325)</f>
        <v>0</v>
      </c>
    </row>
    <row r="248" spans="2:65" s="1" customFormat="1" ht="24.2" customHeight="1" x14ac:dyDescent="0.2">
      <c r="B248" s="30"/>
      <c r="C248" s="131" t="s">
        <v>469</v>
      </c>
      <c r="D248" s="131" t="s">
        <v>135</v>
      </c>
      <c r="E248" s="132" t="s">
        <v>470</v>
      </c>
      <c r="F248" s="133" t="s">
        <v>471</v>
      </c>
      <c r="G248" s="134" t="s">
        <v>305</v>
      </c>
      <c r="H248" s="135">
        <v>1</v>
      </c>
      <c r="I248" s="136"/>
      <c r="J248" s="137">
        <f>ROUND(I248*H248,2)</f>
        <v>0</v>
      </c>
      <c r="K248" s="133" t="s">
        <v>139</v>
      </c>
      <c r="L248" s="30"/>
      <c r="M248" s="138" t="s">
        <v>1</v>
      </c>
      <c r="N248" s="139" t="s">
        <v>43</v>
      </c>
      <c r="P248" s="140">
        <f>O248*H248</f>
        <v>0</v>
      </c>
      <c r="Q248" s="140">
        <v>1.0000000000000001E-5</v>
      </c>
      <c r="R248" s="140">
        <f>Q248*H248</f>
        <v>1.0000000000000001E-5</v>
      </c>
      <c r="S248" s="140">
        <v>0</v>
      </c>
      <c r="T248" s="141">
        <f>S248*H248</f>
        <v>0</v>
      </c>
      <c r="AR248" s="142" t="s">
        <v>140</v>
      </c>
      <c r="AT248" s="142" t="s">
        <v>135</v>
      </c>
      <c r="AU248" s="142" t="s">
        <v>88</v>
      </c>
      <c r="AY248" s="15" t="s">
        <v>132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5" t="s">
        <v>86</v>
      </c>
      <c r="BK248" s="143">
        <f>ROUND(I248*H248,2)</f>
        <v>0</v>
      </c>
      <c r="BL248" s="15" t="s">
        <v>140</v>
      </c>
      <c r="BM248" s="142" t="s">
        <v>472</v>
      </c>
    </row>
    <row r="249" spans="2:65" s="1" customFormat="1" ht="19.5" x14ac:dyDescent="0.2">
      <c r="B249" s="30"/>
      <c r="D249" s="144" t="s">
        <v>142</v>
      </c>
      <c r="F249" s="145" t="s">
        <v>473</v>
      </c>
      <c r="I249" s="146"/>
      <c r="L249" s="30"/>
      <c r="M249" s="147"/>
      <c r="T249" s="54"/>
      <c r="AT249" s="15" t="s">
        <v>142</v>
      </c>
      <c r="AU249" s="15" t="s">
        <v>88</v>
      </c>
    </row>
    <row r="250" spans="2:65" s="12" customFormat="1" ht="11.25" x14ac:dyDescent="0.2">
      <c r="B250" s="148"/>
      <c r="D250" s="144" t="s">
        <v>144</v>
      </c>
      <c r="E250" s="149" t="s">
        <v>238</v>
      </c>
      <c r="F250" s="150" t="s">
        <v>86</v>
      </c>
      <c r="H250" s="151">
        <v>1</v>
      </c>
      <c r="I250" s="152"/>
      <c r="L250" s="148"/>
      <c r="M250" s="153"/>
      <c r="T250" s="154"/>
      <c r="AT250" s="149" t="s">
        <v>144</v>
      </c>
      <c r="AU250" s="149" t="s">
        <v>88</v>
      </c>
      <c r="AV250" s="12" t="s">
        <v>88</v>
      </c>
      <c r="AW250" s="12" t="s">
        <v>35</v>
      </c>
      <c r="AX250" s="12" t="s">
        <v>86</v>
      </c>
      <c r="AY250" s="149" t="s">
        <v>132</v>
      </c>
    </row>
    <row r="251" spans="2:65" s="1" customFormat="1" ht="16.5" customHeight="1" x14ac:dyDescent="0.2">
      <c r="B251" s="30"/>
      <c r="C251" s="166" t="s">
        <v>474</v>
      </c>
      <c r="D251" s="166" t="s">
        <v>348</v>
      </c>
      <c r="E251" s="167" t="s">
        <v>475</v>
      </c>
      <c r="F251" s="168" t="s">
        <v>476</v>
      </c>
      <c r="G251" s="169" t="s">
        <v>305</v>
      </c>
      <c r="H251" s="170">
        <v>1</v>
      </c>
      <c r="I251" s="171"/>
      <c r="J251" s="172">
        <f>ROUND(I251*H251,2)</f>
        <v>0</v>
      </c>
      <c r="K251" s="168" t="s">
        <v>139</v>
      </c>
      <c r="L251" s="173"/>
      <c r="M251" s="174" t="s">
        <v>1</v>
      </c>
      <c r="N251" s="175" t="s">
        <v>43</v>
      </c>
      <c r="P251" s="140">
        <f>O251*H251</f>
        <v>0</v>
      </c>
      <c r="Q251" s="140">
        <v>2.0400000000000001E-3</v>
      </c>
      <c r="R251" s="140">
        <f>Q251*H251</f>
        <v>2.0400000000000001E-3</v>
      </c>
      <c r="S251" s="140">
        <v>0</v>
      </c>
      <c r="T251" s="141">
        <f>S251*H251</f>
        <v>0</v>
      </c>
      <c r="AR251" s="142" t="s">
        <v>207</v>
      </c>
      <c r="AT251" s="142" t="s">
        <v>348</v>
      </c>
      <c r="AU251" s="142" t="s">
        <v>88</v>
      </c>
      <c r="AY251" s="15" t="s">
        <v>132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5" t="s">
        <v>86</v>
      </c>
      <c r="BK251" s="143">
        <f>ROUND(I251*H251,2)</f>
        <v>0</v>
      </c>
      <c r="BL251" s="15" t="s">
        <v>140</v>
      </c>
      <c r="BM251" s="142" t="s">
        <v>477</v>
      </c>
    </row>
    <row r="252" spans="2:65" s="1" customFormat="1" ht="11.25" x14ac:dyDescent="0.2">
      <c r="B252" s="30"/>
      <c r="D252" s="144" t="s">
        <v>142</v>
      </c>
      <c r="F252" s="145" t="s">
        <v>476</v>
      </c>
      <c r="I252" s="146"/>
      <c r="L252" s="30"/>
      <c r="M252" s="147"/>
      <c r="T252" s="54"/>
      <c r="AT252" s="15" t="s">
        <v>142</v>
      </c>
      <c r="AU252" s="15" t="s">
        <v>88</v>
      </c>
    </row>
    <row r="253" spans="2:65" s="1" customFormat="1" ht="24.2" customHeight="1" x14ac:dyDescent="0.2">
      <c r="B253" s="30"/>
      <c r="C253" s="131" t="s">
        <v>478</v>
      </c>
      <c r="D253" s="131" t="s">
        <v>135</v>
      </c>
      <c r="E253" s="132" t="s">
        <v>479</v>
      </c>
      <c r="F253" s="133" t="s">
        <v>480</v>
      </c>
      <c r="G253" s="134" t="s">
        <v>305</v>
      </c>
      <c r="H253" s="135">
        <v>19</v>
      </c>
      <c r="I253" s="136"/>
      <c r="J253" s="137">
        <f>ROUND(I253*H253,2)</f>
        <v>0</v>
      </c>
      <c r="K253" s="133" t="s">
        <v>139</v>
      </c>
      <c r="L253" s="30"/>
      <c r="M253" s="138" t="s">
        <v>1</v>
      </c>
      <c r="N253" s="139" t="s">
        <v>43</v>
      </c>
      <c r="P253" s="140">
        <f>O253*H253</f>
        <v>0</v>
      </c>
      <c r="Q253" s="140">
        <v>1.0000000000000001E-5</v>
      </c>
      <c r="R253" s="140">
        <f>Q253*H253</f>
        <v>1.9000000000000001E-4</v>
      </c>
      <c r="S253" s="140">
        <v>0</v>
      </c>
      <c r="T253" s="141">
        <f>S253*H253</f>
        <v>0</v>
      </c>
      <c r="AR253" s="142" t="s">
        <v>140</v>
      </c>
      <c r="AT253" s="142" t="s">
        <v>135</v>
      </c>
      <c r="AU253" s="142" t="s">
        <v>88</v>
      </c>
      <c r="AY253" s="15" t="s">
        <v>132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5" t="s">
        <v>86</v>
      </c>
      <c r="BK253" s="143">
        <f>ROUND(I253*H253,2)</f>
        <v>0</v>
      </c>
      <c r="BL253" s="15" t="s">
        <v>140</v>
      </c>
      <c r="BM253" s="142" t="s">
        <v>481</v>
      </c>
    </row>
    <row r="254" spans="2:65" s="1" customFormat="1" ht="19.5" x14ac:dyDescent="0.2">
      <c r="B254" s="30"/>
      <c r="D254" s="144" t="s">
        <v>142</v>
      </c>
      <c r="F254" s="145" t="s">
        <v>482</v>
      </c>
      <c r="I254" s="146"/>
      <c r="L254" s="30"/>
      <c r="M254" s="147"/>
      <c r="T254" s="54"/>
      <c r="AT254" s="15" t="s">
        <v>142</v>
      </c>
      <c r="AU254" s="15" t="s">
        <v>88</v>
      </c>
    </row>
    <row r="255" spans="2:65" s="12" customFormat="1" ht="11.25" x14ac:dyDescent="0.2">
      <c r="B255" s="148"/>
      <c r="D255" s="144" t="s">
        <v>144</v>
      </c>
      <c r="E255" s="149" t="s">
        <v>236</v>
      </c>
      <c r="F255" s="150" t="s">
        <v>483</v>
      </c>
      <c r="H255" s="151">
        <v>19</v>
      </c>
      <c r="I255" s="152"/>
      <c r="L255" s="148"/>
      <c r="M255" s="153"/>
      <c r="T255" s="154"/>
      <c r="AT255" s="149" t="s">
        <v>144</v>
      </c>
      <c r="AU255" s="149" t="s">
        <v>88</v>
      </c>
      <c r="AV255" s="12" t="s">
        <v>88</v>
      </c>
      <c r="AW255" s="12" t="s">
        <v>35</v>
      </c>
      <c r="AX255" s="12" t="s">
        <v>86</v>
      </c>
      <c r="AY255" s="149" t="s">
        <v>132</v>
      </c>
    </row>
    <row r="256" spans="2:65" s="1" customFormat="1" ht="24.2" customHeight="1" x14ac:dyDescent="0.2">
      <c r="B256" s="30"/>
      <c r="C256" s="166" t="s">
        <v>484</v>
      </c>
      <c r="D256" s="166" t="s">
        <v>348</v>
      </c>
      <c r="E256" s="167" t="s">
        <v>485</v>
      </c>
      <c r="F256" s="168" t="s">
        <v>486</v>
      </c>
      <c r="G256" s="169" t="s">
        <v>305</v>
      </c>
      <c r="H256" s="170">
        <v>12</v>
      </c>
      <c r="I256" s="171"/>
      <c r="J256" s="172">
        <f>ROUND(I256*H256,2)</f>
        <v>0</v>
      </c>
      <c r="K256" s="168" t="s">
        <v>139</v>
      </c>
      <c r="L256" s="173"/>
      <c r="M256" s="174" t="s">
        <v>1</v>
      </c>
      <c r="N256" s="175" t="s">
        <v>43</v>
      </c>
      <c r="P256" s="140">
        <f>O256*H256</f>
        <v>0</v>
      </c>
      <c r="Q256" s="140">
        <v>2.6700000000000001E-3</v>
      </c>
      <c r="R256" s="140">
        <f>Q256*H256</f>
        <v>3.2039999999999999E-2</v>
      </c>
      <c r="S256" s="140">
        <v>0</v>
      </c>
      <c r="T256" s="141">
        <f>S256*H256</f>
        <v>0</v>
      </c>
      <c r="AR256" s="142" t="s">
        <v>207</v>
      </c>
      <c r="AT256" s="142" t="s">
        <v>348</v>
      </c>
      <c r="AU256" s="142" t="s">
        <v>88</v>
      </c>
      <c r="AY256" s="15" t="s">
        <v>132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5" t="s">
        <v>86</v>
      </c>
      <c r="BK256" s="143">
        <f>ROUND(I256*H256,2)</f>
        <v>0</v>
      </c>
      <c r="BL256" s="15" t="s">
        <v>140</v>
      </c>
      <c r="BM256" s="142" t="s">
        <v>487</v>
      </c>
    </row>
    <row r="257" spans="2:65" s="1" customFormat="1" ht="19.5" x14ac:dyDescent="0.2">
      <c r="B257" s="30"/>
      <c r="D257" s="144" t="s">
        <v>142</v>
      </c>
      <c r="F257" s="145" t="s">
        <v>486</v>
      </c>
      <c r="I257" s="146"/>
      <c r="L257" s="30"/>
      <c r="M257" s="147"/>
      <c r="T257" s="54"/>
      <c r="AT257" s="15" t="s">
        <v>142</v>
      </c>
      <c r="AU257" s="15" t="s">
        <v>88</v>
      </c>
    </row>
    <row r="258" spans="2:65" s="12" customFormat="1" ht="11.25" x14ac:dyDescent="0.2">
      <c r="B258" s="148"/>
      <c r="D258" s="144" t="s">
        <v>144</v>
      </c>
      <c r="E258" s="149" t="s">
        <v>1</v>
      </c>
      <c r="F258" s="150" t="s">
        <v>8</v>
      </c>
      <c r="H258" s="151">
        <v>12</v>
      </c>
      <c r="I258" s="152"/>
      <c r="L258" s="148"/>
      <c r="M258" s="153"/>
      <c r="T258" s="154"/>
      <c r="AT258" s="149" t="s">
        <v>144</v>
      </c>
      <c r="AU258" s="149" t="s">
        <v>88</v>
      </c>
      <c r="AV258" s="12" t="s">
        <v>88</v>
      </c>
      <c r="AW258" s="12" t="s">
        <v>35</v>
      </c>
      <c r="AX258" s="12" t="s">
        <v>86</v>
      </c>
      <c r="AY258" s="149" t="s">
        <v>132</v>
      </c>
    </row>
    <row r="259" spans="2:65" s="1" customFormat="1" ht="24.2" customHeight="1" x14ac:dyDescent="0.2">
      <c r="B259" s="30"/>
      <c r="C259" s="166" t="s">
        <v>488</v>
      </c>
      <c r="D259" s="166" t="s">
        <v>348</v>
      </c>
      <c r="E259" s="167" t="s">
        <v>489</v>
      </c>
      <c r="F259" s="168" t="s">
        <v>490</v>
      </c>
      <c r="G259" s="169" t="s">
        <v>305</v>
      </c>
      <c r="H259" s="170">
        <v>7</v>
      </c>
      <c r="I259" s="171"/>
      <c r="J259" s="172">
        <f>ROUND(I259*H259,2)</f>
        <v>0</v>
      </c>
      <c r="K259" s="168" t="s">
        <v>139</v>
      </c>
      <c r="L259" s="173"/>
      <c r="M259" s="174" t="s">
        <v>1</v>
      </c>
      <c r="N259" s="175" t="s">
        <v>43</v>
      </c>
      <c r="P259" s="140">
        <f>O259*H259</f>
        <v>0</v>
      </c>
      <c r="Q259" s="140">
        <v>2.6700000000000001E-3</v>
      </c>
      <c r="R259" s="140">
        <f>Q259*H259</f>
        <v>1.8690000000000002E-2</v>
      </c>
      <c r="S259" s="140">
        <v>0</v>
      </c>
      <c r="T259" s="141">
        <f>S259*H259</f>
        <v>0</v>
      </c>
      <c r="AR259" s="142" t="s">
        <v>207</v>
      </c>
      <c r="AT259" s="142" t="s">
        <v>348</v>
      </c>
      <c r="AU259" s="142" t="s">
        <v>88</v>
      </c>
      <c r="AY259" s="15" t="s">
        <v>132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5" t="s">
        <v>86</v>
      </c>
      <c r="BK259" s="143">
        <f>ROUND(I259*H259,2)</f>
        <v>0</v>
      </c>
      <c r="BL259" s="15" t="s">
        <v>140</v>
      </c>
      <c r="BM259" s="142" t="s">
        <v>491</v>
      </c>
    </row>
    <row r="260" spans="2:65" s="1" customFormat="1" ht="19.5" x14ac:dyDescent="0.2">
      <c r="B260" s="30"/>
      <c r="D260" s="144" t="s">
        <v>142</v>
      </c>
      <c r="F260" s="145" t="s">
        <v>490</v>
      </c>
      <c r="I260" s="146"/>
      <c r="L260" s="30"/>
      <c r="M260" s="147"/>
      <c r="T260" s="54"/>
      <c r="AT260" s="15" t="s">
        <v>142</v>
      </c>
      <c r="AU260" s="15" t="s">
        <v>88</v>
      </c>
    </row>
    <row r="261" spans="2:65" s="1" customFormat="1" ht="33" customHeight="1" x14ac:dyDescent="0.2">
      <c r="B261" s="30"/>
      <c r="C261" s="131" t="s">
        <v>492</v>
      </c>
      <c r="D261" s="131" t="s">
        <v>135</v>
      </c>
      <c r="E261" s="132" t="s">
        <v>493</v>
      </c>
      <c r="F261" s="133" t="s">
        <v>494</v>
      </c>
      <c r="G261" s="134" t="s">
        <v>138</v>
      </c>
      <c r="H261" s="135">
        <v>2</v>
      </c>
      <c r="I261" s="136"/>
      <c r="J261" s="137">
        <f>ROUND(I261*H261,2)</f>
        <v>0</v>
      </c>
      <c r="K261" s="133" t="s">
        <v>139</v>
      </c>
      <c r="L261" s="30"/>
      <c r="M261" s="138" t="s">
        <v>1</v>
      </c>
      <c r="N261" s="139" t="s">
        <v>43</v>
      </c>
      <c r="P261" s="140">
        <f>O261*H261</f>
        <v>0</v>
      </c>
      <c r="Q261" s="140">
        <v>0</v>
      </c>
      <c r="R261" s="140">
        <f>Q261*H261</f>
        <v>0</v>
      </c>
      <c r="S261" s="140">
        <v>0</v>
      </c>
      <c r="T261" s="141">
        <f>S261*H261</f>
        <v>0</v>
      </c>
      <c r="AR261" s="142" t="s">
        <v>140</v>
      </c>
      <c r="AT261" s="142" t="s">
        <v>135</v>
      </c>
      <c r="AU261" s="142" t="s">
        <v>88</v>
      </c>
      <c r="AY261" s="15" t="s">
        <v>132</v>
      </c>
      <c r="BE261" s="143">
        <f>IF(N261="základní",J261,0)</f>
        <v>0</v>
      </c>
      <c r="BF261" s="143">
        <f>IF(N261="snížená",J261,0)</f>
        <v>0</v>
      </c>
      <c r="BG261" s="143">
        <f>IF(N261="zákl. přenesená",J261,0)</f>
        <v>0</v>
      </c>
      <c r="BH261" s="143">
        <f>IF(N261="sníž. přenesená",J261,0)</f>
        <v>0</v>
      </c>
      <c r="BI261" s="143">
        <f>IF(N261="nulová",J261,0)</f>
        <v>0</v>
      </c>
      <c r="BJ261" s="15" t="s">
        <v>86</v>
      </c>
      <c r="BK261" s="143">
        <f>ROUND(I261*H261,2)</f>
        <v>0</v>
      </c>
      <c r="BL261" s="15" t="s">
        <v>140</v>
      </c>
      <c r="BM261" s="142" t="s">
        <v>495</v>
      </c>
    </row>
    <row r="262" spans="2:65" s="1" customFormat="1" ht="19.5" x14ac:dyDescent="0.2">
      <c r="B262" s="30"/>
      <c r="D262" s="144" t="s">
        <v>142</v>
      </c>
      <c r="F262" s="145" t="s">
        <v>496</v>
      </c>
      <c r="I262" s="146"/>
      <c r="L262" s="30"/>
      <c r="M262" s="147"/>
      <c r="T262" s="54"/>
      <c r="AT262" s="15" t="s">
        <v>142</v>
      </c>
      <c r="AU262" s="15" t="s">
        <v>88</v>
      </c>
    </row>
    <row r="263" spans="2:65" s="1" customFormat="1" ht="16.5" customHeight="1" x14ac:dyDescent="0.2">
      <c r="B263" s="30"/>
      <c r="C263" s="166" t="s">
        <v>497</v>
      </c>
      <c r="D263" s="166" t="s">
        <v>348</v>
      </c>
      <c r="E263" s="167" t="s">
        <v>498</v>
      </c>
      <c r="F263" s="168" t="s">
        <v>499</v>
      </c>
      <c r="G263" s="169" t="s">
        <v>138</v>
      </c>
      <c r="H263" s="170">
        <v>2</v>
      </c>
      <c r="I263" s="171"/>
      <c r="J263" s="172">
        <f>ROUND(I263*H263,2)</f>
        <v>0</v>
      </c>
      <c r="K263" s="168" t="s">
        <v>139</v>
      </c>
      <c r="L263" s="173"/>
      <c r="M263" s="174" t="s">
        <v>1</v>
      </c>
      <c r="N263" s="175" t="s">
        <v>43</v>
      </c>
      <c r="P263" s="140">
        <f>O263*H263</f>
        <v>0</v>
      </c>
      <c r="Q263" s="140">
        <v>4.0999999999999999E-4</v>
      </c>
      <c r="R263" s="140">
        <f>Q263*H263</f>
        <v>8.1999999999999998E-4</v>
      </c>
      <c r="S263" s="140">
        <v>0</v>
      </c>
      <c r="T263" s="141">
        <f>S263*H263</f>
        <v>0</v>
      </c>
      <c r="AR263" s="142" t="s">
        <v>207</v>
      </c>
      <c r="AT263" s="142" t="s">
        <v>348</v>
      </c>
      <c r="AU263" s="142" t="s">
        <v>88</v>
      </c>
      <c r="AY263" s="15" t="s">
        <v>132</v>
      </c>
      <c r="BE263" s="143">
        <f>IF(N263="základní",J263,0)</f>
        <v>0</v>
      </c>
      <c r="BF263" s="143">
        <f>IF(N263="snížená",J263,0)</f>
        <v>0</v>
      </c>
      <c r="BG263" s="143">
        <f>IF(N263="zákl. přenesená",J263,0)</f>
        <v>0</v>
      </c>
      <c r="BH263" s="143">
        <f>IF(N263="sníž. přenesená",J263,0)</f>
        <v>0</v>
      </c>
      <c r="BI263" s="143">
        <f>IF(N263="nulová",J263,0)</f>
        <v>0</v>
      </c>
      <c r="BJ263" s="15" t="s">
        <v>86</v>
      </c>
      <c r="BK263" s="143">
        <f>ROUND(I263*H263,2)</f>
        <v>0</v>
      </c>
      <c r="BL263" s="15" t="s">
        <v>140</v>
      </c>
      <c r="BM263" s="142" t="s">
        <v>500</v>
      </c>
    </row>
    <row r="264" spans="2:65" s="1" customFormat="1" ht="11.25" x14ac:dyDescent="0.2">
      <c r="B264" s="30"/>
      <c r="D264" s="144" t="s">
        <v>142</v>
      </c>
      <c r="F264" s="145" t="s">
        <v>499</v>
      </c>
      <c r="I264" s="146"/>
      <c r="L264" s="30"/>
      <c r="M264" s="147"/>
      <c r="T264" s="54"/>
      <c r="AT264" s="15" t="s">
        <v>142</v>
      </c>
      <c r="AU264" s="15" t="s">
        <v>88</v>
      </c>
    </row>
    <row r="265" spans="2:65" s="1" customFormat="1" ht="33" customHeight="1" x14ac:dyDescent="0.2">
      <c r="B265" s="30"/>
      <c r="C265" s="131" t="s">
        <v>501</v>
      </c>
      <c r="D265" s="131" t="s">
        <v>135</v>
      </c>
      <c r="E265" s="132" t="s">
        <v>502</v>
      </c>
      <c r="F265" s="133" t="s">
        <v>503</v>
      </c>
      <c r="G265" s="134" t="s">
        <v>138</v>
      </c>
      <c r="H265" s="135">
        <v>18</v>
      </c>
      <c r="I265" s="136"/>
      <c r="J265" s="137">
        <f>ROUND(I265*H265,2)</f>
        <v>0</v>
      </c>
      <c r="K265" s="133" t="s">
        <v>139</v>
      </c>
      <c r="L265" s="30"/>
      <c r="M265" s="138" t="s">
        <v>1</v>
      </c>
      <c r="N265" s="139" t="s">
        <v>43</v>
      </c>
      <c r="P265" s="140">
        <f>O265*H265</f>
        <v>0</v>
      </c>
      <c r="Q265" s="140">
        <v>0</v>
      </c>
      <c r="R265" s="140">
        <f>Q265*H265</f>
        <v>0</v>
      </c>
      <c r="S265" s="140">
        <v>0</v>
      </c>
      <c r="T265" s="141">
        <f>S265*H265</f>
        <v>0</v>
      </c>
      <c r="AR265" s="142" t="s">
        <v>140</v>
      </c>
      <c r="AT265" s="142" t="s">
        <v>135</v>
      </c>
      <c r="AU265" s="142" t="s">
        <v>88</v>
      </c>
      <c r="AY265" s="15" t="s">
        <v>132</v>
      </c>
      <c r="BE265" s="143">
        <f>IF(N265="základní",J265,0)</f>
        <v>0</v>
      </c>
      <c r="BF265" s="143">
        <f>IF(N265="snížená",J265,0)</f>
        <v>0</v>
      </c>
      <c r="BG265" s="143">
        <f>IF(N265="zákl. přenesená",J265,0)</f>
        <v>0</v>
      </c>
      <c r="BH265" s="143">
        <f>IF(N265="sníž. přenesená",J265,0)</f>
        <v>0</v>
      </c>
      <c r="BI265" s="143">
        <f>IF(N265="nulová",J265,0)</f>
        <v>0</v>
      </c>
      <c r="BJ265" s="15" t="s">
        <v>86</v>
      </c>
      <c r="BK265" s="143">
        <f>ROUND(I265*H265,2)</f>
        <v>0</v>
      </c>
      <c r="BL265" s="15" t="s">
        <v>140</v>
      </c>
      <c r="BM265" s="142" t="s">
        <v>504</v>
      </c>
    </row>
    <row r="266" spans="2:65" s="1" customFormat="1" ht="29.25" x14ac:dyDescent="0.2">
      <c r="B266" s="30"/>
      <c r="D266" s="144" t="s">
        <v>142</v>
      </c>
      <c r="F266" s="145" t="s">
        <v>505</v>
      </c>
      <c r="I266" s="146"/>
      <c r="L266" s="30"/>
      <c r="M266" s="147"/>
      <c r="T266" s="54"/>
      <c r="AT266" s="15" t="s">
        <v>142</v>
      </c>
      <c r="AU266" s="15" t="s">
        <v>88</v>
      </c>
    </row>
    <row r="267" spans="2:65" s="12" customFormat="1" ht="11.25" x14ac:dyDescent="0.2">
      <c r="B267" s="148"/>
      <c r="D267" s="144" t="s">
        <v>144</v>
      </c>
      <c r="E267" s="149" t="s">
        <v>239</v>
      </c>
      <c r="F267" s="150" t="s">
        <v>88</v>
      </c>
      <c r="H267" s="151">
        <v>2</v>
      </c>
      <c r="I267" s="152"/>
      <c r="L267" s="148"/>
      <c r="M267" s="153"/>
      <c r="T267" s="154"/>
      <c r="AT267" s="149" t="s">
        <v>144</v>
      </c>
      <c r="AU267" s="149" t="s">
        <v>88</v>
      </c>
      <c r="AV267" s="12" t="s">
        <v>88</v>
      </c>
      <c r="AW267" s="12" t="s">
        <v>35</v>
      </c>
      <c r="AX267" s="12" t="s">
        <v>78</v>
      </c>
      <c r="AY267" s="149" t="s">
        <v>132</v>
      </c>
    </row>
    <row r="268" spans="2:65" s="12" customFormat="1" ht="11.25" x14ac:dyDescent="0.2">
      <c r="B268" s="148"/>
      <c r="D268" s="144" t="s">
        <v>144</v>
      </c>
      <c r="E268" s="149" t="s">
        <v>240</v>
      </c>
      <c r="F268" s="150" t="s">
        <v>241</v>
      </c>
      <c r="H268" s="151">
        <v>6</v>
      </c>
      <c r="I268" s="152"/>
      <c r="L268" s="148"/>
      <c r="M268" s="153"/>
      <c r="T268" s="154"/>
      <c r="AT268" s="149" t="s">
        <v>144</v>
      </c>
      <c r="AU268" s="149" t="s">
        <v>88</v>
      </c>
      <c r="AV268" s="12" t="s">
        <v>88</v>
      </c>
      <c r="AW268" s="12" t="s">
        <v>35</v>
      </c>
      <c r="AX268" s="12" t="s">
        <v>78</v>
      </c>
      <c r="AY268" s="149" t="s">
        <v>132</v>
      </c>
    </row>
    <row r="269" spans="2:65" s="12" customFormat="1" ht="11.25" x14ac:dyDescent="0.2">
      <c r="B269" s="148"/>
      <c r="D269" s="144" t="s">
        <v>144</v>
      </c>
      <c r="E269" s="149" t="s">
        <v>242</v>
      </c>
      <c r="F269" s="150" t="s">
        <v>140</v>
      </c>
      <c r="H269" s="151">
        <v>4</v>
      </c>
      <c r="I269" s="152"/>
      <c r="L269" s="148"/>
      <c r="M269" s="153"/>
      <c r="T269" s="154"/>
      <c r="AT269" s="149" t="s">
        <v>144</v>
      </c>
      <c r="AU269" s="149" t="s">
        <v>88</v>
      </c>
      <c r="AV269" s="12" t="s">
        <v>88</v>
      </c>
      <c r="AW269" s="12" t="s">
        <v>35</v>
      </c>
      <c r="AX269" s="12" t="s">
        <v>78</v>
      </c>
      <c r="AY269" s="149" t="s">
        <v>132</v>
      </c>
    </row>
    <row r="270" spans="2:65" s="12" customFormat="1" ht="11.25" x14ac:dyDescent="0.2">
      <c r="B270" s="148"/>
      <c r="D270" s="144" t="s">
        <v>144</v>
      </c>
      <c r="E270" s="149" t="s">
        <v>243</v>
      </c>
      <c r="F270" s="150" t="s">
        <v>241</v>
      </c>
      <c r="H270" s="151">
        <v>6</v>
      </c>
      <c r="I270" s="152"/>
      <c r="L270" s="148"/>
      <c r="M270" s="153"/>
      <c r="T270" s="154"/>
      <c r="AT270" s="149" t="s">
        <v>144</v>
      </c>
      <c r="AU270" s="149" t="s">
        <v>88</v>
      </c>
      <c r="AV270" s="12" t="s">
        <v>88</v>
      </c>
      <c r="AW270" s="12" t="s">
        <v>35</v>
      </c>
      <c r="AX270" s="12" t="s">
        <v>78</v>
      </c>
      <c r="AY270" s="149" t="s">
        <v>132</v>
      </c>
    </row>
    <row r="271" spans="2:65" s="13" customFormat="1" ht="11.25" x14ac:dyDescent="0.2">
      <c r="B271" s="155"/>
      <c r="D271" s="144" t="s">
        <v>144</v>
      </c>
      <c r="E271" s="156" t="s">
        <v>1</v>
      </c>
      <c r="F271" s="157" t="s">
        <v>145</v>
      </c>
      <c r="H271" s="158">
        <v>18</v>
      </c>
      <c r="I271" s="159"/>
      <c r="L271" s="155"/>
      <c r="M271" s="160"/>
      <c r="T271" s="161"/>
      <c r="AT271" s="156" t="s">
        <v>144</v>
      </c>
      <c r="AU271" s="156" t="s">
        <v>88</v>
      </c>
      <c r="AV271" s="13" t="s">
        <v>140</v>
      </c>
      <c r="AW271" s="13" t="s">
        <v>35</v>
      </c>
      <c r="AX271" s="13" t="s">
        <v>86</v>
      </c>
      <c r="AY271" s="156" t="s">
        <v>132</v>
      </c>
    </row>
    <row r="272" spans="2:65" s="1" customFormat="1" ht="24.2" customHeight="1" x14ac:dyDescent="0.2">
      <c r="B272" s="30"/>
      <c r="C272" s="166" t="s">
        <v>506</v>
      </c>
      <c r="D272" s="166" t="s">
        <v>348</v>
      </c>
      <c r="E272" s="167" t="s">
        <v>507</v>
      </c>
      <c r="F272" s="168" t="s">
        <v>508</v>
      </c>
      <c r="G272" s="169" t="s">
        <v>138</v>
      </c>
      <c r="H272" s="170">
        <v>6</v>
      </c>
      <c r="I272" s="171"/>
      <c r="J272" s="172">
        <f>ROUND(I272*H272,2)</f>
        <v>0</v>
      </c>
      <c r="K272" s="168" t="s">
        <v>139</v>
      </c>
      <c r="L272" s="173"/>
      <c r="M272" s="174" t="s">
        <v>1</v>
      </c>
      <c r="N272" s="175" t="s">
        <v>43</v>
      </c>
      <c r="P272" s="140">
        <f>O272*H272</f>
        <v>0</v>
      </c>
      <c r="Q272" s="140">
        <v>1.2999999999999999E-3</v>
      </c>
      <c r="R272" s="140">
        <f>Q272*H272</f>
        <v>7.7999999999999996E-3</v>
      </c>
      <c r="S272" s="140">
        <v>0</v>
      </c>
      <c r="T272" s="141">
        <f>S272*H272</f>
        <v>0</v>
      </c>
      <c r="AR272" s="142" t="s">
        <v>207</v>
      </c>
      <c r="AT272" s="142" t="s">
        <v>348</v>
      </c>
      <c r="AU272" s="142" t="s">
        <v>88</v>
      </c>
      <c r="AY272" s="15" t="s">
        <v>132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5" t="s">
        <v>86</v>
      </c>
      <c r="BK272" s="143">
        <f>ROUND(I272*H272,2)</f>
        <v>0</v>
      </c>
      <c r="BL272" s="15" t="s">
        <v>140</v>
      </c>
      <c r="BM272" s="142" t="s">
        <v>509</v>
      </c>
    </row>
    <row r="273" spans="2:65" s="1" customFormat="1" ht="11.25" x14ac:dyDescent="0.2">
      <c r="B273" s="30"/>
      <c r="D273" s="144" t="s">
        <v>142</v>
      </c>
      <c r="F273" s="145" t="s">
        <v>508</v>
      </c>
      <c r="I273" s="146"/>
      <c r="L273" s="30"/>
      <c r="M273" s="147"/>
      <c r="T273" s="54"/>
      <c r="AT273" s="15" t="s">
        <v>142</v>
      </c>
      <c r="AU273" s="15" t="s">
        <v>88</v>
      </c>
    </row>
    <row r="274" spans="2:65" s="12" customFormat="1" ht="11.25" x14ac:dyDescent="0.2">
      <c r="B274" s="148"/>
      <c r="D274" s="144" t="s">
        <v>144</v>
      </c>
      <c r="E274" s="149" t="s">
        <v>1</v>
      </c>
      <c r="F274" s="150" t="s">
        <v>243</v>
      </c>
      <c r="H274" s="151">
        <v>6</v>
      </c>
      <c r="I274" s="152"/>
      <c r="L274" s="148"/>
      <c r="M274" s="153"/>
      <c r="T274" s="154"/>
      <c r="AT274" s="149" t="s">
        <v>144</v>
      </c>
      <c r="AU274" s="149" t="s">
        <v>88</v>
      </c>
      <c r="AV274" s="12" t="s">
        <v>88</v>
      </c>
      <c r="AW274" s="12" t="s">
        <v>35</v>
      </c>
      <c r="AX274" s="12" t="s">
        <v>86</v>
      </c>
      <c r="AY274" s="149" t="s">
        <v>132</v>
      </c>
    </row>
    <row r="275" spans="2:65" s="1" customFormat="1" ht="24.2" customHeight="1" x14ac:dyDescent="0.2">
      <c r="B275" s="30"/>
      <c r="C275" s="166" t="s">
        <v>510</v>
      </c>
      <c r="D275" s="166" t="s">
        <v>348</v>
      </c>
      <c r="E275" s="167" t="s">
        <v>511</v>
      </c>
      <c r="F275" s="168" t="s">
        <v>512</v>
      </c>
      <c r="G275" s="169" t="s">
        <v>138</v>
      </c>
      <c r="H275" s="170">
        <v>4</v>
      </c>
      <c r="I275" s="171"/>
      <c r="J275" s="172">
        <f>ROUND(I275*H275,2)</f>
        <v>0</v>
      </c>
      <c r="K275" s="168" t="s">
        <v>139</v>
      </c>
      <c r="L275" s="173"/>
      <c r="M275" s="174" t="s">
        <v>1</v>
      </c>
      <c r="N275" s="175" t="s">
        <v>43</v>
      </c>
      <c r="P275" s="140">
        <f>O275*H275</f>
        <v>0</v>
      </c>
      <c r="Q275" s="140">
        <v>1.1999999999999999E-3</v>
      </c>
      <c r="R275" s="140">
        <f>Q275*H275</f>
        <v>4.7999999999999996E-3</v>
      </c>
      <c r="S275" s="140">
        <v>0</v>
      </c>
      <c r="T275" s="141">
        <f>S275*H275</f>
        <v>0</v>
      </c>
      <c r="AR275" s="142" t="s">
        <v>207</v>
      </c>
      <c r="AT275" s="142" t="s">
        <v>348</v>
      </c>
      <c r="AU275" s="142" t="s">
        <v>88</v>
      </c>
      <c r="AY275" s="15" t="s">
        <v>132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5" t="s">
        <v>86</v>
      </c>
      <c r="BK275" s="143">
        <f>ROUND(I275*H275,2)</f>
        <v>0</v>
      </c>
      <c r="BL275" s="15" t="s">
        <v>140</v>
      </c>
      <c r="BM275" s="142" t="s">
        <v>513</v>
      </c>
    </row>
    <row r="276" spans="2:65" s="1" customFormat="1" ht="11.25" x14ac:dyDescent="0.2">
      <c r="B276" s="30"/>
      <c r="D276" s="144" t="s">
        <v>142</v>
      </c>
      <c r="F276" s="145" t="s">
        <v>512</v>
      </c>
      <c r="I276" s="146"/>
      <c r="L276" s="30"/>
      <c r="M276" s="147"/>
      <c r="T276" s="54"/>
      <c r="AT276" s="15" t="s">
        <v>142</v>
      </c>
      <c r="AU276" s="15" t="s">
        <v>88</v>
      </c>
    </row>
    <row r="277" spans="2:65" s="12" customFormat="1" ht="11.25" x14ac:dyDescent="0.2">
      <c r="B277" s="148"/>
      <c r="D277" s="144" t="s">
        <v>144</v>
      </c>
      <c r="E277" s="149" t="s">
        <v>1</v>
      </c>
      <c r="F277" s="150" t="s">
        <v>242</v>
      </c>
      <c r="H277" s="151">
        <v>4</v>
      </c>
      <c r="I277" s="152"/>
      <c r="L277" s="148"/>
      <c r="M277" s="153"/>
      <c r="T277" s="154"/>
      <c r="AT277" s="149" t="s">
        <v>144</v>
      </c>
      <c r="AU277" s="149" t="s">
        <v>88</v>
      </c>
      <c r="AV277" s="12" t="s">
        <v>88</v>
      </c>
      <c r="AW277" s="12" t="s">
        <v>35</v>
      </c>
      <c r="AX277" s="12" t="s">
        <v>86</v>
      </c>
      <c r="AY277" s="149" t="s">
        <v>132</v>
      </c>
    </row>
    <row r="278" spans="2:65" s="1" customFormat="1" ht="24.2" customHeight="1" x14ac:dyDescent="0.2">
      <c r="B278" s="30"/>
      <c r="C278" s="166" t="s">
        <v>514</v>
      </c>
      <c r="D278" s="166" t="s">
        <v>348</v>
      </c>
      <c r="E278" s="167" t="s">
        <v>515</v>
      </c>
      <c r="F278" s="168" t="s">
        <v>516</v>
      </c>
      <c r="G278" s="169" t="s">
        <v>138</v>
      </c>
      <c r="H278" s="170">
        <v>6</v>
      </c>
      <c r="I278" s="171"/>
      <c r="J278" s="172">
        <f>ROUND(I278*H278,2)</f>
        <v>0</v>
      </c>
      <c r="K278" s="168" t="s">
        <v>139</v>
      </c>
      <c r="L278" s="173"/>
      <c r="M278" s="174" t="s">
        <v>1</v>
      </c>
      <c r="N278" s="175" t="s">
        <v>43</v>
      </c>
      <c r="P278" s="140">
        <f>O278*H278</f>
        <v>0</v>
      </c>
      <c r="Q278" s="140">
        <v>1.4E-3</v>
      </c>
      <c r="R278" s="140">
        <f>Q278*H278</f>
        <v>8.3999999999999995E-3</v>
      </c>
      <c r="S278" s="140">
        <v>0</v>
      </c>
      <c r="T278" s="141">
        <f>S278*H278</f>
        <v>0</v>
      </c>
      <c r="AR278" s="142" t="s">
        <v>207</v>
      </c>
      <c r="AT278" s="142" t="s">
        <v>348</v>
      </c>
      <c r="AU278" s="142" t="s">
        <v>88</v>
      </c>
      <c r="AY278" s="15" t="s">
        <v>132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5" t="s">
        <v>86</v>
      </c>
      <c r="BK278" s="143">
        <f>ROUND(I278*H278,2)</f>
        <v>0</v>
      </c>
      <c r="BL278" s="15" t="s">
        <v>140</v>
      </c>
      <c r="BM278" s="142" t="s">
        <v>517</v>
      </c>
    </row>
    <row r="279" spans="2:65" s="1" customFormat="1" ht="11.25" x14ac:dyDescent="0.2">
      <c r="B279" s="30"/>
      <c r="D279" s="144" t="s">
        <v>142</v>
      </c>
      <c r="F279" s="145" t="s">
        <v>516</v>
      </c>
      <c r="I279" s="146"/>
      <c r="L279" s="30"/>
      <c r="M279" s="147"/>
      <c r="T279" s="54"/>
      <c r="AT279" s="15" t="s">
        <v>142</v>
      </c>
      <c r="AU279" s="15" t="s">
        <v>88</v>
      </c>
    </row>
    <row r="280" spans="2:65" s="12" customFormat="1" ht="11.25" x14ac:dyDescent="0.2">
      <c r="B280" s="148"/>
      <c r="D280" s="144" t="s">
        <v>144</v>
      </c>
      <c r="E280" s="149" t="s">
        <v>1</v>
      </c>
      <c r="F280" s="150" t="s">
        <v>240</v>
      </c>
      <c r="H280" s="151">
        <v>6</v>
      </c>
      <c r="I280" s="152"/>
      <c r="L280" s="148"/>
      <c r="M280" s="153"/>
      <c r="T280" s="154"/>
      <c r="AT280" s="149" t="s">
        <v>144</v>
      </c>
      <c r="AU280" s="149" t="s">
        <v>88</v>
      </c>
      <c r="AV280" s="12" t="s">
        <v>88</v>
      </c>
      <c r="AW280" s="12" t="s">
        <v>35</v>
      </c>
      <c r="AX280" s="12" t="s">
        <v>86</v>
      </c>
      <c r="AY280" s="149" t="s">
        <v>132</v>
      </c>
    </row>
    <row r="281" spans="2:65" s="1" customFormat="1" ht="24.2" customHeight="1" x14ac:dyDescent="0.2">
      <c r="B281" s="30"/>
      <c r="C281" s="166" t="s">
        <v>518</v>
      </c>
      <c r="D281" s="166" t="s">
        <v>348</v>
      </c>
      <c r="E281" s="167" t="s">
        <v>519</v>
      </c>
      <c r="F281" s="168" t="s">
        <v>520</v>
      </c>
      <c r="G281" s="169" t="s">
        <v>138</v>
      </c>
      <c r="H281" s="170">
        <v>2</v>
      </c>
      <c r="I281" s="171"/>
      <c r="J281" s="172">
        <f>ROUND(I281*H281,2)</f>
        <v>0</v>
      </c>
      <c r="K281" s="168" t="s">
        <v>139</v>
      </c>
      <c r="L281" s="173"/>
      <c r="M281" s="174" t="s">
        <v>1</v>
      </c>
      <c r="N281" s="175" t="s">
        <v>43</v>
      </c>
      <c r="P281" s="140">
        <f>O281*H281</f>
        <v>0</v>
      </c>
      <c r="Q281" s="140">
        <v>1.6000000000000001E-3</v>
      </c>
      <c r="R281" s="140">
        <f>Q281*H281</f>
        <v>3.2000000000000002E-3</v>
      </c>
      <c r="S281" s="140">
        <v>0</v>
      </c>
      <c r="T281" s="141">
        <f>S281*H281</f>
        <v>0</v>
      </c>
      <c r="AR281" s="142" t="s">
        <v>207</v>
      </c>
      <c r="AT281" s="142" t="s">
        <v>348</v>
      </c>
      <c r="AU281" s="142" t="s">
        <v>88</v>
      </c>
      <c r="AY281" s="15" t="s">
        <v>132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5" t="s">
        <v>86</v>
      </c>
      <c r="BK281" s="143">
        <f>ROUND(I281*H281,2)</f>
        <v>0</v>
      </c>
      <c r="BL281" s="15" t="s">
        <v>140</v>
      </c>
      <c r="BM281" s="142" t="s">
        <v>521</v>
      </c>
    </row>
    <row r="282" spans="2:65" s="1" customFormat="1" ht="11.25" x14ac:dyDescent="0.2">
      <c r="B282" s="30"/>
      <c r="D282" s="144" t="s">
        <v>142</v>
      </c>
      <c r="F282" s="145" t="s">
        <v>520</v>
      </c>
      <c r="I282" s="146"/>
      <c r="L282" s="30"/>
      <c r="M282" s="147"/>
      <c r="T282" s="54"/>
      <c r="AT282" s="15" t="s">
        <v>142</v>
      </c>
      <c r="AU282" s="15" t="s">
        <v>88</v>
      </c>
    </row>
    <row r="283" spans="2:65" s="12" customFormat="1" ht="11.25" x14ac:dyDescent="0.2">
      <c r="B283" s="148"/>
      <c r="D283" s="144" t="s">
        <v>144</v>
      </c>
      <c r="E283" s="149" t="s">
        <v>1</v>
      </c>
      <c r="F283" s="150" t="s">
        <v>239</v>
      </c>
      <c r="H283" s="151">
        <v>2</v>
      </c>
      <c r="I283" s="152"/>
      <c r="L283" s="148"/>
      <c r="M283" s="153"/>
      <c r="T283" s="154"/>
      <c r="AT283" s="149" t="s">
        <v>144</v>
      </c>
      <c r="AU283" s="149" t="s">
        <v>88</v>
      </c>
      <c r="AV283" s="12" t="s">
        <v>88</v>
      </c>
      <c r="AW283" s="12" t="s">
        <v>35</v>
      </c>
      <c r="AX283" s="12" t="s">
        <v>86</v>
      </c>
      <c r="AY283" s="149" t="s">
        <v>132</v>
      </c>
    </row>
    <row r="284" spans="2:65" s="1" customFormat="1" ht="33" customHeight="1" x14ac:dyDescent="0.2">
      <c r="B284" s="30"/>
      <c r="C284" s="131" t="s">
        <v>522</v>
      </c>
      <c r="D284" s="131" t="s">
        <v>135</v>
      </c>
      <c r="E284" s="132" t="s">
        <v>523</v>
      </c>
      <c r="F284" s="133" t="s">
        <v>524</v>
      </c>
      <c r="G284" s="134" t="s">
        <v>138</v>
      </c>
      <c r="H284" s="135">
        <v>1</v>
      </c>
      <c r="I284" s="136"/>
      <c r="J284" s="137">
        <f>ROUND(I284*H284,2)</f>
        <v>0</v>
      </c>
      <c r="K284" s="133" t="s">
        <v>139</v>
      </c>
      <c r="L284" s="30"/>
      <c r="M284" s="138" t="s">
        <v>1</v>
      </c>
      <c r="N284" s="139" t="s">
        <v>43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140</v>
      </c>
      <c r="AT284" s="142" t="s">
        <v>135</v>
      </c>
      <c r="AU284" s="142" t="s">
        <v>88</v>
      </c>
      <c r="AY284" s="15" t="s">
        <v>132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5" t="s">
        <v>86</v>
      </c>
      <c r="BK284" s="143">
        <f>ROUND(I284*H284,2)</f>
        <v>0</v>
      </c>
      <c r="BL284" s="15" t="s">
        <v>140</v>
      </c>
      <c r="BM284" s="142" t="s">
        <v>525</v>
      </c>
    </row>
    <row r="285" spans="2:65" s="1" customFormat="1" ht="19.5" x14ac:dyDescent="0.2">
      <c r="B285" s="30"/>
      <c r="D285" s="144" t="s">
        <v>142</v>
      </c>
      <c r="F285" s="145" t="s">
        <v>526</v>
      </c>
      <c r="I285" s="146"/>
      <c r="L285" s="30"/>
      <c r="M285" s="147"/>
      <c r="T285" s="54"/>
      <c r="AT285" s="15" t="s">
        <v>142</v>
      </c>
      <c r="AU285" s="15" t="s">
        <v>88</v>
      </c>
    </row>
    <row r="286" spans="2:65" s="1" customFormat="1" ht="24.2" customHeight="1" x14ac:dyDescent="0.2">
      <c r="B286" s="30"/>
      <c r="C286" s="166" t="s">
        <v>527</v>
      </c>
      <c r="D286" s="166" t="s">
        <v>348</v>
      </c>
      <c r="E286" s="167" t="s">
        <v>528</v>
      </c>
      <c r="F286" s="168" t="s">
        <v>529</v>
      </c>
      <c r="G286" s="169" t="s">
        <v>138</v>
      </c>
      <c r="H286" s="170">
        <v>1</v>
      </c>
      <c r="I286" s="171"/>
      <c r="J286" s="172">
        <f>ROUND(I286*H286,2)</f>
        <v>0</v>
      </c>
      <c r="K286" s="168" t="s">
        <v>139</v>
      </c>
      <c r="L286" s="173"/>
      <c r="M286" s="174" t="s">
        <v>1</v>
      </c>
      <c r="N286" s="175" t="s">
        <v>43</v>
      </c>
      <c r="P286" s="140">
        <f>O286*H286</f>
        <v>0</v>
      </c>
      <c r="Q286" s="140">
        <v>1.5E-3</v>
      </c>
      <c r="R286" s="140">
        <f>Q286*H286</f>
        <v>1.5E-3</v>
      </c>
      <c r="S286" s="140">
        <v>0</v>
      </c>
      <c r="T286" s="141">
        <f>S286*H286</f>
        <v>0</v>
      </c>
      <c r="AR286" s="142" t="s">
        <v>207</v>
      </c>
      <c r="AT286" s="142" t="s">
        <v>348</v>
      </c>
      <c r="AU286" s="142" t="s">
        <v>88</v>
      </c>
      <c r="AY286" s="15" t="s">
        <v>132</v>
      </c>
      <c r="BE286" s="143">
        <f>IF(N286="základní",J286,0)</f>
        <v>0</v>
      </c>
      <c r="BF286" s="143">
        <f>IF(N286="snížená",J286,0)</f>
        <v>0</v>
      </c>
      <c r="BG286" s="143">
        <f>IF(N286="zákl. přenesená",J286,0)</f>
        <v>0</v>
      </c>
      <c r="BH286" s="143">
        <f>IF(N286="sníž. přenesená",J286,0)</f>
        <v>0</v>
      </c>
      <c r="BI286" s="143">
        <f>IF(N286="nulová",J286,0)</f>
        <v>0</v>
      </c>
      <c r="BJ286" s="15" t="s">
        <v>86</v>
      </c>
      <c r="BK286" s="143">
        <f>ROUND(I286*H286,2)</f>
        <v>0</v>
      </c>
      <c r="BL286" s="15" t="s">
        <v>140</v>
      </c>
      <c r="BM286" s="142" t="s">
        <v>530</v>
      </c>
    </row>
    <row r="287" spans="2:65" s="1" customFormat="1" ht="11.25" x14ac:dyDescent="0.2">
      <c r="B287" s="30"/>
      <c r="D287" s="144" t="s">
        <v>142</v>
      </c>
      <c r="F287" s="145" t="s">
        <v>529</v>
      </c>
      <c r="I287" s="146"/>
      <c r="L287" s="30"/>
      <c r="M287" s="147"/>
      <c r="T287" s="54"/>
      <c r="AT287" s="15" t="s">
        <v>142</v>
      </c>
      <c r="AU287" s="15" t="s">
        <v>88</v>
      </c>
    </row>
    <row r="288" spans="2:65" s="1" customFormat="1" ht="24.2" customHeight="1" x14ac:dyDescent="0.2">
      <c r="B288" s="30"/>
      <c r="C288" s="131" t="s">
        <v>531</v>
      </c>
      <c r="D288" s="131" t="s">
        <v>135</v>
      </c>
      <c r="E288" s="132" t="s">
        <v>532</v>
      </c>
      <c r="F288" s="133" t="s">
        <v>533</v>
      </c>
      <c r="G288" s="134" t="s">
        <v>315</v>
      </c>
      <c r="H288" s="135">
        <v>0.75</v>
      </c>
      <c r="I288" s="136"/>
      <c r="J288" s="137">
        <f>ROUND(I288*H288,2)</f>
        <v>0</v>
      </c>
      <c r="K288" s="133" t="s">
        <v>139</v>
      </c>
      <c r="L288" s="30"/>
      <c r="M288" s="138" t="s">
        <v>1</v>
      </c>
      <c r="N288" s="139" t="s">
        <v>43</v>
      </c>
      <c r="P288" s="140">
        <f>O288*H288</f>
        <v>0</v>
      </c>
      <c r="Q288" s="140">
        <v>0</v>
      </c>
      <c r="R288" s="140">
        <f>Q288*H288</f>
        <v>0</v>
      </c>
      <c r="S288" s="140">
        <v>1.76</v>
      </c>
      <c r="T288" s="141">
        <f>S288*H288</f>
        <v>1.32</v>
      </c>
      <c r="AR288" s="142" t="s">
        <v>140</v>
      </c>
      <c r="AT288" s="142" t="s">
        <v>135</v>
      </c>
      <c r="AU288" s="142" t="s">
        <v>88</v>
      </c>
      <c r="AY288" s="15" t="s">
        <v>132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5" t="s">
        <v>86</v>
      </c>
      <c r="BK288" s="143">
        <f>ROUND(I288*H288,2)</f>
        <v>0</v>
      </c>
      <c r="BL288" s="15" t="s">
        <v>140</v>
      </c>
      <c r="BM288" s="142" t="s">
        <v>534</v>
      </c>
    </row>
    <row r="289" spans="2:65" s="1" customFormat="1" ht="19.5" x14ac:dyDescent="0.2">
      <c r="B289" s="30"/>
      <c r="D289" s="144" t="s">
        <v>142</v>
      </c>
      <c r="F289" s="145" t="s">
        <v>535</v>
      </c>
      <c r="I289" s="146"/>
      <c r="L289" s="30"/>
      <c r="M289" s="147"/>
      <c r="T289" s="54"/>
      <c r="AT289" s="15" t="s">
        <v>142</v>
      </c>
      <c r="AU289" s="15" t="s">
        <v>88</v>
      </c>
    </row>
    <row r="290" spans="2:65" s="12" customFormat="1" ht="11.25" x14ac:dyDescent="0.2">
      <c r="B290" s="148"/>
      <c r="D290" s="144" t="s">
        <v>144</v>
      </c>
      <c r="E290" s="149" t="s">
        <v>1</v>
      </c>
      <c r="F290" s="150" t="s">
        <v>536</v>
      </c>
      <c r="H290" s="151">
        <v>0.75</v>
      </c>
      <c r="I290" s="152"/>
      <c r="L290" s="148"/>
      <c r="M290" s="153"/>
      <c r="T290" s="154"/>
      <c r="AT290" s="149" t="s">
        <v>144</v>
      </c>
      <c r="AU290" s="149" t="s">
        <v>88</v>
      </c>
      <c r="AV290" s="12" t="s">
        <v>88</v>
      </c>
      <c r="AW290" s="12" t="s">
        <v>35</v>
      </c>
      <c r="AX290" s="12" t="s">
        <v>86</v>
      </c>
      <c r="AY290" s="149" t="s">
        <v>132</v>
      </c>
    </row>
    <row r="291" spans="2:65" s="1" customFormat="1" ht="24.2" customHeight="1" x14ac:dyDescent="0.2">
      <c r="B291" s="30"/>
      <c r="C291" s="131" t="s">
        <v>537</v>
      </c>
      <c r="D291" s="131" t="s">
        <v>135</v>
      </c>
      <c r="E291" s="132" t="s">
        <v>538</v>
      </c>
      <c r="F291" s="133" t="s">
        <v>539</v>
      </c>
      <c r="G291" s="134" t="s">
        <v>138</v>
      </c>
      <c r="H291" s="135">
        <v>2</v>
      </c>
      <c r="I291" s="136"/>
      <c r="J291" s="137">
        <f>ROUND(I291*H291,2)</f>
        <v>0</v>
      </c>
      <c r="K291" s="133" t="s">
        <v>139</v>
      </c>
      <c r="L291" s="30"/>
      <c r="M291" s="138" t="s">
        <v>1</v>
      </c>
      <c r="N291" s="139" t="s">
        <v>43</v>
      </c>
      <c r="P291" s="140">
        <f>O291*H291</f>
        <v>0</v>
      </c>
      <c r="Q291" s="140">
        <v>0.12422</v>
      </c>
      <c r="R291" s="140">
        <f>Q291*H291</f>
        <v>0.24843999999999999</v>
      </c>
      <c r="S291" s="140">
        <v>0</v>
      </c>
      <c r="T291" s="141">
        <f>S291*H291</f>
        <v>0</v>
      </c>
      <c r="AR291" s="142" t="s">
        <v>140</v>
      </c>
      <c r="AT291" s="142" t="s">
        <v>135</v>
      </c>
      <c r="AU291" s="142" t="s">
        <v>88</v>
      </c>
      <c r="AY291" s="15" t="s">
        <v>132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5" t="s">
        <v>86</v>
      </c>
      <c r="BK291" s="143">
        <f>ROUND(I291*H291,2)</f>
        <v>0</v>
      </c>
      <c r="BL291" s="15" t="s">
        <v>140</v>
      </c>
      <c r="BM291" s="142" t="s">
        <v>540</v>
      </c>
    </row>
    <row r="292" spans="2:65" s="1" customFormat="1" ht="11.25" x14ac:dyDescent="0.2">
      <c r="B292" s="30"/>
      <c r="D292" s="144" t="s">
        <v>142</v>
      </c>
      <c r="F292" s="145" t="s">
        <v>541</v>
      </c>
      <c r="I292" s="146"/>
      <c r="L292" s="30"/>
      <c r="M292" s="147"/>
      <c r="T292" s="54"/>
      <c r="AT292" s="15" t="s">
        <v>142</v>
      </c>
      <c r="AU292" s="15" t="s">
        <v>88</v>
      </c>
    </row>
    <row r="293" spans="2:65" s="12" customFormat="1" ht="11.25" x14ac:dyDescent="0.2">
      <c r="B293" s="148"/>
      <c r="D293" s="144" t="s">
        <v>144</v>
      </c>
      <c r="E293" s="149" t="s">
        <v>198</v>
      </c>
      <c r="F293" s="150" t="s">
        <v>88</v>
      </c>
      <c r="H293" s="151">
        <v>2</v>
      </c>
      <c r="I293" s="152"/>
      <c r="L293" s="148"/>
      <c r="M293" s="153"/>
      <c r="T293" s="154"/>
      <c r="AT293" s="149" t="s">
        <v>144</v>
      </c>
      <c r="AU293" s="149" t="s">
        <v>88</v>
      </c>
      <c r="AV293" s="12" t="s">
        <v>88</v>
      </c>
      <c r="AW293" s="12" t="s">
        <v>35</v>
      </c>
      <c r="AX293" s="12" t="s">
        <v>86</v>
      </c>
      <c r="AY293" s="149" t="s">
        <v>132</v>
      </c>
    </row>
    <row r="294" spans="2:65" s="1" customFormat="1" ht="21.75" customHeight="1" x14ac:dyDescent="0.2">
      <c r="B294" s="30"/>
      <c r="C294" s="166" t="s">
        <v>542</v>
      </c>
      <c r="D294" s="166" t="s">
        <v>348</v>
      </c>
      <c r="E294" s="167" t="s">
        <v>543</v>
      </c>
      <c r="F294" s="168" t="s">
        <v>544</v>
      </c>
      <c r="G294" s="169" t="s">
        <v>138</v>
      </c>
      <c r="H294" s="170">
        <v>2</v>
      </c>
      <c r="I294" s="171"/>
      <c r="J294" s="172">
        <f>ROUND(I294*H294,2)</f>
        <v>0</v>
      </c>
      <c r="K294" s="168" t="s">
        <v>139</v>
      </c>
      <c r="L294" s="173"/>
      <c r="M294" s="174" t="s">
        <v>1</v>
      </c>
      <c r="N294" s="175" t="s">
        <v>43</v>
      </c>
      <c r="P294" s="140">
        <f>O294*H294</f>
        <v>0</v>
      </c>
      <c r="Q294" s="140">
        <v>6.7000000000000004E-2</v>
      </c>
      <c r="R294" s="140">
        <f>Q294*H294</f>
        <v>0.13400000000000001</v>
      </c>
      <c r="S294" s="140">
        <v>0</v>
      </c>
      <c r="T294" s="141">
        <f>S294*H294</f>
        <v>0</v>
      </c>
      <c r="AR294" s="142" t="s">
        <v>207</v>
      </c>
      <c r="AT294" s="142" t="s">
        <v>348</v>
      </c>
      <c r="AU294" s="142" t="s">
        <v>88</v>
      </c>
      <c r="AY294" s="15" t="s">
        <v>132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5" t="s">
        <v>86</v>
      </c>
      <c r="BK294" s="143">
        <f>ROUND(I294*H294,2)</f>
        <v>0</v>
      </c>
      <c r="BL294" s="15" t="s">
        <v>140</v>
      </c>
      <c r="BM294" s="142" t="s">
        <v>545</v>
      </c>
    </row>
    <row r="295" spans="2:65" s="1" customFormat="1" ht="11.25" x14ac:dyDescent="0.2">
      <c r="B295" s="30"/>
      <c r="D295" s="144" t="s">
        <v>142</v>
      </c>
      <c r="F295" s="145" t="s">
        <v>544</v>
      </c>
      <c r="I295" s="146"/>
      <c r="L295" s="30"/>
      <c r="M295" s="147"/>
      <c r="T295" s="54"/>
      <c r="AT295" s="15" t="s">
        <v>142</v>
      </c>
      <c r="AU295" s="15" t="s">
        <v>88</v>
      </c>
    </row>
    <row r="296" spans="2:65" s="12" customFormat="1" ht="11.25" x14ac:dyDescent="0.2">
      <c r="B296" s="148"/>
      <c r="D296" s="144" t="s">
        <v>144</v>
      </c>
      <c r="E296" s="149" t="s">
        <v>1</v>
      </c>
      <c r="F296" s="150" t="s">
        <v>198</v>
      </c>
      <c r="H296" s="151">
        <v>2</v>
      </c>
      <c r="I296" s="152"/>
      <c r="L296" s="148"/>
      <c r="M296" s="153"/>
      <c r="T296" s="154"/>
      <c r="AT296" s="149" t="s">
        <v>144</v>
      </c>
      <c r="AU296" s="149" t="s">
        <v>88</v>
      </c>
      <c r="AV296" s="12" t="s">
        <v>88</v>
      </c>
      <c r="AW296" s="12" t="s">
        <v>35</v>
      </c>
      <c r="AX296" s="12" t="s">
        <v>86</v>
      </c>
      <c r="AY296" s="149" t="s">
        <v>132</v>
      </c>
    </row>
    <row r="297" spans="2:65" s="1" customFormat="1" ht="24.2" customHeight="1" x14ac:dyDescent="0.2">
      <c r="B297" s="30"/>
      <c r="C297" s="131" t="s">
        <v>546</v>
      </c>
      <c r="D297" s="131" t="s">
        <v>135</v>
      </c>
      <c r="E297" s="132" t="s">
        <v>547</v>
      </c>
      <c r="F297" s="133" t="s">
        <v>548</v>
      </c>
      <c r="G297" s="134" t="s">
        <v>138</v>
      </c>
      <c r="H297" s="135">
        <v>2</v>
      </c>
      <c r="I297" s="136"/>
      <c r="J297" s="137">
        <f>ROUND(I297*H297,2)</f>
        <v>0</v>
      </c>
      <c r="K297" s="133" t="s">
        <v>139</v>
      </c>
      <c r="L297" s="30"/>
      <c r="M297" s="138" t="s">
        <v>1</v>
      </c>
      <c r="N297" s="139" t="s">
        <v>43</v>
      </c>
      <c r="P297" s="140">
        <f>O297*H297</f>
        <v>0</v>
      </c>
      <c r="Q297" s="140">
        <v>2.972E-2</v>
      </c>
      <c r="R297" s="140">
        <f>Q297*H297</f>
        <v>5.944E-2</v>
      </c>
      <c r="S297" s="140">
        <v>0</v>
      </c>
      <c r="T297" s="141">
        <f>S297*H297</f>
        <v>0</v>
      </c>
      <c r="AR297" s="142" t="s">
        <v>140</v>
      </c>
      <c r="AT297" s="142" t="s">
        <v>135</v>
      </c>
      <c r="AU297" s="142" t="s">
        <v>88</v>
      </c>
      <c r="AY297" s="15" t="s">
        <v>132</v>
      </c>
      <c r="BE297" s="143">
        <f>IF(N297="základní",J297,0)</f>
        <v>0</v>
      </c>
      <c r="BF297" s="143">
        <f>IF(N297="snížená",J297,0)</f>
        <v>0</v>
      </c>
      <c r="BG297" s="143">
        <f>IF(N297="zákl. přenesená",J297,0)</f>
        <v>0</v>
      </c>
      <c r="BH297" s="143">
        <f>IF(N297="sníž. přenesená",J297,0)</f>
        <v>0</v>
      </c>
      <c r="BI297" s="143">
        <f>IF(N297="nulová",J297,0)</f>
        <v>0</v>
      </c>
      <c r="BJ297" s="15" t="s">
        <v>86</v>
      </c>
      <c r="BK297" s="143">
        <f>ROUND(I297*H297,2)</f>
        <v>0</v>
      </c>
      <c r="BL297" s="15" t="s">
        <v>140</v>
      </c>
      <c r="BM297" s="142" t="s">
        <v>549</v>
      </c>
    </row>
    <row r="298" spans="2:65" s="1" customFormat="1" ht="19.5" x14ac:dyDescent="0.2">
      <c r="B298" s="30"/>
      <c r="D298" s="144" t="s">
        <v>142</v>
      </c>
      <c r="F298" s="145" t="s">
        <v>550</v>
      </c>
      <c r="I298" s="146"/>
      <c r="L298" s="30"/>
      <c r="M298" s="147"/>
      <c r="T298" s="54"/>
      <c r="AT298" s="15" t="s">
        <v>142</v>
      </c>
      <c r="AU298" s="15" t="s">
        <v>88</v>
      </c>
    </row>
    <row r="299" spans="2:65" s="12" customFormat="1" ht="11.25" x14ac:dyDescent="0.2">
      <c r="B299" s="148"/>
      <c r="D299" s="144" t="s">
        <v>144</v>
      </c>
      <c r="E299" s="149" t="s">
        <v>1</v>
      </c>
      <c r="F299" s="150" t="s">
        <v>198</v>
      </c>
      <c r="H299" s="151">
        <v>2</v>
      </c>
      <c r="I299" s="152"/>
      <c r="L299" s="148"/>
      <c r="M299" s="153"/>
      <c r="T299" s="154"/>
      <c r="AT299" s="149" t="s">
        <v>144</v>
      </c>
      <c r="AU299" s="149" t="s">
        <v>88</v>
      </c>
      <c r="AV299" s="12" t="s">
        <v>88</v>
      </c>
      <c r="AW299" s="12" t="s">
        <v>35</v>
      </c>
      <c r="AX299" s="12" t="s">
        <v>86</v>
      </c>
      <c r="AY299" s="149" t="s">
        <v>132</v>
      </c>
    </row>
    <row r="300" spans="2:65" s="1" customFormat="1" ht="21.75" customHeight="1" x14ac:dyDescent="0.2">
      <c r="B300" s="30"/>
      <c r="C300" s="166" t="s">
        <v>551</v>
      </c>
      <c r="D300" s="166" t="s">
        <v>348</v>
      </c>
      <c r="E300" s="167" t="s">
        <v>552</v>
      </c>
      <c r="F300" s="168" t="s">
        <v>553</v>
      </c>
      <c r="G300" s="169" t="s">
        <v>138</v>
      </c>
      <c r="H300" s="170">
        <v>2</v>
      </c>
      <c r="I300" s="171"/>
      <c r="J300" s="172">
        <f>ROUND(I300*H300,2)</f>
        <v>0</v>
      </c>
      <c r="K300" s="168" t="s">
        <v>139</v>
      </c>
      <c r="L300" s="173"/>
      <c r="M300" s="174" t="s">
        <v>1</v>
      </c>
      <c r="N300" s="175" t="s">
        <v>43</v>
      </c>
      <c r="P300" s="140">
        <f>O300*H300</f>
        <v>0</v>
      </c>
      <c r="Q300" s="140">
        <v>0.111</v>
      </c>
      <c r="R300" s="140">
        <f>Q300*H300</f>
        <v>0.222</v>
      </c>
      <c r="S300" s="140">
        <v>0</v>
      </c>
      <c r="T300" s="141">
        <f>S300*H300</f>
        <v>0</v>
      </c>
      <c r="AR300" s="142" t="s">
        <v>207</v>
      </c>
      <c r="AT300" s="142" t="s">
        <v>348</v>
      </c>
      <c r="AU300" s="142" t="s">
        <v>88</v>
      </c>
      <c r="AY300" s="15" t="s">
        <v>132</v>
      </c>
      <c r="BE300" s="143">
        <f>IF(N300="základní",J300,0)</f>
        <v>0</v>
      </c>
      <c r="BF300" s="143">
        <f>IF(N300="snížená",J300,0)</f>
        <v>0</v>
      </c>
      <c r="BG300" s="143">
        <f>IF(N300="zákl. přenesená",J300,0)</f>
        <v>0</v>
      </c>
      <c r="BH300" s="143">
        <f>IF(N300="sníž. přenesená",J300,0)</f>
        <v>0</v>
      </c>
      <c r="BI300" s="143">
        <f>IF(N300="nulová",J300,0)</f>
        <v>0</v>
      </c>
      <c r="BJ300" s="15" t="s">
        <v>86</v>
      </c>
      <c r="BK300" s="143">
        <f>ROUND(I300*H300,2)</f>
        <v>0</v>
      </c>
      <c r="BL300" s="15" t="s">
        <v>140</v>
      </c>
      <c r="BM300" s="142" t="s">
        <v>554</v>
      </c>
    </row>
    <row r="301" spans="2:65" s="1" customFormat="1" ht="11.25" x14ac:dyDescent="0.2">
      <c r="B301" s="30"/>
      <c r="D301" s="144" t="s">
        <v>142</v>
      </c>
      <c r="F301" s="145" t="s">
        <v>553</v>
      </c>
      <c r="I301" s="146"/>
      <c r="L301" s="30"/>
      <c r="M301" s="147"/>
      <c r="T301" s="54"/>
      <c r="AT301" s="15" t="s">
        <v>142</v>
      </c>
      <c r="AU301" s="15" t="s">
        <v>88</v>
      </c>
    </row>
    <row r="302" spans="2:65" s="12" customFormat="1" ht="11.25" x14ac:dyDescent="0.2">
      <c r="B302" s="148"/>
      <c r="D302" s="144" t="s">
        <v>144</v>
      </c>
      <c r="E302" s="149" t="s">
        <v>1</v>
      </c>
      <c r="F302" s="150" t="s">
        <v>198</v>
      </c>
      <c r="H302" s="151">
        <v>2</v>
      </c>
      <c r="I302" s="152"/>
      <c r="L302" s="148"/>
      <c r="M302" s="153"/>
      <c r="T302" s="154"/>
      <c r="AT302" s="149" t="s">
        <v>144</v>
      </c>
      <c r="AU302" s="149" t="s">
        <v>88</v>
      </c>
      <c r="AV302" s="12" t="s">
        <v>88</v>
      </c>
      <c r="AW302" s="12" t="s">
        <v>35</v>
      </c>
      <c r="AX302" s="12" t="s">
        <v>86</v>
      </c>
      <c r="AY302" s="149" t="s">
        <v>132</v>
      </c>
    </row>
    <row r="303" spans="2:65" s="1" customFormat="1" ht="24.2" customHeight="1" x14ac:dyDescent="0.2">
      <c r="B303" s="30"/>
      <c r="C303" s="131" t="s">
        <v>555</v>
      </c>
      <c r="D303" s="131" t="s">
        <v>135</v>
      </c>
      <c r="E303" s="132" t="s">
        <v>556</v>
      </c>
      <c r="F303" s="133" t="s">
        <v>557</v>
      </c>
      <c r="G303" s="134" t="s">
        <v>138</v>
      </c>
      <c r="H303" s="135">
        <v>2</v>
      </c>
      <c r="I303" s="136"/>
      <c r="J303" s="137">
        <f>ROUND(I303*H303,2)</f>
        <v>0</v>
      </c>
      <c r="K303" s="133" t="s">
        <v>139</v>
      </c>
      <c r="L303" s="30"/>
      <c r="M303" s="138" t="s">
        <v>1</v>
      </c>
      <c r="N303" s="139" t="s">
        <v>43</v>
      </c>
      <c r="P303" s="140">
        <f>O303*H303</f>
        <v>0</v>
      </c>
      <c r="Q303" s="140">
        <v>2.972E-2</v>
      </c>
      <c r="R303" s="140">
        <f>Q303*H303</f>
        <v>5.944E-2</v>
      </c>
      <c r="S303" s="140">
        <v>0</v>
      </c>
      <c r="T303" s="141">
        <f>S303*H303</f>
        <v>0</v>
      </c>
      <c r="AR303" s="142" t="s">
        <v>140</v>
      </c>
      <c r="AT303" s="142" t="s">
        <v>135</v>
      </c>
      <c r="AU303" s="142" t="s">
        <v>88</v>
      </c>
      <c r="AY303" s="15" t="s">
        <v>132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5" t="s">
        <v>86</v>
      </c>
      <c r="BK303" s="143">
        <f>ROUND(I303*H303,2)</f>
        <v>0</v>
      </c>
      <c r="BL303" s="15" t="s">
        <v>140</v>
      </c>
      <c r="BM303" s="142" t="s">
        <v>558</v>
      </c>
    </row>
    <row r="304" spans="2:65" s="1" customFormat="1" ht="19.5" x14ac:dyDescent="0.2">
      <c r="B304" s="30"/>
      <c r="D304" s="144" t="s">
        <v>142</v>
      </c>
      <c r="F304" s="145" t="s">
        <v>559</v>
      </c>
      <c r="I304" s="146"/>
      <c r="L304" s="30"/>
      <c r="M304" s="147"/>
      <c r="T304" s="54"/>
      <c r="AT304" s="15" t="s">
        <v>142</v>
      </c>
      <c r="AU304" s="15" t="s">
        <v>88</v>
      </c>
    </row>
    <row r="305" spans="2:65" s="12" customFormat="1" ht="11.25" x14ac:dyDescent="0.2">
      <c r="B305" s="148"/>
      <c r="D305" s="144" t="s">
        <v>144</v>
      </c>
      <c r="E305" s="149" t="s">
        <v>1</v>
      </c>
      <c r="F305" s="150" t="s">
        <v>198</v>
      </c>
      <c r="H305" s="151">
        <v>2</v>
      </c>
      <c r="I305" s="152"/>
      <c r="L305" s="148"/>
      <c r="M305" s="153"/>
      <c r="T305" s="154"/>
      <c r="AT305" s="149" t="s">
        <v>144</v>
      </c>
      <c r="AU305" s="149" t="s">
        <v>88</v>
      </c>
      <c r="AV305" s="12" t="s">
        <v>88</v>
      </c>
      <c r="AW305" s="12" t="s">
        <v>35</v>
      </c>
      <c r="AX305" s="12" t="s">
        <v>86</v>
      </c>
      <c r="AY305" s="149" t="s">
        <v>132</v>
      </c>
    </row>
    <row r="306" spans="2:65" s="1" customFormat="1" ht="24.2" customHeight="1" x14ac:dyDescent="0.2">
      <c r="B306" s="30"/>
      <c r="C306" s="166" t="s">
        <v>560</v>
      </c>
      <c r="D306" s="166" t="s">
        <v>348</v>
      </c>
      <c r="E306" s="167" t="s">
        <v>561</v>
      </c>
      <c r="F306" s="168" t="s">
        <v>562</v>
      </c>
      <c r="G306" s="169" t="s">
        <v>138</v>
      </c>
      <c r="H306" s="170">
        <v>2</v>
      </c>
      <c r="I306" s="171"/>
      <c r="J306" s="172">
        <f>ROUND(I306*H306,2)</f>
        <v>0</v>
      </c>
      <c r="K306" s="168" t="s">
        <v>139</v>
      </c>
      <c r="L306" s="173"/>
      <c r="M306" s="174" t="s">
        <v>1</v>
      </c>
      <c r="N306" s="175" t="s">
        <v>43</v>
      </c>
      <c r="P306" s="140">
        <f>O306*H306</f>
        <v>0</v>
      </c>
      <c r="Q306" s="140">
        <v>0.08</v>
      </c>
      <c r="R306" s="140">
        <f>Q306*H306</f>
        <v>0.16</v>
      </c>
      <c r="S306" s="140">
        <v>0</v>
      </c>
      <c r="T306" s="141">
        <f>S306*H306</f>
        <v>0</v>
      </c>
      <c r="AR306" s="142" t="s">
        <v>207</v>
      </c>
      <c r="AT306" s="142" t="s">
        <v>348</v>
      </c>
      <c r="AU306" s="142" t="s">
        <v>88</v>
      </c>
      <c r="AY306" s="15" t="s">
        <v>132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5" t="s">
        <v>86</v>
      </c>
      <c r="BK306" s="143">
        <f>ROUND(I306*H306,2)</f>
        <v>0</v>
      </c>
      <c r="BL306" s="15" t="s">
        <v>140</v>
      </c>
      <c r="BM306" s="142" t="s">
        <v>563</v>
      </c>
    </row>
    <row r="307" spans="2:65" s="1" customFormat="1" ht="19.5" x14ac:dyDescent="0.2">
      <c r="B307" s="30"/>
      <c r="D307" s="144" t="s">
        <v>142</v>
      </c>
      <c r="F307" s="145" t="s">
        <v>562</v>
      </c>
      <c r="I307" s="146"/>
      <c r="L307" s="30"/>
      <c r="M307" s="147"/>
      <c r="T307" s="54"/>
      <c r="AT307" s="15" t="s">
        <v>142</v>
      </c>
      <c r="AU307" s="15" t="s">
        <v>88</v>
      </c>
    </row>
    <row r="308" spans="2:65" s="12" customFormat="1" ht="11.25" x14ac:dyDescent="0.2">
      <c r="B308" s="148"/>
      <c r="D308" s="144" t="s">
        <v>144</v>
      </c>
      <c r="E308" s="149" t="s">
        <v>1</v>
      </c>
      <c r="F308" s="150" t="s">
        <v>198</v>
      </c>
      <c r="H308" s="151">
        <v>2</v>
      </c>
      <c r="I308" s="152"/>
      <c r="L308" s="148"/>
      <c r="M308" s="153"/>
      <c r="T308" s="154"/>
      <c r="AT308" s="149" t="s">
        <v>144</v>
      </c>
      <c r="AU308" s="149" t="s">
        <v>88</v>
      </c>
      <c r="AV308" s="12" t="s">
        <v>88</v>
      </c>
      <c r="AW308" s="12" t="s">
        <v>35</v>
      </c>
      <c r="AX308" s="12" t="s">
        <v>86</v>
      </c>
      <c r="AY308" s="149" t="s">
        <v>132</v>
      </c>
    </row>
    <row r="309" spans="2:65" s="1" customFormat="1" ht="24.2" customHeight="1" x14ac:dyDescent="0.2">
      <c r="B309" s="30"/>
      <c r="C309" s="131" t="s">
        <v>564</v>
      </c>
      <c r="D309" s="131" t="s">
        <v>135</v>
      </c>
      <c r="E309" s="132" t="s">
        <v>565</v>
      </c>
      <c r="F309" s="133" t="s">
        <v>566</v>
      </c>
      <c r="G309" s="134" t="s">
        <v>138</v>
      </c>
      <c r="H309" s="135">
        <v>2</v>
      </c>
      <c r="I309" s="136"/>
      <c r="J309" s="137">
        <f>ROUND(I309*H309,2)</f>
        <v>0</v>
      </c>
      <c r="K309" s="133" t="s">
        <v>139</v>
      </c>
      <c r="L309" s="30"/>
      <c r="M309" s="138" t="s">
        <v>1</v>
      </c>
      <c r="N309" s="139" t="s">
        <v>43</v>
      </c>
      <c r="P309" s="140">
        <f>O309*H309</f>
        <v>0</v>
      </c>
      <c r="Q309" s="140">
        <v>0.21734000000000001</v>
      </c>
      <c r="R309" s="140">
        <f>Q309*H309</f>
        <v>0.43468000000000001</v>
      </c>
      <c r="S309" s="140">
        <v>0</v>
      </c>
      <c r="T309" s="141">
        <f>S309*H309</f>
        <v>0</v>
      </c>
      <c r="AR309" s="142" t="s">
        <v>140</v>
      </c>
      <c r="AT309" s="142" t="s">
        <v>135</v>
      </c>
      <c r="AU309" s="142" t="s">
        <v>88</v>
      </c>
      <c r="AY309" s="15" t="s">
        <v>132</v>
      </c>
      <c r="BE309" s="143">
        <f>IF(N309="základní",J309,0)</f>
        <v>0</v>
      </c>
      <c r="BF309" s="143">
        <f>IF(N309="snížená",J309,0)</f>
        <v>0</v>
      </c>
      <c r="BG309" s="143">
        <f>IF(N309="zákl. přenesená",J309,0)</f>
        <v>0</v>
      </c>
      <c r="BH309" s="143">
        <f>IF(N309="sníž. přenesená",J309,0)</f>
        <v>0</v>
      </c>
      <c r="BI309" s="143">
        <f>IF(N309="nulová",J309,0)</f>
        <v>0</v>
      </c>
      <c r="BJ309" s="15" t="s">
        <v>86</v>
      </c>
      <c r="BK309" s="143">
        <f>ROUND(I309*H309,2)</f>
        <v>0</v>
      </c>
      <c r="BL309" s="15" t="s">
        <v>140</v>
      </c>
      <c r="BM309" s="142" t="s">
        <v>567</v>
      </c>
    </row>
    <row r="310" spans="2:65" s="1" customFormat="1" ht="19.5" x14ac:dyDescent="0.2">
      <c r="B310" s="30"/>
      <c r="D310" s="144" t="s">
        <v>142</v>
      </c>
      <c r="F310" s="145" t="s">
        <v>568</v>
      </c>
      <c r="I310" s="146"/>
      <c r="L310" s="30"/>
      <c r="M310" s="147"/>
      <c r="T310" s="54"/>
      <c r="AT310" s="15" t="s">
        <v>142</v>
      </c>
      <c r="AU310" s="15" t="s">
        <v>88</v>
      </c>
    </row>
    <row r="311" spans="2:65" s="12" customFormat="1" ht="11.25" x14ac:dyDescent="0.2">
      <c r="B311" s="148"/>
      <c r="D311" s="144" t="s">
        <v>144</v>
      </c>
      <c r="E311" s="149" t="s">
        <v>1</v>
      </c>
      <c r="F311" s="150" t="s">
        <v>198</v>
      </c>
      <c r="H311" s="151">
        <v>2</v>
      </c>
      <c r="I311" s="152"/>
      <c r="L311" s="148"/>
      <c r="M311" s="153"/>
      <c r="T311" s="154"/>
      <c r="AT311" s="149" t="s">
        <v>144</v>
      </c>
      <c r="AU311" s="149" t="s">
        <v>88</v>
      </c>
      <c r="AV311" s="12" t="s">
        <v>88</v>
      </c>
      <c r="AW311" s="12" t="s">
        <v>35</v>
      </c>
      <c r="AX311" s="12" t="s">
        <v>86</v>
      </c>
      <c r="AY311" s="149" t="s">
        <v>132</v>
      </c>
    </row>
    <row r="312" spans="2:65" s="1" customFormat="1" ht="24.2" customHeight="1" x14ac:dyDescent="0.2">
      <c r="B312" s="30"/>
      <c r="C312" s="166" t="s">
        <v>569</v>
      </c>
      <c r="D312" s="166" t="s">
        <v>348</v>
      </c>
      <c r="E312" s="167" t="s">
        <v>570</v>
      </c>
      <c r="F312" s="168" t="s">
        <v>571</v>
      </c>
      <c r="G312" s="169" t="s">
        <v>138</v>
      </c>
      <c r="H312" s="170">
        <v>2</v>
      </c>
      <c r="I312" s="171"/>
      <c r="J312" s="172">
        <f>ROUND(I312*H312,2)</f>
        <v>0</v>
      </c>
      <c r="K312" s="168" t="s">
        <v>139</v>
      </c>
      <c r="L312" s="173"/>
      <c r="M312" s="174" t="s">
        <v>1</v>
      </c>
      <c r="N312" s="175" t="s">
        <v>43</v>
      </c>
      <c r="P312" s="140">
        <f>O312*H312</f>
        <v>0</v>
      </c>
      <c r="Q312" s="140">
        <v>0.108</v>
      </c>
      <c r="R312" s="140">
        <f>Q312*H312</f>
        <v>0.216</v>
      </c>
      <c r="S312" s="140">
        <v>0</v>
      </c>
      <c r="T312" s="141">
        <f>S312*H312</f>
        <v>0</v>
      </c>
      <c r="AR312" s="142" t="s">
        <v>207</v>
      </c>
      <c r="AT312" s="142" t="s">
        <v>348</v>
      </c>
      <c r="AU312" s="142" t="s">
        <v>88</v>
      </c>
      <c r="AY312" s="15" t="s">
        <v>132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5" t="s">
        <v>86</v>
      </c>
      <c r="BK312" s="143">
        <f>ROUND(I312*H312,2)</f>
        <v>0</v>
      </c>
      <c r="BL312" s="15" t="s">
        <v>140</v>
      </c>
      <c r="BM312" s="142" t="s">
        <v>572</v>
      </c>
    </row>
    <row r="313" spans="2:65" s="1" customFormat="1" ht="11.25" x14ac:dyDescent="0.2">
      <c r="B313" s="30"/>
      <c r="D313" s="144" t="s">
        <v>142</v>
      </c>
      <c r="F313" s="145" t="s">
        <v>571</v>
      </c>
      <c r="I313" s="146"/>
      <c r="L313" s="30"/>
      <c r="M313" s="147"/>
      <c r="T313" s="54"/>
      <c r="AT313" s="15" t="s">
        <v>142</v>
      </c>
      <c r="AU313" s="15" t="s">
        <v>88</v>
      </c>
    </row>
    <row r="314" spans="2:65" s="12" customFormat="1" ht="11.25" x14ac:dyDescent="0.2">
      <c r="B314" s="148"/>
      <c r="D314" s="144" t="s">
        <v>144</v>
      </c>
      <c r="E314" s="149" t="s">
        <v>1</v>
      </c>
      <c r="F314" s="150" t="s">
        <v>198</v>
      </c>
      <c r="H314" s="151">
        <v>2</v>
      </c>
      <c r="I314" s="152"/>
      <c r="L314" s="148"/>
      <c r="M314" s="153"/>
      <c r="T314" s="154"/>
      <c r="AT314" s="149" t="s">
        <v>144</v>
      </c>
      <c r="AU314" s="149" t="s">
        <v>88</v>
      </c>
      <c r="AV314" s="12" t="s">
        <v>88</v>
      </c>
      <c r="AW314" s="12" t="s">
        <v>35</v>
      </c>
      <c r="AX314" s="12" t="s">
        <v>86</v>
      </c>
      <c r="AY314" s="149" t="s">
        <v>132</v>
      </c>
    </row>
    <row r="315" spans="2:65" s="1" customFormat="1" ht="24.2" customHeight="1" x14ac:dyDescent="0.2">
      <c r="B315" s="30"/>
      <c r="C315" s="166" t="s">
        <v>573</v>
      </c>
      <c r="D315" s="166" t="s">
        <v>348</v>
      </c>
      <c r="E315" s="167" t="s">
        <v>574</v>
      </c>
      <c r="F315" s="168" t="s">
        <v>575</v>
      </c>
      <c r="G315" s="169" t="s">
        <v>138</v>
      </c>
      <c r="H315" s="170">
        <v>2</v>
      </c>
      <c r="I315" s="171"/>
      <c r="J315" s="172">
        <f>ROUND(I315*H315,2)</f>
        <v>0</v>
      </c>
      <c r="K315" s="168" t="s">
        <v>139</v>
      </c>
      <c r="L315" s="173"/>
      <c r="M315" s="174" t="s">
        <v>1</v>
      </c>
      <c r="N315" s="175" t="s">
        <v>43</v>
      </c>
      <c r="P315" s="140">
        <f>O315*H315</f>
        <v>0</v>
      </c>
      <c r="Q315" s="140">
        <v>2.7E-2</v>
      </c>
      <c r="R315" s="140">
        <f>Q315*H315</f>
        <v>5.3999999999999999E-2</v>
      </c>
      <c r="S315" s="140">
        <v>0</v>
      </c>
      <c r="T315" s="141">
        <f>S315*H315</f>
        <v>0</v>
      </c>
      <c r="AR315" s="142" t="s">
        <v>207</v>
      </c>
      <c r="AT315" s="142" t="s">
        <v>348</v>
      </c>
      <c r="AU315" s="142" t="s">
        <v>88</v>
      </c>
      <c r="AY315" s="15" t="s">
        <v>132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5" t="s">
        <v>86</v>
      </c>
      <c r="BK315" s="143">
        <f>ROUND(I315*H315,2)</f>
        <v>0</v>
      </c>
      <c r="BL315" s="15" t="s">
        <v>140</v>
      </c>
      <c r="BM315" s="142" t="s">
        <v>576</v>
      </c>
    </row>
    <row r="316" spans="2:65" s="1" customFormat="1" ht="11.25" x14ac:dyDescent="0.2">
      <c r="B316" s="30"/>
      <c r="D316" s="144" t="s">
        <v>142</v>
      </c>
      <c r="F316" s="145" t="s">
        <v>575</v>
      </c>
      <c r="I316" s="146"/>
      <c r="L316" s="30"/>
      <c r="M316" s="147"/>
      <c r="T316" s="54"/>
      <c r="AT316" s="15" t="s">
        <v>142</v>
      </c>
      <c r="AU316" s="15" t="s">
        <v>88</v>
      </c>
    </row>
    <row r="317" spans="2:65" s="12" customFormat="1" ht="11.25" x14ac:dyDescent="0.2">
      <c r="B317" s="148"/>
      <c r="D317" s="144" t="s">
        <v>144</v>
      </c>
      <c r="E317" s="149" t="s">
        <v>1</v>
      </c>
      <c r="F317" s="150" t="s">
        <v>198</v>
      </c>
      <c r="H317" s="151">
        <v>2</v>
      </c>
      <c r="I317" s="152"/>
      <c r="L317" s="148"/>
      <c r="M317" s="153"/>
      <c r="T317" s="154"/>
      <c r="AT317" s="149" t="s">
        <v>144</v>
      </c>
      <c r="AU317" s="149" t="s">
        <v>88</v>
      </c>
      <c r="AV317" s="12" t="s">
        <v>88</v>
      </c>
      <c r="AW317" s="12" t="s">
        <v>35</v>
      </c>
      <c r="AX317" s="12" t="s">
        <v>86</v>
      </c>
      <c r="AY317" s="149" t="s">
        <v>132</v>
      </c>
    </row>
    <row r="318" spans="2:65" s="1" customFormat="1" ht="24.2" customHeight="1" x14ac:dyDescent="0.2">
      <c r="B318" s="30"/>
      <c r="C318" s="131" t="s">
        <v>577</v>
      </c>
      <c r="D318" s="131" t="s">
        <v>135</v>
      </c>
      <c r="E318" s="132" t="s">
        <v>578</v>
      </c>
      <c r="F318" s="133" t="s">
        <v>579</v>
      </c>
      <c r="G318" s="134" t="s">
        <v>138</v>
      </c>
      <c r="H318" s="135">
        <v>2</v>
      </c>
      <c r="I318" s="136"/>
      <c r="J318" s="137">
        <f>ROUND(I318*H318,2)</f>
        <v>0</v>
      </c>
      <c r="K318" s="133" t="s">
        <v>139</v>
      </c>
      <c r="L318" s="30"/>
      <c r="M318" s="138" t="s">
        <v>1</v>
      </c>
      <c r="N318" s="139" t="s">
        <v>43</v>
      </c>
      <c r="P318" s="140">
        <f>O318*H318</f>
        <v>0</v>
      </c>
      <c r="Q318" s="140">
        <v>0</v>
      </c>
      <c r="R318" s="140">
        <f>Q318*H318</f>
        <v>0</v>
      </c>
      <c r="S318" s="140">
        <v>0.05</v>
      </c>
      <c r="T318" s="141">
        <f>S318*H318</f>
        <v>0.1</v>
      </c>
      <c r="AR318" s="142" t="s">
        <v>140</v>
      </c>
      <c r="AT318" s="142" t="s">
        <v>135</v>
      </c>
      <c r="AU318" s="142" t="s">
        <v>88</v>
      </c>
      <c r="AY318" s="15" t="s">
        <v>132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5" t="s">
        <v>86</v>
      </c>
      <c r="BK318" s="143">
        <f>ROUND(I318*H318,2)</f>
        <v>0</v>
      </c>
      <c r="BL318" s="15" t="s">
        <v>140</v>
      </c>
      <c r="BM318" s="142" t="s">
        <v>580</v>
      </c>
    </row>
    <row r="319" spans="2:65" s="1" customFormat="1" ht="19.5" x14ac:dyDescent="0.2">
      <c r="B319" s="30"/>
      <c r="D319" s="144" t="s">
        <v>142</v>
      </c>
      <c r="F319" s="145" t="s">
        <v>581</v>
      </c>
      <c r="I319" s="146"/>
      <c r="L319" s="30"/>
      <c r="M319" s="147"/>
      <c r="T319" s="54"/>
      <c r="AT319" s="15" t="s">
        <v>142</v>
      </c>
      <c r="AU319" s="15" t="s">
        <v>88</v>
      </c>
    </row>
    <row r="320" spans="2:65" s="12" customFormat="1" ht="11.25" x14ac:dyDescent="0.2">
      <c r="B320" s="148"/>
      <c r="D320" s="144" t="s">
        <v>144</v>
      </c>
      <c r="E320" s="149" t="s">
        <v>199</v>
      </c>
      <c r="F320" s="150" t="s">
        <v>88</v>
      </c>
      <c r="H320" s="151">
        <v>2</v>
      </c>
      <c r="I320" s="152"/>
      <c r="L320" s="148"/>
      <c r="M320" s="153"/>
      <c r="T320" s="154"/>
      <c r="AT320" s="149" t="s">
        <v>144</v>
      </c>
      <c r="AU320" s="149" t="s">
        <v>88</v>
      </c>
      <c r="AV320" s="12" t="s">
        <v>88</v>
      </c>
      <c r="AW320" s="12" t="s">
        <v>35</v>
      </c>
      <c r="AX320" s="12" t="s">
        <v>86</v>
      </c>
      <c r="AY320" s="149" t="s">
        <v>132</v>
      </c>
    </row>
    <row r="321" spans="2:65" s="1" customFormat="1" ht="24.2" customHeight="1" x14ac:dyDescent="0.2">
      <c r="B321" s="30"/>
      <c r="C321" s="131" t="s">
        <v>582</v>
      </c>
      <c r="D321" s="131" t="s">
        <v>135</v>
      </c>
      <c r="E321" s="132" t="s">
        <v>583</v>
      </c>
      <c r="F321" s="133" t="s">
        <v>584</v>
      </c>
      <c r="G321" s="134" t="s">
        <v>138</v>
      </c>
      <c r="H321" s="135">
        <v>2</v>
      </c>
      <c r="I321" s="136"/>
      <c r="J321" s="137">
        <f>ROUND(I321*H321,2)</f>
        <v>0</v>
      </c>
      <c r="K321" s="133" t="s">
        <v>585</v>
      </c>
      <c r="L321" s="30"/>
      <c r="M321" s="138" t="s">
        <v>1</v>
      </c>
      <c r="N321" s="139" t="s">
        <v>43</v>
      </c>
      <c r="P321" s="140">
        <f>O321*H321</f>
        <v>0</v>
      </c>
      <c r="Q321" s="140">
        <v>0.42080000000000001</v>
      </c>
      <c r="R321" s="140">
        <f>Q321*H321</f>
        <v>0.84160000000000001</v>
      </c>
      <c r="S321" s="140">
        <v>0</v>
      </c>
      <c r="T321" s="141">
        <f>S321*H321</f>
        <v>0</v>
      </c>
      <c r="AR321" s="142" t="s">
        <v>140</v>
      </c>
      <c r="AT321" s="142" t="s">
        <v>135</v>
      </c>
      <c r="AU321" s="142" t="s">
        <v>88</v>
      </c>
      <c r="AY321" s="15" t="s">
        <v>132</v>
      </c>
      <c r="BE321" s="143">
        <f>IF(N321="základní",J321,0)</f>
        <v>0</v>
      </c>
      <c r="BF321" s="143">
        <f>IF(N321="snížená",J321,0)</f>
        <v>0</v>
      </c>
      <c r="BG321" s="143">
        <f>IF(N321="zákl. přenesená",J321,0)</f>
        <v>0</v>
      </c>
      <c r="BH321" s="143">
        <f>IF(N321="sníž. přenesená",J321,0)</f>
        <v>0</v>
      </c>
      <c r="BI321" s="143">
        <f>IF(N321="nulová",J321,0)</f>
        <v>0</v>
      </c>
      <c r="BJ321" s="15" t="s">
        <v>86</v>
      </c>
      <c r="BK321" s="143">
        <f>ROUND(I321*H321,2)</f>
        <v>0</v>
      </c>
      <c r="BL321" s="15" t="s">
        <v>140</v>
      </c>
      <c r="BM321" s="142" t="s">
        <v>586</v>
      </c>
    </row>
    <row r="322" spans="2:65" s="1" customFormat="1" ht="19.5" x14ac:dyDescent="0.2">
      <c r="B322" s="30"/>
      <c r="D322" s="144" t="s">
        <v>142</v>
      </c>
      <c r="F322" s="145" t="s">
        <v>584</v>
      </c>
      <c r="I322" s="146"/>
      <c r="L322" s="30"/>
      <c r="M322" s="147"/>
      <c r="T322" s="54"/>
      <c r="AT322" s="15" t="s">
        <v>142</v>
      </c>
      <c r="AU322" s="15" t="s">
        <v>88</v>
      </c>
    </row>
    <row r="323" spans="2:65" s="1" customFormat="1" ht="24.2" customHeight="1" x14ac:dyDescent="0.2">
      <c r="B323" s="30"/>
      <c r="C323" s="131" t="s">
        <v>587</v>
      </c>
      <c r="D323" s="131" t="s">
        <v>135</v>
      </c>
      <c r="E323" s="132" t="s">
        <v>588</v>
      </c>
      <c r="F323" s="133" t="s">
        <v>589</v>
      </c>
      <c r="G323" s="134" t="s">
        <v>315</v>
      </c>
      <c r="H323" s="135">
        <v>0.76</v>
      </c>
      <c r="I323" s="136"/>
      <c r="J323" s="137">
        <f>ROUND(I323*H323,2)</f>
        <v>0</v>
      </c>
      <c r="K323" s="133" t="s">
        <v>139</v>
      </c>
      <c r="L323" s="30"/>
      <c r="M323" s="138" t="s">
        <v>1</v>
      </c>
      <c r="N323" s="139" t="s">
        <v>43</v>
      </c>
      <c r="P323" s="140">
        <f>O323*H323</f>
        <v>0</v>
      </c>
      <c r="Q323" s="140">
        <v>0</v>
      </c>
      <c r="R323" s="140">
        <f>Q323*H323</f>
        <v>0</v>
      </c>
      <c r="S323" s="140">
        <v>0</v>
      </c>
      <c r="T323" s="141">
        <f>S323*H323</f>
        <v>0</v>
      </c>
      <c r="AR323" s="142" t="s">
        <v>140</v>
      </c>
      <c r="AT323" s="142" t="s">
        <v>135</v>
      </c>
      <c r="AU323" s="142" t="s">
        <v>88</v>
      </c>
      <c r="AY323" s="15" t="s">
        <v>132</v>
      </c>
      <c r="BE323" s="143">
        <f>IF(N323="základní",J323,0)</f>
        <v>0</v>
      </c>
      <c r="BF323" s="143">
        <f>IF(N323="snížená",J323,0)</f>
        <v>0</v>
      </c>
      <c r="BG323" s="143">
        <f>IF(N323="zákl. přenesená",J323,0)</f>
        <v>0</v>
      </c>
      <c r="BH323" s="143">
        <f>IF(N323="sníž. přenesená",J323,0)</f>
        <v>0</v>
      </c>
      <c r="BI323" s="143">
        <f>IF(N323="nulová",J323,0)</f>
        <v>0</v>
      </c>
      <c r="BJ323" s="15" t="s">
        <v>86</v>
      </c>
      <c r="BK323" s="143">
        <f>ROUND(I323*H323,2)</f>
        <v>0</v>
      </c>
      <c r="BL323" s="15" t="s">
        <v>140</v>
      </c>
      <c r="BM323" s="142" t="s">
        <v>590</v>
      </c>
    </row>
    <row r="324" spans="2:65" s="1" customFormat="1" ht="19.5" x14ac:dyDescent="0.2">
      <c r="B324" s="30"/>
      <c r="D324" s="144" t="s">
        <v>142</v>
      </c>
      <c r="F324" s="145" t="s">
        <v>591</v>
      </c>
      <c r="I324" s="146"/>
      <c r="L324" s="30"/>
      <c r="M324" s="147"/>
      <c r="T324" s="54"/>
      <c r="AT324" s="15" t="s">
        <v>142</v>
      </c>
      <c r="AU324" s="15" t="s">
        <v>88</v>
      </c>
    </row>
    <row r="325" spans="2:65" s="12" customFormat="1" ht="11.25" x14ac:dyDescent="0.2">
      <c r="B325" s="148"/>
      <c r="D325" s="144" t="s">
        <v>144</v>
      </c>
      <c r="E325" s="149" t="s">
        <v>200</v>
      </c>
      <c r="F325" s="150" t="s">
        <v>592</v>
      </c>
      <c r="H325" s="151">
        <v>0.76</v>
      </c>
      <c r="I325" s="152"/>
      <c r="L325" s="148"/>
      <c r="M325" s="153"/>
      <c r="T325" s="154"/>
      <c r="AT325" s="149" t="s">
        <v>144</v>
      </c>
      <c r="AU325" s="149" t="s">
        <v>88</v>
      </c>
      <c r="AV325" s="12" t="s">
        <v>88</v>
      </c>
      <c r="AW325" s="12" t="s">
        <v>35</v>
      </c>
      <c r="AX325" s="12" t="s">
        <v>86</v>
      </c>
      <c r="AY325" s="149" t="s">
        <v>132</v>
      </c>
    </row>
    <row r="326" spans="2:65" s="11" customFormat="1" ht="22.9" customHeight="1" x14ac:dyDescent="0.2">
      <c r="B326" s="119"/>
      <c r="D326" s="120" t="s">
        <v>77</v>
      </c>
      <c r="E326" s="129" t="s">
        <v>133</v>
      </c>
      <c r="F326" s="129" t="s">
        <v>134</v>
      </c>
      <c r="I326" s="122"/>
      <c r="J326" s="130">
        <f>BK326</f>
        <v>0</v>
      </c>
      <c r="L326" s="119"/>
      <c r="M326" s="124"/>
      <c r="P326" s="125">
        <f>SUM(P327:P409)</f>
        <v>0</v>
      </c>
      <c r="R326" s="125">
        <f>SUM(R327:R409)</f>
        <v>86.930812079999981</v>
      </c>
      <c r="T326" s="126">
        <f>SUM(T327:T409)</f>
        <v>1.3440000000000001E-2</v>
      </c>
      <c r="AR326" s="120" t="s">
        <v>86</v>
      </c>
      <c r="AT326" s="127" t="s">
        <v>77</v>
      </c>
      <c r="AU326" s="127" t="s">
        <v>86</v>
      </c>
      <c r="AY326" s="120" t="s">
        <v>132</v>
      </c>
      <c r="BK326" s="128">
        <f>SUM(BK327:BK409)</f>
        <v>0</v>
      </c>
    </row>
    <row r="327" spans="2:65" s="1" customFormat="1" ht="33" customHeight="1" x14ac:dyDescent="0.2">
      <c r="B327" s="30"/>
      <c r="C327" s="131" t="s">
        <v>593</v>
      </c>
      <c r="D327" s="131" t="s">
        <v>135</v>
      </c>
      <c r="E327" s="132" t="s">
        <v>594</v>
      </c>
      <c r="F327" s="133" t="s">
        <v>595</v>
      </c>
      <c r="G327" s="134" t="s">
        <v>305</v>
      </c>
      <c r="H327" s="135">
        <v>153.02699999999999</v>
      </c>
      <c r="I327" s="136"/>
      <c r="J327" s="137">
        <f>ROUND(I327*H327,2)</f>
        <v>0</v>
      </c>
      <c r="K327" s="133" t="s">
        <v>139</v>
      </c>
      <c r="L327" s="30"/>
      <c r="M327" s="138" t="s">
        <v>1</v>
      </c>
      <c r="N327" s="139" t="s">
        <v>43</v>
      </c>
      <c r="P327" s="140">
        <f>O327*H327</f>
        <v>0</v>
      </c>
      <c r="Q327" s="140">
        <v>0.16850000000000001</v>
      </c>
      <c r="R327" s="140">
        <f>Q327*H327</f>
        <v>25.7850495</v>
      </c>
      <c r="S327" s="140">
        <v>0</v>
      </c>
      <c r="T327" s="141">
        <f>S327*H327</f>
        <v>0</v>
      </c>
      <c r="AR327" s="142" t="s">
        <v>140</v>
      </c>
      <c r="AT327" s="142" t="s">
        <v>135</v>
      </c>
      <c r="AU327" s="142" t="s">
        <v>88</v>
      </c>
      <c r="AY327" s="15" t="s">
        <v>132</v>
      </c>
      <c r="BE327" s="143">
        <f>IF(N327="základní",J327,0)</f>
        <v>0</v>
      </c>
      <c r="BF327" s="143">
        <f>IF(N327="snížená",J327,0)</f>
        <v>0</v>
      </c>
      <c r="BG327" s="143">
        <f>IF(N327="zákl. přenesená",J327,0)</f>
        <v>0</v>
      </c>
      <c r="BH327" s="143">
        <f>IF(N327="sníž. přenesená",J327,0)</f>
        <v>0</v>
      </c>
      <c r="BI327" s="143">
        <f>IF(N327="nulová",J327,0)</f>
        <v>0</v>
      </c>
      <c r="BJ327" s="15" t="s">
        <v>86</v>
      </c>
      <c r="BK327" s="143">
        <f>ROUND(I327*H327,2)</f>
        <v>0</v>
      </c>
      <c r="BL327" s="15" t="s">
        <v>140</v>
      </c>
      <c r="BM327" s="142" t="s">
        <v>596</v>
      </c>
    </row>
    <row r="328" spans="2:65" s="1" customFormat="1" ht="29.25" x14ac:dyDescent="0.2">
      <c r="B328" s="30"/>
      <c r="D328" s="144" t="s">
        <v>142</v>
      </c>
      <c r="F328" s="145" t="s">
        <v>597</v>
      </c>
      <c r="I328" s="146"/>
      <c r="L328" s="30"/>
      <c r="M328" s="147"/>
      <c r="T328" s="54"/>
      <c r="AT328" s="15" t="s">
        <v>142</v>
      </c>
      <c r="AU328" s="15" t="s">
        <v>88</v>
      </c>
    </row>
    <row r="329" spans="2:65" s="12" customFormat="1" ht="11.25" x14ac:dyDescent="0.2">
      <c r="B329" s="148"/>
      <c r="D329" s="144" t="s">
        <v>144</v>
      </c>
      <c r="E329" s="149" t="s">
        <v>202</v>
      </c>
      <c r="F329" s="150" t="s">
        <v>203</v>
      </c>
      <c r="H329" s="151">
        <v>99.521000000000001</v>
      </c>
      <c r="I329" s="152"/>
      <c r="L329" s="148"/>
      <c r="M329" s="153"/>
      <c r="T329" s="154"/>
      <c r="AT329" s="149" t="s">
        <v>144</v>
      </c>
      <c r="AU329" s="149" t="s">
        <v>88</v>
      </c>
      <c r="AV329" s="12" t="s">
        <v>88</v>
      </c>
      <c r="AW329" s="12" t="s">
        <v>35</v>
      </c>
      <c r="AX329" s="12" t="s">
        <v>78</v>
      </c>
      <c r="AY329" s="149" t="s">
        <v>132</v>
      </c>
    </row>
    <row r="330" spans="2:65" s="12" customFormat="1" ht="11.25" x14ac:dyDescent="0.2">
      <c r="B330" s="148"/>
      <c r="D330" s="144" t="s">
        <v>144</v>
      </c>
      <c r="E330" s="149" t="s">
        <v>204</v>
      </c>
      <c r="F330" s="150" t="s">
        <v>205</v>
      </c>
      <c r="H330" s="151">
        <v>32.244</v>
      </c>
      <c r="I330" s="152"/>
      <c r="L330" s="148"/>
      <c r="M330" s="153"/>
      <c r="T330" s="154"/>
      <c r="AT330" s="149" t="s">
        <v>144</v>
      </c>
      <c r="AU330" s="149" t="s">
        <v>88</v>
      </c>
      <c r="AV330" s="12" t="s">
        <v>88</v>
      </c>
      <c r="AW330" s="12" t="s">
        <v>35</v>
      </c>
      <c r="AX330" s="12" t="s">
        <v>78</v>
      </c>
      <c r="AY330" s="149" t="s">
        <v>132</v>
      </c>
    </row>
    <row r="331" spans="2:65" s="12" customFormat="1" ht="11.25" x14ac:dyDescent="0.2">
      <c r="B331" s="148"/>
      <c r="D331" s="144" t="s">
        <v>144</v>
      </c>
      <c r="E331" s="149" t="s">
        <v>206</v>
      </c>
      <c r="F331" s="150" t="s">
        <v>207</v>
      </c>
      <c r="H331" s="151">
        <v>8</v>
      </c>
      <c r="I331" s="152"/>
      <c r="L331" s="148"/>
      <c r="M331" s="153"/>
      <c r="T331" s="154"/>
      <c r="AT331" s="149" t="s">
        <v>144</v>
      </c>
      <c r="AU331" s="149" t="s">
        <v>88</v>
      </c>
      <c r="AV331" s="12" t="s">
        <v>88</v>
      </c>
      <c r="AW331" s="12" t="s">
        <v>35</v>
      </c>
      <c r="AX331" s="12" t="s">
        <v>78</v>
      </c>
      <c r="AY331" s="149" t="s">
        <v>132</v>
      </c>
    </row>
    <row r="332" spans="2:65" s="12" customFormat="1" ht="11.25" x14ac:dyDescent="0.2">
      <c r="B332" s="148"/>
      <c r="D332" s="144" t="s">
        <v>144</v>
      </c>
      <c r="E332" s="149" t="s">
        <v>208</v>
      </c>
      <c r="F332" s="150" t="s">
        <v>209</v>
      </c>
      <c r="H332" s="151">
        <v>7.4260000000000002</v>
      </c>
      <c r="I332" s="152"/>
      <c r="L332" s="148"/>
      <c r="M332" s="153"/>
      <c r="T332" s="154"/>
      <c r="AT332" s="149" t="s">
        <v>144</v>
      </c>
      <c r="AU332" s="149" t="s">
        <v>88</v>
      </c>
      <c r="AV332" s="12" t="s">
        <v>88</v>
      </c>
      <c r="AW332" s="12" t="s">
        <v>35</v>
      </c>
      <c r="AX332" s="12" t="s">
        <v>78</v>
      </c>
      <c r="AY332" s="149" t="s">
        <v>132</v>
      </c>
    </row>
    <row r="333" spans="2:65" s="12" customFormat="1" ht="11.25" x14ac:dyDescent="0.2">
      <c r="B333" s="148"/>
      <c r="D333" s="144" t="s">
        <v>144</v>
      </c>
      <c r="E333" s="149" t="s">
        <v>210</v>
      </c>
      <c r="F333" s="150" t="s">
        <v>211</v>
      </c>
      <c r="H333" s="151">
        <v>1.5720000000000001</v>
      </c>
      <c r="I333" s="152"/>
      <c r="L333" s="148"/>
      <c r="M333" s="153"/>
      <c r="T333" s="154"/>
      <c r="AT333" s="149" t="s">
        <v>144</v>
      </c>
      <c r="AU333" s="149" t="s">
        <v>88</v>
      </c>
      <c r="AV333" s="12" t="s">
        <v>88</v>
      </c>
      <c r="AW333" s="12" t="s">
        <v>35</v>
      </c>
      <c r="AX333" s="12" t="s">
        <v>78</v>
      </c>
      <c r="AY333" s="149" t="s">
        <v>132</v>
      </c>
    </row>
    <row r="334" spans="2:65" s="12" customFormat="1" ht="11.25" x14ac:dyDescent="0.2">
      <c r="B334" s="148"/>
      <c r="D334" s="144" t="s">
        <v>144</v>
      </c>
      <c r="E334" s="149" t="s">
        <v>212</v>
      </c>
      <c r="F334" s="150" t="s">
        <v>213</v>
      </c>
      <c r="H334" s="151">
        <v>1.571</v>
      </c>
      <c r="I334" s="152"/>
      <c r="L334" s="148"/>
      <c r="M334" s="153"/>
      <c r="T334" s="154"/>
      <c r="AT334" s="149" t="s">
        <v>144</v>
      </c>
      <c r="AU334" s="149" t="s">
        <v>88</v>
      </c>
      <c r="AV334" s="12" t="s">
        <v>88</v>
      </c>
      <c r="AW334" s="12" t="s">
        <v>35</v>
      </c>
      <c r="AX334" s="12" t="s">
        <v>78</v>
      </c>
      <c r="AY334" s="149" t="s">
        <v>132</v>
      </c>
    </row>
    <row r="335" spans="2:65" s="12" customFormat="1" ht="11.25" x14ac:dyDescent="0.2">
      <c r="B335" s="148"/>
      <c r="D335" s="144" t="s">
        <v>144</v>
      </c>
      <c r="E335" s="149" t="s">
        <v>214</v>
      </c>
      <c r="F335" s="150" t="s">
        <v>215</v>
      </c>
      <c r="H335" s="151">
        <v>1.7929999999999999</v>
      </c>
      <c r="I335" s="152"/>
      <c r="L335" s="148"/>
      <c r="M335" s="153"/>
      <c r="T335" s="154"/>
      <c r="AT335" s="149" t="s">
        <v>144</v>
      </c>
      <c r="AU335" s="149" t="s">
        <v>88</v>
      </c>
      <c r="AV335" s="12" t="s">
        <v>88</v>
      </c>
      <c r="AW335" s="12" t="s">
        <v>35</v>
      </c>
      <c r="AX335" s="12" t="s">
        <v>78</v>
      </c>
      <c r="AY335" s="149" t="s">
        <v>132</v>
      </c>
    </row>
    <row r="336" spans="2:65" s="12" customFormat="1" ht="11.25" x14ac:dyDescent="0.2">
      <c r="B336" s="148"/>
      <c r="D336" s="144" t="s">
        <v>144</v>
      </c>
      <c r="E336" s="149" t="s">
        <v>216</v>
      </c>
      <c r="F336" s="150" t="s">
        <v>598</v>
      </c>
      <c r="H336" s="151">
        <v>0.9</v>
      </c>
      <c r="I336" s="152"/>
      <c r="L336" s="148"/>
      <c r="M336" s="153"/>
      <c r="T336" s="154"/>
      <c r="AT336" s="149" t="s">
        <v>144</v>
      </c>
      <c r="AU336" s="149" t="s">
        <v>88</v>
      </c>
      <c r="AV336" s="12" t="s">
        <v>88</v>
      </c>
      <c r="AW336" s="12" t="s">
        <v>35</v>
      </c>
      <c r="AX336" s="12" t="s">
        <v>78</v>
      </c>
      <c r="AY336" s="149" t="s">
        <v>132</v>
      </c>
    </row>
    <row r="337" spans="2:65" s="13" customFormat="1" ht="11.25" x14ac:dyDescent="0.2">
      <c r="B337" s="155"/>
      <c r="D337" s="144" t="s">
        <v>144</v>
      </c>
      <c r="E337" s="156" t="s">
        <v>1</v>
      </c>
      <c r="F337" s="157" t="s">
        <v>145</v>
      </c>
      <c r="H337" s="158">
        <v>153.02699999999999</v>
      </c>
      <c r="I337" s="159"/>
      <c r="L337" s="155"/>
      <c r="M337" s="160"/>
      <c r="T337" s="161"/>
      <c r="AT337" s="156" t="s">
        <v>144</v>
      </c>
      <c r="AU337" s="156" t="s">
        <v>88</v>
      </c>
      <c r="AV337" s="13" t="s">
        <v>140</v>
      </c>
      <c r="AW337" s="13" t="s">
        <v>35</v>
      </c>
      <c r="AX337" s="13" t="s">
        <v>86</v>
      </c>
      <c r="AY337" s="156" t="s">
        <v>132</v>
      </c>
    </row>
    <row r="338" spans="2:65" s="1" customFormat="1" ht="16.5" customHeight="1" x14ac:dyDescent="0.2">
      <c r="B338" s="30"/>
      <c r="C338" s="166" t="s">
        <v>599</v>
      </c>
      <c r="D338" s="166" t="s">
        <v>348</v>
      </c>
      <c r="E338" s="167" t="s">
        <v>600</v>
      </c>
      <c r="F338" s="168" t="s">
        <v>601</v>
      </c>
      <c r="G338" s="169" t="s">
        <v>305</v>
      </c>
      <c r="H338" s="170">
        <v>101.511</v>
      </c>
      <c r="I338" s="171"/>
      <c r="J338" s="172">
        <f>ROUND(I338*H338,2)</f>
        <v>0</v>
      </c>
      <c r="K338" s="168" t="s">
        <v>139</v>
      </c>
      <c r="L338" s="173"/>
      <c r="M338" s="174" t="s">
        <v>1</v>
      </c>
      <c r="N338" s="175" t="s">
        <v>43</v>
      </c>
      <c r="P338" s="140">
        <f>O338*H338</f>
        <v>0</v>
      </c>
      <c r="Q338" s="140">
        <v>0.10199999999999999</v>
      </c>
      <c r="R338" s="140">
        <f>Q338*H338</f>
        <v>10.354121999999998</v>
      </c>
      <c r="S338" s="140">
        <v>0</v>
      </c>
      <c r="T338" s="141">
        <f>S338*H338</f>
        <v>0</v>
      </c>
      <c r="AR338" s="142" t="s">
        <v>207</v>
      </c>
      <c r="AT338" s="142" t="s">
        <v>348</v>
      </c>
      <c r="AU338" s="142" t="s">
        <v>88</v>
      </c>
      <c r="AY338" s="15" t="s">
        <v>132</v>
      </c>
      <c r="BE338" s="143">
        <f>IF(N338="základní",J338,0)</f>
        <v>0</v>
      </c>
      <c r="BF338" s="143">
        <f>IF(N338="snížená",J338,0)</f>
        <v>0</v>
      </c>
      <c r="BG338" s="143">
        <f>IF(N338="zákl. přenesená",J338,0)</f>
        <v>0</v>
      </c>
      <c r="BH338" s="143">
        <f>IF(N338="sníž. přenesená",J338,0)</f>
        <v>0</v>
      </c>
      <c r="BI338" s="143">
        <f>IF(N338="nulová",J338,0)</f>
        <v>0</v>
      </c>
      <c r="BJ338" s="15" t="s">
        <v>86</v>
      </c>
      <c r="BK338" s="143">
        <f>ROUND(I338*H338,2)</f>
        <v>0</v>
      </c>
      <c r="BL338" s="15" t="s">
        <v>140</v>
      </c>
      <c r="BM338" s="142" t="s">
        <v>602</v>
      </c>
    </row>
    <row r="339" spans="2:65" s="1" customFormat="1" ht="11.25" x14ac:dyDescent="0.2">
      <c r="B339" s="30"/>
      <c r="D339" s="144" t="s">
        <v>142</v>
      </c>
      <c r="F339" s="145" t="s">
        <v>601</v>
      </c>
      <c r="I339" s="146"/>
      <c r="L339" s="30"/>
      <c r="M339" s="147"/>
      <c r="T339" s="54"/>
      <c r="AT339" s="15" t="s">
        <v>142</v>
      </c>
      <c r="AU339" s="15" t="s">
        <v>88</v>
      </c>
    </row>
    <row r="340" spans="2:65" s="12" customFormat="1" ht="11.25" x14ac:dyDescent="0.2">
      <c r="B340" s="148"/>
      <c r="D340" s="144" t="s">
        <v>144</v>
      </c>
      <c r="E340" s="149" t="s">
        <v>1</v>
      </c>
      <c r="F340" s="150" t="s">
        <v>603</v>
      </c>
      <c r="H340" s="151">
        <v>101.511</v>
      </c>
      <c r="I340" s="152"/>
      <c r="L340" s="148"/>
      <c r="M340" s="153"/>
      <c r="T340" s="154"/>
      <c r="AT340" s="149" t="s">
        <v>144</v>
      </c>
      <c r="AU340" s="149" t="s">
        <v>88</v>
      </c>
      <c r="AV340" s="12" t="s">
        <v>88</v>
      </c>
      <c r="AW340" s="12" t="s">
        <v>35</v>
      </c>
      <c r="AX340" s="12" t="s">
        <v>86</v>
      </c>
      <c r="AY340" s="149" t="s">
        <v>132</v>
      </c>
    </row>
    <row r="341" spans="2:65" s="1" customFormat="1" ht="16.5" customHeight="1" x14ac:dyDescent="0.2">
      <c r="B341" s="30"/>
      <c r="C341" s="166" t="s">
        <v>604</v>
      </c>
      <c r="D341" s="166" t="s">
        <v>348</v>
      </c>
      <c r="E341" s="167" t="s">
        <v>605</v>
      </c>
      <c r="F341" s="168" t="s">
        <v>606</v>
      </c>
      <c r="G341" s="169" t="s">
        <v>305</v>
      </c>
      <c r="H341" s="170">
        <v>32.889000000000003</v>
      </c>
      <c r="I341" s="171"/>
      <c r="J341" s="172">
        <f>ROUND(I341*H341,2)</f>
        <v>0</v>
      </c>
      <c r="K341" s="168" t="s">
        <v>139</v>
      </c>
      <c r="L341" s="173"/>
      <c r="M341" s="174" t="s">
        <v>1</v>
      </c>
      <c r="N341" s="175" t="s">
        <v>43</v>
      </c>
      <c r="P341" s="140">
        <f>O341*H341</f>
        <v>0</v>
      </c>
      <c r="Q341" s="140">
        <v>0.08</v>
      </c>
      <c r="R341" s="140">
        <f>Q341*H341</f>
        <v>2.6311200000000001</v>
      </c>
      <c r="S341" s="140">
        <v>0</v>
      </c>
      <c r="T341" s="141">
        <f>S341*H341</f>
        <v>0</v>
      </c>
      <c r="AR341" s="142" t="s">
        <v>207</v>
      </c>
      <c r="AT341" s="142" t="s">
        <v>348</v>
      </c>
      <c r="AU341" s="142" t="s">
        <v>88</v>
      </c>
      <c r="AY341" s="15" t="s">
        <v>132</v>
      </c>
      <c r="BE341" s="143">
        <f>IF(N341="základní",J341,0)</f>
        <v>0</v>
      </c>
      <c r="BF341" s="143">
        <f>IF(N341="snížená",J341,0)</f>
        <v>0</v>
      </c>
      <c r="BG341" s="143">
        <f>IF(N341="zákl. přenesená",J341,0)</f>
        <v>0</v>
      </c>
      <c r="BH341" s="143">
        <f>IF(N341="sníž. přenesená",J341,0)</f>
        <v>0</v>
      </c>
      <c r="BI341" s="143">
        <f>IF(N341="nulová",J341,0)</f>
        <v>0</v>
      </c>
      <c r="BJ341" s="15" t="s">
        <v>86</v>
      </c>
      <c r="BK341" s="143">
        <f>ROUND(I341*H341,2)</f>
        <v>0</v>
      </c>
      <c r="BL341" s="15" t="s">
        <v>140</v>
      </c>
      <c r="BM341" s="142" t="s">
        <v>607</v>
      </c>
    </row>
    <row r="342" spans="2:65" s="1" customFormat="1" ht="11.25" x14ac:dyDescent="0.2">
      <c r="B342" s="30"/>
      <c r="D342" s="144" t="s">
        <v>142</v>
      </c>
      <c r="F342" s="145" t="s">
        <v>606</v>
      </c>
      <c r="I342" s="146"/>
      <c r="L342" s="30"/>
      <c r="M342" s="147"/>
      <c r="T342" s="54"/>
      <c r="AT342" s="15" t="s">
        <v>142</v>
      </c>
      <c r="AU342" s="15" t="s">
        <v>88</v>
      </c>
    </row>
    <row r="343" spans="2:65" s="12" customFormat="1" ht="11.25" x14ac:dyDescent="0.2">
      <c r="B343" s="148"/>
      <c r="D343" s="144" t="s">
        <v>144</v>
      </c>
      <c r="E343" s="149" t="s">
        <v>1</v>
      </c>
      <c r="F343" s="150" t="s">
        <v>608</v>
      </c>
      <c r="H343" s="151">
        <v>32.889000000000003</v>
      </c>
      <c r="I343" s="152"/>
      <c r="L343" s="148"/>
      <c r="M343" s="153"/>
      <c r="T343" s="154"/>
      <c r="AT343" s="149" t="s">
        <v>144</v>
      </c>
      <c r="AU343" s="149" t="s">
        <v>88</v>
      </c>
      <c r="AV343" s="12" t="s">
        <v>88</v>
      </c>
      <c r="AW343" s="12" t="s">
        <v>35</v>
      </c>
      <c r="AX343" s="12" t="s">
        <v>86</v>
      </c>
      <c r="AY343" s="149" t="s">
        <v>132</v>
      </c>
    </row>
    <row r="344" spans="2:65" s="1" customFormat="1" ht="24.2" customHeight="1" x14ac:dyDescent="0.2">
      <c r="B344" s="30"/>
      <c r="C344" s="166" t="s">
        <v>609</v>
      </c>
      <c r="D344" s="166" t="s">
        <v>348</v>
      </c>
      <c r="E344" s="167" t="s">
        <v>610</v>
      </c>
      <c r="F344" s="168" t="s">
        <v>611</v>
      </c>
      <c r="G344" s="169" t="s">
        <v>305</v>
      </c>
      <c r="H344" s="170">
        <v>8.16</v>
      </c>
      <c r="I344" s="171"/>
      <c r="J344" s="172">
        <f>ROUND(I344*H344,2)</f>
        <v>0</v>
      </c>
      <c r="K344" s="168" t="s">
        <v>139</v>
      </c>
      <c r="L344" s="173"/>
      <c r="M344" s="174" t="s">
        <v>1</v>
      </c>
      <c r="N344" s="175" t="s">
        <v>43</v>
      </c>
      <c r="P344" s="140">
        <f>O344*H344</f>
        <v>0</v>
      </c>
      <c r="Q344" s="140">
        <v>6.5670000000000006E-2</v>
      </c>
      <c r="R344" s="140">
        <f>Q344*H344</f>
        <v>0.5358672000000001</v>
      </c>
      <c r="S344" s="140">
        <v>0</v>
      </c>
      <c r="T344" s="141">
        <f>S344*H344</f>
        <v>0</v>
      </c>
      <c r="AR344" s="142" t="s">
        <v>207</v>
      </c>
      <c r="AT344" s="142" t="s">
        <v>348</v>
      </c>
      <c r="AU344" s="142" t="s">
        <v>88</v>
      </c>
      <c r="AY344" s="15" t="s">
        <v>132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5" t="s">
        <v>86</v>
      </c>
      <c r="BK344" s="143">
        <f>ROUND(I344*H344,2)</f>
        <v>0</v>
      </c>
      <c r="BL344" s="15" t="s">
        <v>140</v>
      </c>
      <c r="BM344" s="142" t="s">
        <v>612</v>
      </c>
    </row>
    <row r="345" spans="2:65" s="1" customFormat="1" ht="11.25" x14ac:dyDescent="0.2">
      <c r="B345" s="30"/>
      <c r="D345" s="144" t="s">
        <v>142</v>
      </c>
      <c r="F345" s="145" t="s">
        <v>611</v>
      </c>
      <c r="I345" s="146"/>
      <c r="L345" s="30"/>
      <c r="M345" s="147"/>
      <c r="T345" s="54"/>
      <c r="AT345" s="15" t="s">
        <v>142</v>
      </c>
      <c r="AU345" s="15" t="s">
        <v>88</v>
      </c>
    </row>
    <row r="346" spans="2:65" s="12" customFormat="1" ht="11.25" x14ac:dyDescent="0.2">
      <c r="B346" s="148"/>
      <c r="D346" s="144" t="s">
        <v>144</v>
      </c>
      <c r="E346" s="149" t="s">
        <v>1</v>
      </c>
      <c r="F346" s="150" t="s">
        <v>613</v>
      </c>
      <c r="H346" s="151">
        <v>8.16</v>
      </c>
      <c r="I346" s="152"/>
      <c r="L346" s="148"/>
      <c r="M346" s="153"/>
      <c r="T346" s="154"/>
      <c r="AT346" s="149" t="s">
        <v>144</v>
      </c>
      <c r="AU346" s="149" t="s">
        <v>88</v>
      </c>
      <c r="AV346" s="12" t="s">
        <v>88</v>
      </c>
      <c r="AW346" s="12" t="s">
        <v>35</v>
      </c>
      <c r="AX346" s="12" t="s">
        <v>86</v>
      </c>
      <c r="AY346" s="149" t="s">
        <v>132</v>
      </c>
    </row>
    <row r="347" spans="2:65" s="1" customFormat="1" ht="24.2" customHeight="1" x14ac:dyDescent="0.2">
      <c r="B347" s="30"/>
      <c r="C347" s="166" t="s">
        <v>614</v>
      </c>
      <c r="D347" s="166" t="s">
        <v>348</v>
      </c>
      <c r="E347" s="167" t="s">
        <v>615</v>
      </c>
      <c r="F347" s="168" t="s">
        <v>616</v>
      </c>
      <c r="G347" s="169" t="s">
        <v>305</v>
      </c>
      <c r="H347" s="170">
        <v>7.5750000000000002</v>
      </c>
      <c r="I347" s="171"/>
      <c r="J347" s="172">
        <f>ROUND(I347*H347,2)</f>
        <v>0</v>
      </c>
      <c r="K347" s="168" t="s">
        <v>139</v>
      </c>
      <c r="L347" s="173"/>
      <c r="M347" s="174" t="s">
        <v>1</v>
      </c>
      <c r="N347" s="175" t="s">
        <v>43</v>
      </c>
      <c r="P347" s="140">
        <f>O347*H347</f>
        <v>0</v>
      </c>
      <c r="Q347" s="140">
        <v>4.8300000000000003E-2</v>
      </c>
      <c r="R347" s="140">
        <f>Q347*H347</f>
        <v>0.36587250000000004</v>
      </c>
      <c r="S347" s="140">
        <v>0</v>
      </c>
      <c r="T347" s="141">
        <f>S347*H347</f>
        <v>0</v>
      </c>
      <c r="AR347" s="142" t="s">
        <v>207</v>
      </c>
      <c r="AT347" s="142" t="s">
        <v>348</v>
      </c>
      <c r="AU347" s="142" t="s">
        <v>88</v>
      </c>
      <c r="AY347" s="15" t="s">
        <v>132</v>
      </c>
      <c r="BE347" s="143">
        <f>IF(N347="základní",J347,0)</f>
        <v>0</v>
      </c>
      <c r="BF347" s="143">
        <f>IF(N347="snížená",J347,0)</f>
        <v>0</v>
      </c>
      <c r="BG347" s="143">
        <f>IF(N347="zákl. přenesená",J347,0)</f>
        <v>0</v>
      </c>
      <c r="BH347" s="143">
        <f>IF(N347="sníž. přenesená",J347,0)</f>
        <v>0</v>
      </c>
      <c r="BI347" s="143">
        <f>IF(N347="nulová",J347,0)</f>
        <v>0</v>
      </c>
      <c r="BJ347" s="15" t="s">
        <v>86</v>
      </c>
      <c r="BK347" s="143">
        <f>ROUND(I347*H347,2)</f>
        <v>0</v>
      </c>
      <c r="BL347" s="15" t="s">
        <v>140</v>
      </c>
      <c r="BM347" s="142" t="s">
        <v>617</v>
      </c>
    </row>
    <row r="348" spans="2:65" s="1" customFormat="1" ht="11.25" x14ac:dyDescent="0.2">
      <c r="B348" s="30"/>
      <c r="D348" s="144" t="s">
        <v>142</v>
      </c>
      <c r="F348" s="145" t="s">
        <v>616</v>
      </c>
      <c r="I348" s="146"/>
      <c r="L348" s="30"/>
      <c r="M348" s="147"/>
      <c r="T348" s="54"/>
      <c r="AT348" s="15" t="s">
        <v>142</v>
      </c>
      <c r="AU348" s="15" t="s">
        <v>88</v>
      </c>
    </row>
    <row r="349" spans="2:65" s="12" customFormat="1" ht="11.25" x14ac:dyDescent="0.2">
      <c r="B349" s="148"/>
      <c r="D349" s="144" t="s">
        <v>144</v>
      </c>
      <c r="E349" s="149" t="s">
        <v>1</v>
      </c>
      <c r="F349" s="150" t="s">
        <v>618</v>
      </c>
      <c r="H349" s="151">
        <v>7.5750000000000002</v>
      </c>
      <c r="I349" s="152"/>
      <c r="L349" s="148"/>
      <c r="M349" s="153"/>
      <c r="T349" s="154"/>
      <c r="AT349" s="149" t="s">
        <v>144</v>
      </c>
      <c r="AU349" s="149" t="s">
        <v>88</v>
      </c>
      <c r="AV349" s="12" t="s">
        <v>88</v>
      </c>
      <c r="AW349" s="12" t="s">
        <v>35</v>
      </c>
      <c r="AX349" s="12" t="s">
        <v>86</v>
      </c>
      <c r="AY349" s="149" t="s">
        <v>132</v>
      </c>
    </row>
    <row r="350" spans="2:65" s="1" customFormat="1" ht="24.2" customHeight="1" x14ac:dyDescent="0.2">
      <c r="B350" s="30"/>
      <c r="C350" s="166" t="s">
        <v>619</v>
      </c>
      <c r="D350" s="166" t="s">
        <v>348</v>
      </c>
      <c r="E350" s="167" t="s">
        <v>620</v>
      </c>
      <c r="F350" s="168" t="s">
        <v>621</v>
      </c>
      <c r="G350" s="169" t="s">
        <v>138</v>
      </c>
      <c r="H350" s="170">
        <v>2.056</v>
      </c>
      <c r="I350" s="171"/>
      <c r="J350" s="172">
        <f>ROUND(I350*H350,2)</f>
        <v>0</v>
      </c>
      <c r="K350" s="168" t="s">
        <v>585</v>
      </c>
      <c r="L350" s="173"/>
      <c r="M350" s="174" t="s">
        <v>1</v>
      </c>
      <c r="N350" s="175" t="s">
        <v>43</v>
      </c>
      <c r="P350" s="140">
        <f>O350*H350</f>
        <v>0</v>
      </c>
      <c r="Q350" s="140">
        <v>5.3900000000000003E-2</v>
      </c>
      <c r="R350" s="140">
        <f>Q350*H350</f>
        <v>0.11081840000000001</v>
      </c>
      <c r="S350" s="140">
        <v>0</v>
      </c>
      <c r="T350" s="141">
        <f>S350*H350</f>
        <v>0</v>
      </c>
      <c r="AR350" s="142" t="s">
        <v>207</v>
      </c>
      <c r="AT350" s="142" t="s">
        <v>348</v>
      </c>
      <c r="AU350" s="142" t="s">
        <v>88</v>
      </c>
      <c r="AY350" s="15" t="s">
        <v>132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5" t="s">
        <v>86</v>
      </c>
      <c r="BK350" s="143">
        <f>ROUND(I350*H350,2)</f>
        <v>0</v>
      </c>
      <c r="BL350" s="15" t="s">
        <v>140</v>
      </c>
      <c r="BM350" s="142" t="s">
        <v>622</v>
      </c>
    </row>
    <row r="351" spans="2:65" s="1" customFormat="1" ht="11.25" x14ac:dyDescent="0.2">
      <c r="B351" s="30"/>
      <c r="D351" s="144" t="s">
        <v>142</v>
      </c>
      <c r="F351" s="145" t="s">
        <v>623</v>
      </c>
      <c r="I351" s="146"/>
      <c r="L351" s="30"/>
      <c r="M351" s="147"/>
      <c r="T351" s="54"/>
      <c r="AT351" s="15" t="s">
        <v>142</v>
      </c>
      <c r="AU351" s="15" t="s">
        <v>88</v>
      </c>
    </row>
    <row r="352" spans="2:65" s="12" customFormat="1" ht="11.25" x14ac:dyDescent="0.2">
      <c r="B352" s="148"/>
      <c r="D352" s="144" t="s">
        <v>144</v>
      </c>
      <c r="E352" s="149" t="s">
        <v>1</v>
      </c>
      <c r="F352" s="150" t="s">
        <v>624</v>
      </c>
      <c r="H352" s="151">
        <v>2.056</v>
      </c>
      <c r="I352" s="152"/>
      <c r="L352" s="148"/>
      <c r="M352" s="153"/>
      <c r="T352" s="154"/>
      <c r="AT352" s="149" t="s">
        <v>144</v>
      </c>
      <c r="AU352" s="149" t="s">
        <v>88</v>
      </c>
      <c r="AV352" s="12" t="s">
        <v>88</v>
      </c>
      <c r="AW352" s="12" t="s">
        <v>35</v>
      </c>
      <c r="AX352" s="12" t="s">
        <v>86</v>
      </c>
      <c r="AY352" s="149" t="s">
        <v>132</v>
      </c>
    </row>
    <row r="353" spans="2:65" s="1" customFormat="1" ht="24.2" customHeight="1" x14ac:dyDescent="0.2">
      <c r="B353" s="30"/>
      <c r="C353" s="166" t="s">
        <v>625</v>
      </c>
      <c r="D353" s="166" t="s">
        <v>348</v>
      </c>
      <c r="E353" s="167" t="s">
        <v>626</v>
      </c>
      <c r="F353" s="168" t="s">
        <v>627</v>
      </c>
      <c r="G353" s="169" t="s">
        <v>138</v>
      </c>
      <c r="H353" s="170">
        <v>2.0539999999999998</v>
      </c>
      <c r="I353" s="171"/>
      <c r="J353" s="172">
        <f>ROUND(I353*H353,2)</f>
        <v>0</v>
      </c>
      <c r="K353" s="168" t="s">
        <v>585</v>
      </c>
      <c r="L353" s="173"/>
      <c r="M353" s="174" t="s">
        <v>1</v>
      </c>
      <c r="N353" s="175" t="s">
        <v>43</v>
      </c>
      <c r="P353" s="140">
        <f>O353*H353</f>
        <v>0</v>
      </c>
      <c r="Q353" s="140">
        <v>5.8599999999999999E-2</v>
      </c>
      <c r="R353" s="140">
        <f>Q353*H353</f>
        <v>0.12036439999999998</v>
      </c>
      <c r="S353" s="140">
        <v>0</v>
      </c>
      <c r="T353" s="141">
        <f>S353*H353</f>
        <v>0</v>
      </c>
      <c r="AR353" s="142" t="s">
        <v>207</v>
      </c>
      <c r="AT353" s="142" t="s">
        <v>348</v>
      </c>
      <c r="AU353" s="142" t="s">
        <v>88</v>
      </c>
      <c r="AY353" s="15" t="s">
        <v>132</v>
      </c>
      <c r="BE353" s="143">
        <f>IF(N353="základní",J353,0)</f>
        <v>0</v>
      </c>
      <c r="BF353" s="143">
        <f>IF(N353="snížená",J353,0)</f>
        <v>0</v>
      </c>
      <c r="BG353" s="143">
        <f>IF(N353="zákl. přenesená",J353,0)</f>
        <v>0</v>
      </c>
      <c r="BH353" s="143">
        <f>IF(N353="sníž. přenesená",J353,0)</f>
        <v>0</v>
      </c>
      <c r="BI353" s="143">
        <f>IF(N353="nulová",J353,0)</f>
        <v>0</v>
      </c>
      <c r="BJ353" s="15" t="s">
        <v>86</v>
      </c>
      <c r="BK353" s="143">
        <f>ROUND(I353*H353,2)</f>
        <v>0</v>
      </c>
      <c r="BL353" s="15" t="s">
        <v>140</v>
      </c>
      <c r="BM353" s="142" t="s">
        <v>628</v>
      </c>
    </row>
    <row r="354" spans="2:65" s="1" customFormat="1" ht="11.25" x14ac:dyDescent="0.2">
      <c r="B354" s="30"/>
      <c r="D354" s="144" t="s">
        <v>142</v>
      </c>
      <c r="F354" s="145" t="s">
        <v>623</v>
      </c>
      <c r="I354" s="146"/>
      <c r="L354" s="30"/>
      <c r="M354" s="147"/>
      <c r="T354" s="54"/>
      <c r="AT354" s="15" t="s">
        <v>142</v>
      </c>
      <c r="AU354" s="15" t="s">
        <v>88</v>
      </c>
    </row>
    <row r="355" spans="2:65" s="12" customFormat="1" ht="11.25" x14ac:dyDescent="0.2">
      <c r="B355" s="148"/>
      <c r="D355" s="144" t="s">
        <v>144</v>
      </c>
      <c r="E355" s="149" t="s">
        <v>1</v>
      </c>
      <c r="F355" s="150" t="s">
        <v>629</v>
      </c>
      <c r="H355" s="151">
        <v>2.0539999999999998</v>
      </c>
      <c r="I355" s="152"/>
      <c r="L355" s="148"/>
      <c r="M355" s="153"/>
      <c r="T355" s="154"/>
      <c r="AT355" s="149" t="s">
        <v>144</v>
      </c>
      <c r="AU355" s="149" t="s">
        <v>88</v>
      </c>
      <c r="AV355" s="12" t="s">
        <v>88</v>
      </c>
      <c r="AW355" s="12" t="s">
        <v>35</v>
      </c>
      <c r="AX355" s="12" t="s">
        <v>86</v>
      </c>
      <c r="AY355" s="149" t="s">
        <v>132</v>
      </c>
    </row>
    <row r="356" spans="2:65" s="1" customFormat="1" ht="24.2" customHeight="1" x14ac:dyDescent="0.2">
      <c r="B356" s="30"/>
      <c r="C356" s="166" t="s">
        <v>630</v>
      </c>
      <c r="D356" s="166" t="s">
        <v>348</v>
      </c>
      <c r="E356" s="167" t="s">
        <v>631</v>
      </c>
      <c r="F356" s="168" t="s">
        <v>632</v>
      </c>
      <c r="G356" s="169" t="s">
        <v>138</v>
      </c>
      <c r="H356" s="170">
        <v>2.3450000000000002</v>
      </c>
      <c r="I356" s="171"/>
      <c r="J356" s="172">
        <f>ROUND(I356*H356,2)</f>
        <v>0</v>
      </c>
      <c r="K356" s="168" t="s">
        <v>585</v>
      </c>
      <c r="L356" s="173"/>
      <c r="M356" s="174" t="s">
        <v>1</v>
      </c>
      <c r="N356" s="175" t="s">
        <v>43</v>
      </c>
      <c r="P356" s="140">
        <f>O356*H356</f>
        <v>0</v>
      </c>
      <c r="Q356" s="140">
        <v>6.1100000000000002E-2</v>
      </c>
      <c r="R356" s="140">
        <f>Q356*H356</f>
        <v>0.1432795</v>
      </c>
      <c r="S356" s="140">
        <v>0</v>
      </c>
      <c r="T356" s="141">
        <f>S356*H356</f>
        <v>0</v>
      </c>
      <c r="AR356" s="142" t="s">
        <v>207</v>
      </c>
      <c r="AT356" s="142" t="s">
        <v>348</v>
      </c>
      <c r="AU356" s="142" t="s">
        <v>88</v>
      </c>
      <c r="AY356" s="15" t="s">
        <v>132</v>
      </c>
      <c r="BE356" s="143">
        <f>IF(N356="základní",J356,0)</f>
        <v>0</v>
      </c>
      <c r="BF356" s="143">
        <f>IF(N356="snížená",J356,0)</f>
        <v>0</v>
      </c>
      <c r="BG356" s="143">
        <f>IF(N356="zákl. přenesená",J356,0)</f>
        <v>0</v>
      </c>
      <c r="BH356" s="143">
        <f>IF(N356="sníž. přenesená",J356,0)</f>
        <v>0</v>
      </c>
      <c r="BI356" s="143">
        <f>IF(N356="nulová",J356,0)</f>
        <v>0</v>
      </c>
      <c r="BJ356" s="15" t="s">
        <v>86</v>
      </c>
      <c r="BK356" s="143">
        <f>ROUND(I356*H356,2)</f>
        <v>0</v>
      </c>
      <c r="BL356" s="15" t="s">
        <v>140</v>
      </c>
      <c r="BM356" s="142" t="s">
        <v>633</v>
      </c>
    </row>
    <row r="357" spans="2:65" s="1" customFormat="1" ht="11.25" x14ac:dyDescent="0.2">
      <c r="B357" s="30"/>
      <c r="D357" s="144" t="s">
        <v>142</v>
      </c>
      <c r="F357" s="145" t="s">
        <v>623</v>
      </c>
      <c r="I357" s="146"/>
      <c r="L357" s="30"/>
      <c r="M357" s="147"/>
      <c r="T357" s="54"/>
      <c r="AT357" s="15" t="s">
        <v>142</v>
      </c>
      <c r="AU357" s="15" t="s">
        <v>88</v>
      </c>
    </row>
    <row r="358" spans="2:65" s="12" customFormat="1" ht="11.25" x14ac:dyDescent="0.2">
      <c r="B358" s="148"/>
      <c r="D358" s="144" t="s">
        <v>144</v>
      </c>
      <c r="E358" s="149" t="s">
        <v>1</v>
      </c>
      <c r="F358" s="150" t="s">
        <v>634</v>
      </c>
      <c r="H358" s="151">
        <v>2.3450000000000002</v>
      </c>
      <c r="I358" s="152"/>
      <c r="L358" s="148"/>
      <c r="M358" s="153"/>
      <c r="T358" s="154"/>
      <c r="AT358" s="149" t="s">
        <v>144</v>
      </c>
      <c r="AU358" s="149" t="s">
        <v>88</v>
      </c>
      <c r="AV358" s="12" t="s">
        <v>88</v>
      </c>
      <c r="AW358" s="12" t="s">
        <v>35</v>
      </c>
      <c r="AX358" s="12" t="s">
        <v>86</v>
      </c>
      <c r="AY358" s="149" t="s">
        <v>132</v>
      </c>
    </row>
    <row r="359" spans="2:65" s="1" customFormat="1" ht="16.5" customHeight="1" x14ac:dyDescent="0.2">
      <c r="B359" s="30"/>
      <c r="C359" s="166" t="s">
        <v>635</v>
      </c>
      <c r="D359" s="166" t="s">
        <v>348</v>
      </c>
      <c r="E359" s="167" t="s">
        <v>636</v>
      </c>
      <c r="F359" s="168" t="s">
        <v>637</v>
      </c>
      <c r="G359" s="169" t="s">
        <v>138</v>
      </c>
      <c r="H359" s="170">
        <v>3</v>
      </c>
      <c r="I359" s="171"/>
      <c r="J359" s="172">
        <f>ROUND(I359*H359,2)</f>
        <v>0</v>
      </c>
      <c r="K359" s="168" t="s">
        <v>585</v>
      </c>
      <c r="L359" s="173"/>
      <c r="M359" s="174" t="s">
        <v>1</v>
      </c>
      <c r="N359" s="175" t="s">
        <v>43</v>
      </c>
      <c r="P359" s="140">
        <f>O359*H359</f>
        <v>0</v>
      </c>
      <c r="Q359" s="140">
        <v>1.24E-2</v>
      </c>
      <c r="R359" s="140">
        <f>Q359*H359</f>
        <v>3.7199999999999997E-2</v>
      </c>
      <c r="S359" s="140">
        <v>0</v>
      </c>
      <c r="T359" s="141">
        <f>S359*H359</f>
        <v>0</v>
      </c>
      <c r="AR359" s="142" t="s">
        <v>207</v>
      </c>
      <c r="AT359" s="142" t="s">
        <v>348</v>
      </c>
      <c r="AU359" s="142" t="s">
        <v>88</v>
      </c>
      <c r="AY359" s="15" t="s">
        <v>132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5" t="s">
        <v>86</v>
      </c>
      <c r="BK359" s="143">
        <f>ROUND(I359*H359,2)</f>
        <v>0</v>
      </c>
      <c r="BL359" s="15" t="s">
        <v>140</v>
      </c>
      <c r="BM359" s="142" t="s">
        <v>638</v>
      </c>
    </row>
    <row r="360" spans="2:65" s="1" customFormat="1" ht="11.25" x14ac:dyDescent="0.2">
      <c r="B360" s="30"/>
      <c r="D360" s="144" t="s">
        <v>142</v>
      </c>
      <c r="F360" s="145" t="s">
        <v>623</v>
      </c>
      <c r="I360" s="146"/>
      <c r="L360" s="30"/>
      <c r="M360" s="147"/>
      <c r="T360" s="54"/>
      <c r="AT360" s="15" t="s">
        <v>142</v>
      </c>
      <c r="AU360" s="15" t="s">
        <v>88</v>
      </c>
    </row>
    <row r="361" spans="2:65" s="12" customFormat="1" ht="11.25" x14ac:dyDescent="0.2">
      <c r="B361" s="148"/>
      <c r="D361" s="144" t="s">
        <v>144</v>
      </c>
      <c r="E361" s="149" t="s">
        <v>1</v>
      </c>
      <c r="F361" s="150" t="s">
        <v>639</v>
      </c>
      <c r="H361" s="151">
        <v>3</v>
      </c>
      <c r="I361" s="152"/>
      <c r="L361" s="148"/>
      <c r="M361" s="153"/>
      <c r="T361" s="154"/>
      <c r="AT361" s="149" t="s">
        <v>144</v>
      </c>
      <c r="AU361" s="149" t="s">
        <v>88</v>
      </c>
      <c r="AV361" s="12" t="s">
        <v>88</v>
      </c>
      <c r="AW361" s="12" t="s">
        <v>35</v>
      </c>
      <c r="AX361" s="12" t="s">
        <v>86</v>
      </c>
      <c r="AY361" s="149" t="s">
        <v>132</v>
      </c>
    </row>
    <row r="362" spans="2:65" s="1" customFormat="1" ht="33" customHeight="1" x14ac:dyDescent="0.2">
      <c r="B362" s="30"/>
      <c r="C362" s="131" t="s">
        <v>640</v>
      </c>
      <c r="D362" s="131" t="s">
        <v>135</v>
      </c>
      <c r="E362" s="132" t="s">
        <v>641</v>
      </c>
      <c r="F362" s="133" t="s">
        <v>642</v>
      </c>
      <c r="G362" s="134" t="s">
        <v>305</v>
      </c>
      <c r="H362" s="135">
        <v>205.369</v>
      </c>
      <c r="I362" s="136"/>
      <c r="J362" s="137">
        <f>ROUND(I362*H362,2)</f>
        <v>0</v>
      </c>
      <c r="K362" s="133" t="s">
        <v>139</v>
      </c>
      <c r="L362" s="30"/>
      <c r="M362" s="138" t="s">
        <v>1</v>
      </c>
      <c r="N362" s="139" t="s">
        <v>43</v>
      </c>
      <c r="P362" s="140">
        <f>O362*H362</f>
        <v>0</v>
      </c>
      <c r="Q362" s="140">
        <v>0.14041999999999999</v>
      </c>
      <c r="R362" s="140">
        <f>Q362*H362</f>
        <v>28.837914979999997</v>
      </c>
      <c r="S362" s="140">
        <v>0</v>
      </c>
      <c r="T362" s="141">
        <f>S362*H362</f>
        <v>0</v>
      </c>
      <c r="AR362" s="142" t="s">
        <v>140</v>
      </c>
      <c r="AT362" s="142" t="s">
        <v>135</v>
      </c>
      <c r="AU362" s="142" t="s">
        <v>88</v>
      </c>
      <c r="AY362" s="15" t="s">
        <v>132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5" t="s">
        <v>86</v>
      </c>
      <c r="BK362" s="143">
        <f>ROUND(I362*H362,2)</f>
        <v>0</v>
      </c>
      <c r="BL362" s="15" t="s">
        <v>140</v>
      </c>
      <c r="BM362" s="142" t="s">
        <v>643</v>
      </c>
    </row>
    <row r="363" spans="2:65" s="1" customFormat="1" ht="29.25" x14ac:dyDescent="0.2">
      <c r="B363" s="30"/>
      <c r="D363" s="144" t="s">
        <v>142</v>
      </c>
      <c r="F363" s="145" t="s">
        <v>644</v>
      </c>
      <c r="I363" s="146"/>
      <c r="L363" s="30"/>
      <c r="M363" s="147"/>
      <c r="T363" s="54"/>
      <c r="AT363" s="15" t="s">
        <v>142</v>
      </c>
      <c r="AU363" s="15" t="s">
        <v>88</v>
      </c>
    </row>
    <row r="364" spans="2:65" s="12" customFormat="1" ht="11.25" x14ac:dyDescent="0.2">
      <c r="B364" s="148"/>
      <c r="D364" s="144" t="s">
        <v>144</v>
      </c>
      <c r="E364" s="149" t="s">
        <v>218</v>
      </c>
      <c r="F364" s="150" t="s">
        <v>219</v>
      </c>
      <c r="H364" s="151">
        <v>205.369</v>
      </c>
      <c r="I364" s="152"/>
      <c r="L364" s="148"/>
      <c r="M364" s="153"/>
      <c r="T364" s="154"/>
      <c r="AT364" s="149" t="s">
        <v>144</v>
      </c>
      <c r="AU364" s="149" t="s">
        <v>88</v>
      </c>
      <c r="AV364" s="12" t="s">
        <v>88</v>
      </c>
      <c r="AW364" s="12" t="s">
        <v>35</v>
      </c>
      <c r="AX364" s="12" t="s">
        <v>86</v>
      </c>
      <c r="AY364" s="149" t="s">
        <v>132</v>
      </c>
    </row>
    <row r="365" spans="2:65" s="1" customFormat="1" ht="21.75" customHeight="1" x14ac:dyDescent="0.2">
      <c r="B365" s="30"/>
      <c r="C365" s="166" t="s">
        <v>645</v>
      </c>
      <c r="D365" s="166" t="s">
        <v>348</v>
      </c>
      <c r="E365" s="167" t="s">
        <v>646</v>
      </c>
      <c r="F365" s="168" t="s">
        <v>647</v>
      </c>
      <c r="G365" s="169" t="s">
        <v>305</v>
      </c>
      <c r="H365" s="170">
        <v>209.476</v>
      </c>
      <c r="I365" s="171"/>
      <c r="J365" s="172">
        <f>ROUND(I365*H365,2)</f>
        <v>0</v>
      </c>
      <c r="K365" s="168" t="s">
        <v>139</v>
      </c>
      <c r="L365" s="173"/>
      <c r="M365" s="174" t="s">
        <v>1</v>
      </c>
      <c r="N365" s="175" t="s">
        <v>43</v>
      </c>
      <c r="P365" s="140">
        <f>O365*H365</f>
        <v>0</v>
      </c>
      <c r="Q365" s="140">
        <v>4.8000000000000001E-2</v>
      </c>
      <c r="R365" s="140">
        <f>Q365*H365</f>
        <v>10.054848</v>
      </c>
      <c r="S365" s="140">
        <v>0</v>
      </c>
      <c r="T365" s="141">
        <f>S365*H365</f>
        <v>0</v>
      </c>
      <c r="AR365" s="142" t="s">
        <v>207</v>
      </c>
      <c r="AT365" s="142" t="s">
        <v>348</v>
      </c>
      <c r="AU365" s="142" t="s">
        <v>88</v>
      </c>
      <c r="AY365" s="15" t="s">
        <v>132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5" t="s">
        <v>86</v>
      </c>
      <c r="BK365" s="143">
        <f>ROUND(I365*H365,2)</f>
        <v>0</v>
      </c>
      <c r="BL365" s="15" t="s">
        <v>140</v>
      </c>
      <c r="BM365" s="142" t="s">
        <v>648</v>
      </c>
    </row>
    <row r="366" spans="2:65" s="1" customFormat="1" ht="11.25" x14ac:dyDescent="0.2">
      <c r="B366" s="30"/>
      <c r="D366" s="144" t="s">
        <v>142</v>
      </c>
      <c r="F366" s="145" t="s">
        <v>647</v>
      </c>
      <c r="I366" s="146"/>
      <c r="L366" s="30"/>
      <c r="M366" s="147"/>
      <c r="T366" s="54"/>
      <c r="AT366" s="15" t="s">
        <v>142</v>
      </c>
      <c r="AU366" s="15" t="s">
        <v>88</v>
      </c>
    </row>
    <row r="367" spans="2:65" s="12" customFormat="1" ht="11.25" x14ac:dyDescent="0.2">
      <c r="B367" s="148"/>
      <c r="D367" s="144" t="s">
        <v>144</v>
      </c>
      <c r="E367" s="149" t="s">
        <v>1</v>
      </c>
      <c r="F367" s="150" t="s">
        <v>649</v>
      </c>
      <c r="H367" s="151">
        <v>209.476</v>
      </c>
      <c r="I367" s="152"/>
      <c r="L367" s="148"/>
      <c r="M367" s="153"/>
      <c r="T367" s="154"/>
      <c r="AT367" s="149" t="s">
        <v>144</v>
      </c>
      <c r="AU367" s="149" t="s">
        <v>88</v>
      </c>
      <c r="AV367" s="12" t="s">
        <v>88</v>
      </c>
      <c r="AW367" s="12" t="s">
        <v>35</v>
      </c>
      <c r="AX367" s="12" t="s">
        <v>86</v>
      </c>
      <c r="AY367" s="149" t="s">
        <v>132</v>
      </c>
    </row>
    <row r="368" spans="2:65" s="1" customFormat="1" ht="24.2" customHeight="1" x14ac:dyDescent="0.2">
      <c r="B368" s="30"/>
      <c r="C368" s="131" t="s">
        <v>650</v>
      </c>
      <c r="D368" s="131" t="s">
        <v>135</v>
      </c>
      <c r="E368" s="132" t="s">
        <v>651</v>
      </c>
      <c r="F368" s="133" t="s">
        <v>652</v>
      </c>
      <c r="G368" s="134" t="s">
        <v>305</v>
      </c>
      <c r="H368" s="135">
        <v>4</v>
      </c>
      <c r="I368" s="136"/>
      <c r="J368" s="137">
        <f>ROUND(I368*H368,2)</f>
        <v>0</v>
      </c>
      <c r="K368" s="133" t="s">
        <v>139</v>
      </c>
      <c r="L368" s="30"/>
      <c r="M368" s="138" t="s">
        <v>1</v>
      </c>
      <c r="N368" s="139" t="s">
        <v>43</v>
      </c>
      <c r="P368" s="140">
        <f>O368*H368</f>
        <v>0</v>
      </c>
      <c r="Q368" s="140">
        <v>0.18292</v>
      </c>
      <c r="R368" s="140">
        <f>Q368*H368</f>
        <v>0.73168</v>
      </c>
      <c r="S368" s="140">
        <v>0</v>
      </c>
      <c r="T368" s="141">
        <f>S368*H368</f>
        <v>0</v>
      </c>
      <c r="AR368" s="142" t="s">
        <v>140</v>
      </c>
      <c r="AT368" s="142" t="s">
        <v>135</v>
      </c>
      <c r="AU368" s="142" t="s">
        <v>88</v>
      </c>
      <c r="AY368" s="15" t="s">
        <v>132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5" t="s">
        <v>86</v>
      </c>
      <c r="BK368" s="143">
        <f>ROUND(I368*H368,2)</f>
        <v>0</v>
      </c>
      <c r="BL368" s="15" t="s">
        <v>140</v>
      </c>
      <c r="BM368" s="142" t="s">
        <v>653</v>
      </c>
    </row>
    <row r="369" spans="2:65" s="1" customFormat="1" ht="29.25" x14ac:dyDescent="0.2">
      <c r="B369" s="30"/>
      <c r="D369" s="144" t="s">
        <v>142</v>
      </c>
      <c r="F369" s="145" t="s">
        <v>654</v>
      </c>
      <c r="I369" s="146"/>
      <c r="L369" s="30"/>
      <c r="M369" s="147"/>
      <c r="T369" s="54"/>
      <c r="AT369" s="15" t="s">
        <v>142</v>
      </c>
      <c r="AU369" s="15" t="s">
        <v>88</v>
      </c>
    </row>
    <row r="370" spans="2:65" s="12" customFormat="1" ht="11.25" x14ac:dyDescent="0.2">
      <c r="B370" s="148"/>
      <c r="D370" s="144" t="s">
        <v>144</v>
      </c>
      <c r="E370" s="149" t="s">
        <v>220</v>
      </c>
      <c r="F370" s="150" t="s">
        <v>140</v>
      </c>
      <c r="H370" s="151">
        <v>4</v>
      </c>
      <c r="I370" s="152"/>
      <c r="L370" s="148"/>
      <c r="M370" s="153"/>
      <c r="T370" s="154"/>
      <c r="AT370" s="149" t="s">
        <v>144</v>
      </c>
      <c r="AU370" s="149" t="s">
        <v>88</v>
      </c>
      <c r="AV370" s="12" t="s">
        <v>88</v>
      </c>
      <c r="AW370" s="12" t="s">
        <v>35</v>
      </c>
      <c r="AX370" s="12" t="s">
        <v>86</v>
      </c>
      <c r="AY370" s="149" t="s">
        <v>132</v>
      </c>
    </row>
    <row r="371" spans="2:65" s="1" customFormat="1" ht="16.5" customHeight="1" x14ac:dyDescent="0.2">
      <c r="B371" s="30"/>
      <c r="C371" s="166" t="s">
        <v>655</v>
      </c>
      <c r="D371" s="166" t="s">
        <v>348</v>
      </c>
      <c r="E371" s="167" t="s">
        <v>656</v>
      </c>
      <c r="F371" s="168" t="s">
        <v>657</v>
      </c>
      <c r="G371" s="169" t="s">
        <v>305</v>
      </c>
      <c r="H371" s="170">
        <v>4</v>
      </c>
      <c r="I371" s="171"/>
      <c r="J371" s="172">
        <f>ROUND(I371*H371,2)</f>
        <v>0</v>
      </c>
      <c r="K371" s="168" t="s">
        <v>139</v>
      </c>
      <c r="L371" s="173"/>
      <c r="M371" s="174" t="s">
        <v>1</v>
      </c>
      <c r="N371" s="175" t="s">
        <v>43</v>
      </c>
      <c r="P371" s="140">
        <f>O371*H371</f>
        <v>0</v>
      </c>
      <c r="Q371" s="140">
        <v>0.125</v>
      </c>
      <c r="R371" s="140">
        <f>Q371*H371</f>
        <v>0.5</v>
      </c>
      <c r="S371" s="140">
        <v>0</v>
      </c>
      <c r="T371" s="141">
        <f>S371*H371</f>
        <v>0</v>
      </c>
      <c r="AR371" s="142" t="s">
        <v>207</v>
      </c>
      <c r="AT371" s="142" t="s">
        <v>348</v>
      </c>
      <c r="AU371" s="142" t="s">
        <v>88</v>
      </c>
      <c r="AY371" s="15" t="s">
        <v>132</v>
      </c>
      <c r="BE371" s="143">
        <f>IF(N371="základní",J371,0)</f>
        <v>0</v>
      </c>
      <c r="BF371" s="143">
        <f>IF(N371="snížená",J371,0)</f>
        <v>0</v>
      </c>
      <c r="BG371" s="143">
        <f>IF(N371="zákl. přenesená",J371,0)</f>
        <v>0</v>
      </c>
      <c r="BH371" s="143">
        <f>IF(N371="sníž. přenesená",J371,0)</f>
        <v>0</v>
      </c>
      <c r="BI371" s="143">
        <f>IF(N371="nulová",J371,0)</f>
        <v>0</v>
      </c>
      <c r="BJ371" s="15" t="s">
        <v>86</v>
      </c>
      <c r="BK371" s="143">
        <f>ROUND(I371*H371,2)</f>
        <v>0</v>
      </c>
      <c r="BL371" s="15" t="s">
        <v>140</v>
      </c>
      <c r="BM371" s="142" t="s">
        <v>658</v>
      </c>
    </row>
    <row r="372" spans="2:65" s="1" customFormat="1" ht="11.25" x14ac:dyDescent="0.2">
      <c r="B372" s="30"/>
      <c r="D372" s="144" t="s">
        <v>142</v>
      </c>
      <c r="F372" s="145" t="s">
        <v>657</v>
      </c>
      <c r="I372" s="146"/>
      <c r="L372" s="30"/>
      <c r="M372" s="147"/>
      <c r="T372" s="54"/>
      <c r="AT372" s="15" t="s">
        <v>142</v>
      </c>
      <c r="AU372" s="15" t="s">
        <v>88</v>
      </c>
    </row>
    <row r="373" spans="2:65" s="12" customFormat="1" ht="11.25" x14ac:dyDescent="0.2">
      <c r="B373" s="148"/>
      <c r="D373" s="144" t="s">
        <v>144</v>
      </c>
      <c r="E373" s="149" t="s">
        <v>1</v>
      </c>
      <c r="F373" s="150" t="s">
        <v>220</v>
      </c>
      <c r="H373" s="151">
        <v>4</v>
      </c>
      <c r="I373" s="152"/>
      <c r="L373" s="148"/>
      <c r="M373" s="153"/>
      <c r="T373" s="154"/>
      <c r="AT373" s="149" t="s">
        <v>144</v>
      </c>
      <c r="AU373" s="149" t="s">
        <v>88</v>
      </c>
      <c r="AV373" s="12" t="s">
        <v>88</v>
      </c>
      <c r="AW373" s="12" t="s">
        <v>35</v>
      </c>
      <c r="AX373" s="12" t="s">
        <v>86</v>
      </c>
      <c r="AY373" s="149" t="s">
        <v>132</v>
      </c>
    </row>
    <row r="374" spans="2:65" s="1" customFormat="1" ht="24.2" customHeight="1" x14ac:dyDescent="0.2">
      <c r="B374" s="30"/>
      <c r="C374" s="131" t="s">
        <v>659</v>
      </c>
      <c r="D374" s="131" t="s">
        <v>135</v>
      </c>
      <c r="E374" s="132" t="s">
        <v>660</v>
      </c>
      <c r="F374" s="133" t="s">
        <v>661</v>
      </c>
      <c r="G374" s="134" t="s">
        <v>305</v>
      </c>
      <c r="H374" s="135">
        <v>11</v>
      </c>
      <c r="I374" s="136"/>
      <c r="J374" s="137">
        <f>ROUND(I374*H374,2)</f>
        <v>0</v>
      </c>
      <c r="K374" s="133" t="s">
        <v>139</v>
      </c>
      <c r="L374" s="30"/>
      <c r="M374" s="138" t="s">
        <v>1</v>
      </c>
      <c r="N374" s="139" t="s">
        <v>43</v>
      </c>
      <c r="P374" s="140">
        <f>O374*H374</f>
        <v>0</v>
      </c>
      <c r="Q374" s="140">
        <v>0</v>
      </c>
      <c r="R374" s="140">
        <f>Q374*H374</f>
        <v>0</v>
      </c>
      <c r="S374" s="140">
        <v>0</v>
      </c>
      <c r="T374" s="141">
        <f>S374*H374</f>
        <v>0</v>
      </c>
      <c r="AR374" s="142" t="s">
        <v>140</v>
      </c>
      <c r="AT374" s="142" t="s">
        <v>135</v>
      </c>
      <c r="AU374" s="142" t="s">
        <v>88</v>
      </c>
      <c r="AY374" s="15" t="s">
        <v>132</v>
      </c>
      <c r="BE374" s="143">
        <f>IF(N374="základní",J374,0)</f>
        <v>0</v>
      </c>
      <c r="BF374" s="143">
        <f>IF(N374="snížená",J374,0)</f>
        <v>0</v>
      </c>
      <c r="BG374" s="143">
        <f>IF(N374="zákl. přenesená",J374,0)</f>
        <v>0</v>
      </c>
      <c r="BH374" s="143">
        <f>IF(N374="sníž. přenesená",J374,0)</f>
        <v>0</v>
      </c>
      <c r="BI374" s="143">
        <f>IF(N374="nulová",J374,0)</f>
        <v>0</v>
      </c>
      <c r="BJ374" s="15" t="s">
        <v>86</v>
      </c>
      <c r="BK374" s="143">
        <f>ROUND(I374*H374,2)</f>
        <v>0</v>
      </c>
      <c r="BL374" s="15" t="s">
        <v>140</v>
      </c>
      <c r="BM374" s="142" t="s">
        <v>662</v>
      </c>
    </row>
    <row r="375" spans="2:65" s="1" customFormat="1" ht="19.5" x14ac:dyDescent="0.2">
      <c r="B375" s="30"/>
      <c r="D375" s="144" t="s">
        <v>142</v>
      </c>
      <c r="F375" s="145" t="s">
        <v>663</v>
      </c>
      <c r="I375" s="146"/>
      <c r="L375" s="30"/>
      <c r="M375" s="147"/>
      <c r="T375" s="54"/>
      <c r="AT375" s="15" t="s">
        <v>142</v>
      </c>
      <c r="AU375" s="15" t="s">
        <v>88</v>
      </c>
    </row>
    <row r="376" spans="2:65" s="12" customFormat="1" ht="11.25" x14ac:dyDescent="0.2">
      <c r="B376" s="148"/>
      <c r="D376" s="144" t="s">
        <v>144</v>
      </c>
      <c r="E376" s="149" t="s">
        <v>1</v>
      </c>
      <c r="F376" s="150" t="s">
        <v>221</v>
      </c>
      <c r="H376" s="151">
        <v>11</v>
      </c>
      <c r="I376" s="152"/>
      <c r="L376" s="148"/>
      <c r="M376" s="153"/>
      <c r="T376" s="154"/>
      <c r="AT376" s="149" t="s">
        <v>144</v>
      </c>
      <c r="AU376" s="149" t="s">
        <v>88</v>
      </c>
      <c r="AV376" s="12" t="s">
        <v>88</v>
      </c>
      <c r="AW376" s="12" t="s">
        <v>35</v>
      </c>
      <c r="AX376" s="12" t="s">
        <v>86</v>
      </c>
      <c r="AY376" s="149" t="s">
        <v>132</v>
      </c>
    </row>
    <row r="377" spans="2:65" s="1" customFormat="1" ht="24.2" customHeight="1" x14ac:dyDescent="0.2">
      <c r="B377" s="30"/>
      <c r="C377" s="131" t="s">
        <v>664</v>
      </c>
      <c r="D377" s="131" t="s">
        <v>135</v>
      </c>
      <c r="E377" s="132" t="s">
        <v>665</v>
      </c>
      <c r="F377" s="133" t="s">
        <v>666</v>
      </c>
      <c r="G377" s="134" t="s">
        <v>305</v>
      </c>
      <c r="H377" s="135">
        <v>33</v>
      </c>
      <c r="I377" s="136"/>
      <c r="J377" s="137">
        <f>ROUND(I377*H377,2)</f>
        <v>0</v>
      </c>
      <c r="K377" s="133" t="s">
        <v>139</v>
      </c>
      <c r="L377" s="30"/>
      <c r="M377" s="138" t="s">
        <v>1</v>
      </c>
      <c r="N377" s="139" t="s">
        <v>43</v>
      </c>
      <c r="P377" s="140">
        <f>O377*H377</f>
        <v>0</v>
      </c>
      <c r="Q377" s="140">
        <v>1.4999999999999999E-4</v>
      </c>
      <c r="R377" s="140">
        <f>Q377*H377</f>
        <v>4.9499999999999995E-3</v>
      </c>
      <c r="S377" s="140">
        <v>0</v>
      </c>
      <c r="T377" s="141">
        <f>S377*H377</f>
        <v>0</v>
      </c>
      <c r="AR377" s="142" t="s">
        <v>140</v>
      </c>
      <c r="AT377" s="142" t="s">
        <v>135</v>
      </c>
      <c r="AU377" s="142" t="s">
        <v>88</v>
      </c>
      <c r="AY377" s="15" t="s">
        <v>132</v>
      </c>
      <c r="BE377" s="143">
        <f>IF(N377="základní",J377,0)</f>
        <v>0</v>
      </c>
      <c r="BF377" s="143">
        <f>IF(N377="snížená",J377,0)</f>
        <v>0</v>
      </c>
      <c r="BG377" s="143">
        <f>IF(N377="zákl. přenesená",J377,0)</f>
        <v>0</v>
      </c>
      <c r="BH377" s="143">
        <f>IF(N377="sníž. přenesená",J377,0)</f>
        <v>0</v>
      </c>
      <c r="BI377" s="143">
        <f>IF(N377="nulová",J377,0)</f>
        <v>0</v>
      </c>
      <c r="BJ377" s="15" t="s">
        <v>86</v>
      </c>
      <c r="BK377" s="143">
        <f>ROUND(I377*H377,2)</f>
        <v>0</v>
      </c>
      <c r="BL377" s="15" t="s">
        <v>140</v>
      </c>
      <c r="BM377" s="142" t="s">
        <v>667</v>
      </c>
    </row>
    <row r="378" spans="2:65" s="1" customFormat="1" ht="29.25" x14ac:dyDescent="0.2">
      <c r="B378" s="30"/>
      <c r="D378" s="144" t="s">
        <v>142</v>
      </c>
      <c r="F378" s="145" t="s">
        <v>668</v>
      </c>
      <c r="I378" s="146"/>
      <c r="L378" s="30"/>
      <c r="M378" s="147"/>
      <c r="T378" s="54"/>
      <c r="AT378" s="15" t="s">
        <v>142</v>
      </c>
      <c r="AU378" s="15" t="s">
        <v>88</v>
      </c>
    </row>
    <row r="379" spans="2:65" s="12" customFormat="1" ht="11.25" x14ac:dyDescent="0.2">
      <c r="B379" s="148"/>
      <c r="D379" s="144" t="s">
        <v>144</v>
      </c>
      <c r="E379" s="149" t="s">
        <v>1</v>
      </c>
      <c r="F379" s="150" t="s">
        <v>669</v>
      </c>
      <c r="H379" s="151">
        <v>33</v>
      </c>
      <c r="I379" s="152"/>
      <c r="L379" s="148"/>
      <c r="M379" s="153"/>
      <c r="T379" s="154"/>
      <c r="AT379" s="149" t="s">
        <v>144</v>
      </c>
      <c r="AU379" s="149" t="s">
        <v>88</v>
      </c>
      <c r="AV379" s="12" t="s">
        <v>88</v>
      </c>
      <c r="AW379" s="12" t="s">
        <v>35</v>
      </c>
      <c r="AX379" s="12" t="s">
        <v>86</v>
      </c>
      <c r="AY379" s="149" t="s">
        <v>132</v>
      </c>
    </row>
    <row r="380" spans="2:65" s="1" customFormat="1" ht="24.2" customHeight="1" x14ac:dyDescent="0.2">
      <c r="B380" s="30"/>
      <c r="C380" s="131" t="s">
        <v>670</v>
      </c>
      <c r="D380" s="131" t="s">
        <v>135</v>
      </c>
      <c r="E380" s="132" t="s">
        <v>671</v>
      </c>
      <c r="F380" s="133" t="s">
        <v>672</v>
      </c>
      <c r="G380" s="134" t="s">
        <v>305</v>
      </c>
      <c r="H380" s="135">
        <v>11</v>
      </c>
      <c r="I380" s="136"/>
      <c r="J380" s="137">
        <f>ROUND(I380*H380,2)</f>
        <v>0</v>
      </c>
      <c r="K380" s="133" t="s">
        <v>139</v>
      </c>
      <c r="L380" s="30"/>
      <c r="M380" s="138" t="s">
        <v>1</v>
      </c>
      <c r="N380" s="139" t="s">
        <v>43</v>
      </c>
      <c r="P380" s="140">
        <f>O380*H380</f>
        <v>0</v>
      </c>
      <c r="Q380" s="140">
        <v>0</v>
      </c>
      <c r="R380" s="140">
        <f>Q380*H380</f>
        <v>0</v>
      </c>
      <c r="S380" s="140">
        <v>0</v>
      </c>
      <c r="T380" s="141">
        <f>S380*H380</f>
        <v>0</v>
      </c>
      <c r="AR380" s="142" t="s">
        <v>140</v>
      </c>
      <c r="AT380" s="142" t="s">
        <v>135</v>
      </c>
      <c r="AU380" s="142" t="s">
        <v>88</v>
      </c>
      <c r="AY380" s="15" t="s">
        <v>132</v>
      </c>
      <c r="BE380" s="143">
        <f>IF(N380="základní",J380,0)</f>
        <v>0</v>
      </c>
      <c r="BF380" s="143">
        <f>IF(N380="snížená",J380,0)</f>
        <v>0</v>
      </c>
      <c r="BG380" s="143">
        <f>IF(N380="zákl. přenesená",J380,0)</f>
        <v>0</v>
      </c>
      <c r="BH380" s="143">
        <f>IF(N380="sníž. přenesená",J380,0)</f>
        <v>0</v>
      </c>
      <c r="BI380" s="143">
        <f>IF(N380="nulová",J380,0)</f>
        <v>0</v>
      </c>
      <c r="BJ380" s="15" t="s">
        <v>86</v>
      </c>
      <c r="BK380" s="143">
        <f>ROUND(I380*H380,2)</f>
        <v>0</v>
      </c>
      <c r="BL380" s="15" t="s">
        <v>140</v>
      </c>
      <c r="BM380" s="142" t="s">
        <v>673</v>
      </c>
    </row>
    <row r="381" spans="2:65" s="1" customFormat="1" ht="19.5" x14ac:dyDescent="0.2">
      <c r="B381" s="30"/>
      <c r="D381" s="144" t="s">
        <v>142</v>
      </c>
      <c r="F381" s="145" t="s">
        <v>674</v>
      </c>
      <c r="I381" s="146"/>
      <c r="L381" s="30"/>
      <c r="M381" s="147"/>
      <c r="T381" s="54"/>
      <c r="AT381" s="15" t="s">
        <v>142</v>
      </c>
      <c r="AU381" s="15" t="s">
        <v>88</v>
      </c>
    </row>
    <row r="382" spans="2:65" s="12" customFormat="1" ht="11.25" x14ac:dyDescent="0.2">
      <c r="B382" s="148"/>
      <c r="D382" s="144" t="s">
        <v>144</v>
      </c>
      <c r="E382" s="149" t="s">
        <v>221</v>
      </c>
      <c r="F382" s="150" t="s">
        <v>222</v>
      </c>
      <c r="H382" s="151">
        <v>11</v>
      </c>
      <c r="I382" s="152"/>
      <c r="L382" s="148"/>
      <c r="M382" s="153"/>
      <c r="T382" s="154"/>
      <c r="AT382" s="149" t="s">
        <v>144</v>
      </c>
      <c r="AU382" s="149" t="s">
        <v>88</v>
      </c>
      <c r="AV382" s="12" t="s">
        <v>88</v>
      </c>
      <c r="AW382" s="12" t="s">
        <v>35</v>
      </c>
      <c r="AX382" s="12" t="s">
        <v>86</v>
      </c>
      <c r="AY382" s="149" t="s">
        <v>132</v>
      </c>
    </row>
    <row r="383" spans="2:65" s="1" customFormat="1" ht="33" customHeight="1" x14ac:dyDescent="0.2">
      <c r="B383" s="30"/>
      <c r="C383" s="131" t="s">
        <v>675</v>
      </c>
      <c r="D383" s="131" t="s">
        <v>135</v>
      </c>
      <c r="E383" s="132" t="s">
        <v>676</v>
      </c>
      <c r="F383" s="133" t="s">
        <v>677</v>
      </c>
      <c r="G383" s="134" t="s">
        <v>305</v>
      </c>
      <c r="H383" s="135">
        <v>17</v>
      </c>
      <c r="I383" s="136"/>
      <c r="J383" s="137">
        <f>ROUND(I383*H383,2)</f>
        <v>0</v>
      </c>
      <c r="K383" s="133" t="s">
        <v>139</v>
      </c>
      <c r="L383" s="30"/>
      <c r="M383" s="138" t="s">
        <v>1</v>
      </c>
      <c r="N383" s="139" t="s">
        <v>43</v>
      </c>
      <c r="P383" s="140">
        <f>O383*H383</f>
        <v>0</v>
      </c>
      <c r="Q383" s="140">
        <v>0.2157</v>
      </c>
      <c r="R383" s="140">
        <f>Q383*H383</f>
        <v>3.6669</v>
      </c>
      <c r="S383" s="140">
        <v>0</v>
      </c>
      <c r="T383" s="141">
        <f>S383*H383</f>
        <v>0</v>
      </c>
      <c r="AR383" s="142" t="s">
        <v>140</v>
      </c>
      <c r="AT383" s="142" t="s">
        <v>135</v>
      </c>
      <c r="AU383" s="142" t="s">
        <v>88</v>
      </c>
      <c r="AY383" s="15" t="s">
        <v>132</v>
      </c>
      <c r="BE383" s="143">
        <f>IF(N383="základní",J383,0)</f>
        <v>0</v>
      </c>
      <c r="BF383" s="143">
        <f>IF(N383="snížená",J383,0)</f>
        <v>0</v>
      </c>
      <c r="BG383" s="143">
        <f>IF(N383="zákl. přenesená",J383,0)</f>
        <v>0</v>
      </c>
      <c r="BH383" s="143">
        <f>IF(N383="sníž. přenesená",J383,0)</f>
        <v>0</v>
      </c>
      <c r="BI383" s="143">
        <f>IF(N383="nulová",J383,0)</f>
        <v>0</v>
      </c>
      <c r="BJ383" s="15" t="s">
        <v>86</v>
      </c>
      <c r="BK383" s="143">
        <f>ROUND(I383*H383,2)</f>
        <v>0</v>
      </c>
      <c r="BL383" s="15" t="s">
        <v>140</v>
      </c>
      <c r="BM383" s="142" t="s">
        <v>678</v>
      </c>
    </row>
    <row r="384" spans="2:65" s="1" customFormat="1" ht="19.5" x14ac:dyDescent="0.2">
      <c r="B384" s="30"/>
      <c r="D384" s="144" t="s">
        <v>142</v>
      </c>
      <c r="F384" s="145" t="s">
        <v>679</v>
      </c>
      <c r="I384" s="146"/>
      <c r="L384" s="30"/>
      <c r="M384" s="147"/>
      <c r="T384" s="54"/>
      <c r="AT384" s="15" t="s">
        <v>142</v>
      </c>
      <c r="AU384" s="15" t="s">
        <v>88</v>
      </c>
    </row>
    <row r="385" spans="2:65" s="12" customFormat="1" ht="11.25" x14ac:dyDescent="0.2">
      <c r="B385" s="148"/>
      <c r="D385" s="144" t="s">
        <v>144</v>
      </c>
      <c r="E385" s="149" t="s">
        <v>250</v>
      </c>
      <c r="F385" s="150" t="s">
        <v>251</v>
      </c>
      <c r="H385" s="151">
        <v>17</v>
      </c>
      <c r="I385" s="152"/>
      <c r="L385" s="148"/>
      <c r="M385" s="153"/>
      <c r="T385" s="154"/>
      <c r="AT385" s="149" t="s">
        <v>144</v>
      </c>
      <c r="AU385" s="149" t="s">
        <v>88</v>
      </c>
      <c r="AV385" s="12" t="s">
        <v>88</v>
      </c>
      <c r="AW385" s="12" t="s">
        <v>35</v>
      </c>
      <c r="AX385" s="12" t="s">
        <v>86</v>
      </c>
      <c r="AY385" s="149" t="s">
        <v>132</v>
      </c>
    </row>
    <row r="386" spans="2:65" s="1" customFormat="1" ht="24.2" customHeight="1" x14ac:dyDescent="0.2">
      <c r="B386" s="30"/>
      <c r="C386" s="166" t="s">
        <v>680</v>
      </c>
      <c r="D386" s="166" t="s">
        <v>348</v>
      </c>
      <c r="E386" s="167" t="s">
        <v>681</v>
      </c>
      <c r="F386" s="168" t="s">
        <v>682</v>
      </c>
      <c r="G386" s="169" t="s">
        <v>305</v>
      </c>
      <c r="H386" s="170">
        <v>17</v>
      </c>
      <c r="I386" s="171"/>
      <c r="J386" s="172">
        <f>ROUND(I386*H386,2)</f>
        <v>0</v>
      </c>
      <c r="K386" s="168" t="s">
        <v>139</v>
      </c>
      <c r="L386" s="173"/>
      <c r="M386" s="174" t="s">
        <v>1</v>
      </c>
      <c r="N386" s="175" t="s">
        <v>43</v>
      </c>
      <c r="P386" s="140">
        <f>O386*H386</f>
        <v>0</v>
      </c>
      <c r="Q386" s="140">
        <v>0.113</v>
      </c>
      <c r="R386" s="140">
        <f>Q386*H386</f>
        <v>1.921</v>
      </c>
      <c r="S386" s="140">
        <v>0</v>
      </c>
      <c r="T386" s="141">
        <f>S386*H386</f>
        <v>0</v>
      </c>
      <c r="AR386" s="142" t="s">
        <v>207</v>
      </c>
      <c r="AT386" s="142" t="s">
        <v>348</v>
      </c>
      <c r="AU386" s="142" t="s">
        <v>88</v>
      </c>
      <c r="AY386" s="15" t="s">
        <v>132</v>
      </c>
      <c r="BE386" s="143">
        <f>IF(N386="základní",J386,0)</f>
        <v>0</v>
      </c>
      <c r="BF386" s="143">
        <f>IF(N386="snížená",J386,0)</f>
        <v>0</v>
      </c>
      <c r="BG386" s="143">
        <f>IF(N386="zákl. přenesená",J386,0)</f>
        <v>0</v>
      </c>
      <c r="BH386" s="143">
        <f>IF(N386="sníž. přenesená",J386,0)</f>
        <v>0</v>
      </c>
      <c r="BI386" s="143">
        <f>IF(N386="nulová",J386,0)</f>
        <v>0</v>
      </c>
      <c r="BJ386" s="15" t="s">
        <v>86</v>
      </c>
      <c r="BK386" s="143">
        <f>ROUND(I386*H386,2)</f>
        <v>0</v>
      </c>
      <c r="BL386" s="15" t="s">
        <v>140</v>
      </c>
      <c r="BM386" s="142" t="s">
        <v>683</v>
      </c>
    </row>
    <row r="387" spans="2:65" s="1" customFormat="1" ht="19.5" x14ac:dyDescent="0.2">
      <c r="B387" s="30"/>
      <c r="D387" s="144" t="s">
        <v>142</v>
      </c>
      <c r="F387" s="145" t="s">
        <v>682</v>
      </c>
      <c r="I387" s="146"/>
      <c r="L387" s="30"/>
      <c r="M387" s="147"/>
      <c r="T387" s="54"/>
      <c r="AT387" s="15" t="s">
        <v>142</v>
      </c>
      <c r="AU387" s="15" t="s">
        <v>88</v>
      </c>
    </row>
    <row r="388" spans="2:65" s="12" customFormat="1" ht="11.25" x14ac:dyDescent="0.2">
      <c r="B388" s="148"/>
      <c r="D388" s="144" t="s">
        <v>144</v>
      </c>
      <c r="E388" s="149" t="s">
        <v>1</v>
      </c>
      <c r="F388" s="150" t="s">
        <v>250</v>
      </c>
      <c r="H388" s="151">
        <v>17</v>
      </c>
      <c r="I388" s="152"/>
      <c r="L388" s="148"/>
      <c r="M388" s="153"/>
      <c r="T388" s="154"/>
      <c r="AT388" s="149" t="s">
        <v>144</v>
      </c>
      <c r="AU388" s="149" t="s">
        <v>88</v>
      </c>
      <c r="AV388" s="12" t="s">
        <v>88</v>
      </c>
      <c r="AW388" s="12" t="s">
        <v>35</v>
      </c>
      <c r="AX388" s="12" t="s">
        <v>86</v>
      </c>
      <c r="AY388" s="149" t="s">
        <v>132</v>
      </c>
    </row>
    <row r="389" spans="2:65" s="1" customFormat="1" ht="24.2" customHeight="1" x14ac:dyDescent="0.2">
      <c r="B389" s="30"/>
      <c r="C389" s="131" t="s">
        <v>684</v>
      </c>
      <c r="D389" s="131" t="s">
        <v>135</v>
      </c>
      <c r="E389" s="132" t="s">
        <v>685</v>
      </c>
      <c r="F389" s="133" t="s">
        <v>686</v>
      </c>
      <c r="G389" s="134" t="s">
        <v>138</v>
      </c>
      <c r="H389" s="135">
        <v>2</v>
      </c>
      <c r="I389" s="136"/>
      <c r="J389" s="137">
        <f>ROUND(I389*H389,2)</f>
        <v>0</v>
      </c>
      <c r="K389" s="133" t="s">
        <v>139</v>
      </c>
      <c r="L389" s="30"/>
      <c r="M389" s="138" t="s">
        <v>1</v>
      </c>
      <c r="N389" s="139" t="s">
        <v>43</v>
      </c>
      <c r="P389" s="140">
        <f>O389*H389</f>
        <v>0</v>
      </c>
      <c r="Q389" s="140">
        <v>7.2899999999999996E-3</v>
      </c>
      <c r="R389" s="140">
        <f>Q389*H389</f>
        <v>1.4579999999999999E-2</v>
      </c>
      <c r="S389" s="140">
        <v>0</v>
      </c>
      <c r="T389" s="141">
        <f>S389*H389</f>
        <v>0</v>
      </c>
      <c r="AR389" s="142" t="s">
        <v>140</v>
      </c>
      <c r="AT389" s="142" t="s">
        <v>135</v>
      </c>
      <c r="AU389" s="142" t="s">
        <v>88</v>
      </c>
      <c r="AY389" s="15" t="s">
        <v>132</v>
      </c>
      <c r="BE389" s="143">
        <f>IF(N389="základní",J389,0)</f>
        <v>0</v>
      </c>
      <c r="BF389" s="143">
        <f>IF(N389="snížená",J389,0)</f>
        <v>0</v>
      </c>
      <c r="BG389" s="143">
        <f>IF(N389="zákl. přenesená",J389,0)</f>
        <v>0</v>
      </c>
      <c r="BH389" s="143">
        <f>IF(N389="sníž. přenesená",J389,0)</f>
        <v>0</v>
      </c>
      <c r="BI389" s="143">
        <f>IF(N389="nulová",J389,0)</f>
        <v>0</v>
      </c>
      <c r="BJ389" s="15" t="s">
        <v>86</v>
      </c>
      <c r="BK389" s="143">
        <f>ROUND(I389*H389,2)</f>
        <v>0</v>
      </c>
      <c r="BL389" s="15" t="s">
        <v>140</v>
      </c>
      <c r="BM389" s="142" t="s">
        <v>687</v>
      </c>
    </row>
    <row r="390" spans="2:65" s="1" customFormat="1" ht="19.5" x14ac:dyDescent="0.2">
      <c r="B390" s="30"/>
      <c r="D390" s="144" t="s">
        <v>142</v>
      </c>
      <c r="F390" s="145" t="s">
        <v>688</v>
      </c>
      <c r="I390" s="146"/>
      <c r="L390" s="30"/>
      <c r="M390" s="147"/>
      <c r="T390" s="54"/>
      <c r="AT390" s="15" t="s">
        <v>142</v>
      </c>
      <c r="AU390" s="15" t="s">
        <v>88</v>
      </c>
    </row>
    <row r="391" spans="2:65" s="12" customFormat="1" ht="11.25" x14ac:dyDescent="0.2">
      <c r="B391" s="148"/>
      <c r="D391" s="144" t="s">
        <v>144</v>
      </c>
      <c r="E391" s="149" t="s">
        <v>252</v>
      </c>
      <c r="F391" s="150" t="s">
        <v>88</v>
      </c>
      <c r="H391" s="151">
        <v>2</v>
      </c>
      <c r="I391" s="152"/>
      <c r="L391" s="148"/>
      <c r="M391" s="153"/>
      <c r="T391" s="154"/>
      <c r="AT391" s="149" t="s">
        <v>144</v>
      </c>
      <c r="AU391" s="149" t="s">
        <v>88</v>
      </c>
      <c r="AV391" s="12" t="s">
        <v>88</v>
      </c>
      <c r="AW391" s="12" t="s">
        <v>35</v>
      </c>
      <c r="AX391" s="12" t="s">
        <v>86</v>
      </c>
      <c r="AY391" s="149" t="s">
        <v>132</v>
      </c>
    </row>
    <row r="392" spans="2:65" s="1" customFormat="1" ht="24.2" customHeight="1" x14ac:dyDescent="0.2">
      <c r="B392" s="30"/>
      <c r="C392" s="166" t="s">
        <v>689</v>
      </c>
      <c r="D392" s="166" t="s">
        <v>348</v>
      </c>
      <c r="E392" s="167" t="s">
        <v>690</v>
      </c>
      <c r="F392" s="168" t="s">
        <v>691</v>
      </c>
      <c r="G392" s="169" t="s">
        <v>138</v>
      </c>
      <c r="H392" s="170">
        <v>2</v>
      </c>
      <c r="I392" s="171"/>
      <c r="J392" s="172">
        <f>ROUND(I392*H392,2)</f>
        <v>0</v>
      </c>
      <c r="K392" s="168" t="s">
        <v>139</v>
      </c>
      <c r="L392" s="173"/>
      <c r="M392" s="174" t="s">
        <v>1</v>
      </c>
      <c r="N392" s="175" t="s">
        <v>43</v>
      </c>
      <c r="P392" s="140">
        <f>O392*H392</f>
        <v>0</v>
      </c>
      <c r="Q392" s="140">
        <v>1.4999999999999999E-2</v>
      </c>
      <c r="R392" s="140">
        <f>Q392*H392</f>
        <v>0.03</v>
      </c>
      <c r="S392" s="140">
        <v>0</v>
      </c>
      <c r="T392" s="141">
        <f>S392*H392</f>
        <v>0</v>
      </c>
      <c r="AR392" s="142" t="s">
        <v>207</v>
      </c>
      <c r="AT392" s="142" t="s">
        <v>348</v>
      </c>
      <c r="AU392" s="142" t="s">
        <v>88</v>
      </c>
      <c r="AY392" s="15" t="s">
        <v>132</v>
      </c>
      <c r="BE392" s="143">
        <f>IF(N392="základní",J392,0)</f>
        <v>0</v>
      </c>
      <c r="BF392" s="143">
        <f>IF(N392="snížená",J392,0)</f>
        <v>0</v>
      </c>
      <c r="BG392" s="143">
        <f>IF(N392="zákl. přenesená",J392,0)</f>
        <v>0</v>
      </c>
      <c r="BH392" s="143">
        <f>IF(N392="sníž. přenesená",J392,0)</f>
        <v>0</v>
      </c>
      <c r="BI392" s="143">
        <f>IF(N392="nulová",J392,0)</f>
        <v>0</v>
      </c>
      <c r="BJ392" s="15" t="s">
        <v>86</v>
      </c>
      <c r="BK392" s="143">
        <f>ROUND(I392*H392,2)</f>
        <v>0</v>
      </c>
      <c r="BL392" s="15" t="s">
        <v>140</v>
      </c>
      <c r="BM392" s="142" t="s">
        <v>692</v>
      </c>
    </row>
    <row r="393" spans="2:65" s="1" customFormat="1" ht="11.25" x14ac:dyDescent="0.2">
      <c r="B393" s="30"/>
      <c r="D393" s="144" t="s">
        <v>142</v>
      </c>
      <c r="F393" s="145" t="s">
        <v>691</v>
      </c>
      <c r="I393" s="146"/>
      <c r="L393" s="30"/>
      <c r="M393" s="147"/>
      <c r="T393" s="54"/>
      <c r="AT393" s="15" t="s">
        <v>142</v>
      </c>
      <c r="AU393" s="15" t="s">
        <v>88</v>
      </c>
    </row>
    <row r="394" spans="2:65" s="12" customFormat="1" ht="11.25" x14ac:dyDescent="0.2">
      <c r="B394" s="148"/>
      <c r="D394" s="144" t="s">
        <v>144</v>
      </c>
      <c r="E394" s="149" t="s">
        <v>1</v>
      </c>
      <c r="F394" s="150" t="s">
        <v>252</v>
      </c>
      <c r="H394" s="151">
        <v>2</v>
      </c>
      <c r="I394" s="152"/>
      <c r="L394" s="148"/>
      <c r="M394" s="153"/>
      <c r="T394" s="154"/>
      <c r="AT394" s="149" t="s">
        <v>144</v>
      </c>
      <c r="AU394" s="149" t="s">
        <v>88</v>
      </c>
      <c r="AV394" s="12" t="s">
        <v>88</v>
      </c>
      <c r="AW394" s="12" t="s">
        <v>35</v>
      </c>
      <c r="AX394" s="12" t="s">
        <v>86</v>
      </c>
      <c r="AY394" s="149" t="s">
        <v>132</v>
      </c>
    </row>
    <row r="395" spans="2:65" s="1" customFormat="1" ht="24.2" customHeight="1" x14ac:dyDescent="0.2">
      <c r="B395" s="30"/>
      <c r="C395" s="131" t="s">
        <v>693</v>
      </c>
      <c r="D395" s="131" t="s">
        <v>135</v>
      </c>
      <c r="E395" s="132" t="s">
        <v>694</v>
      </c>
      <c r="F395" s="133" t="s">
        <v>695</v>
      </c>
      <c r="G395" s="134" t="s">
        <v>138</v>
      </c>
      <c r="H395" s="135">
        <v>1</v>
      </c>
      <c r="I395" s="136"/>
      <c r="J395" s="137">
        <f>ROUND(I395*H395,2)</f>
        <v>0</v>
      </c>
      <c r="K395" s="133" t="s">
        <v>139</v>
      </c>
      <c r="L395" s="30"/>
      <c r="M395" s="138" t="s">
        <v>1</v>
      </c>
      <c r="N395" s="139" t="s">
        <v>43</v>
      </c>
      <c r="P395" s="140">
        <f>O395*H395</f>
        <v>0</v>
      </c>
      <c r="Q395" s="140">
        <v>0.2157</v>
      </c>
      <c r="R395" s="140">
        <f>Q395*H395</f>
        <v>0.2157</v>
      </c>
      <c r="S395" s="140">
        <v>0</v>
      </c>
      <c r="T395" s="141">
        <f>S395*H395</f>
        <v>0</v>
      </c>
      <c r="AR395" s="142" t="s">
        <v>140</v>
      </c>
      <c r="AT395" s="142" t="s">
        <v>135</v>
      </c>
      <c r="AU395" s="142" t="s">
        <v>88</v>
      </c>
      <c r="AY395" s="15" t="s">
        <v>132</v>
      </c>
      <c r="BE395" s="143">
        <f>IF(N395="základní",J395,0)</f>
        <v>0</v>
      </c>
      <c r="BF395" s="143">
        <f>IF(N395="snížená",J395,0)</f>
        <v>0</v>
      </c>
      <c r="BG395" s="143">
        <f>IF(N395="zákl. přenesená",J395,0)</f>
        <v>0</v>
      </c>
      <c r="BH395" s="143">
        <f>IF(N395="sníž. přenesená",J395,0)</f>
        <v>0</v>
      </c>
      <c r="BI395" s="143">
        <f>IF(N395="nulová",J395,0)</f>
        <v>0</v>
      </c>
      <c r="BJ395" s="15" t="s">
        <v>86</v>
      </c>
      <c r="BK395" s="143">
        <f>ROUND(I395*H395,2)</f>
        <v>0</v>
      </c>
      <c r="BL395" s="15" t="s">
        <v>140</v>
      </c>
      <c r="BM395" s="142" t="s">
        <v>696</v>
      </c>
    </row>
    <row r="396" spans="2:65" s="1" customFormat="1" ht="19.5" x14ac:dyDescent="0.2">
      <c r="B396" s="30"/>
      <c r="D396" s="144" t="s">
        <v>142</v>
      </c>
      <c r="F396" s="145" t="s">
        <v>697</v>
      </c>
      <c r="I396" s="146"/>
      <c r="L396" s="30"/>
      <c r="M396" s="147"/>
      <c r="T396" s="54"/>
      <c r="AT396" s="15" t="s">
        <v>142</v>
      </c>
      <c r="AU396" s="15" t="s">
        <v>88</v>
      </c>
    </row>
    <row r="397" spans="2:65" s="12" customFormat="1" ht="11.25" x14ac:dyDescent="0.2">
      <c r="B397" s="148"/>
      <c r="D397" s="144" t="s">
        <v>144</v>
      </c>
      <c r="E397" s="149" t="s">
        <v>253</v>
      </c>
      <c r="F397" s="150" t="s">
        <v>86</v>
      </c>
      <c r="H397" s="151">
        <v>1</v>
      </c>
      <c r="I397" s="152"/>
      <c r="L397" s="148"/>
      <c r="M397" s="153"/>
      <c r="T397" s="154"/>
      <c r="AT397" s="149" t="s">
        <v>144</v>
      </c>
      <c r="AU397" s="149" t="s">
        <v>88</v>
      </c>
      <c r="AV397" s="12" t="s">
        <v>88</v>
      </c>
      <c r="AW397" s="12" t="s">
        <v>35</v>
      </c>
      <c r="AX397" s="12" t="s">
        <v>86</v>
      </c>
      <c r="AY397" s="149" t="s">
        <v>132</v>
      </c>
    </row>
    <row r="398" spans="2:65" s="1" customFormat="1" ht="24.2" customHeight="1" x14ac:dyDescent="0.2">
      <c r="B398" s="30"/>
      <c r="C398" s="166" t="s">
        <v>698</v>
      </c>
      <c r="D398" s="166" t="s">
        <v>348</v>
      </c>
      <c r="E398" s="167" t="s">
        <v>699</v>
      </c>
      <c r="F398" s="168" t="s">
        <v>700</v>
      </c>
      <c r="G398" s="169" t="s">
        <v>138</v>
      </c>
      <c r="H398" s="170">
        <v>1</v>
      </c>
      <c r="I398" s="171"/>
      <c r="J398" s="172">
        <f>ROUND(I398*H398,2)</f>
        <v>0</v>
      </c>
      <c r="K398" s="168" t="s">
        <v>139</v>
      </c>
      <c r="L398" s="173"/>
      <c r="M398" s="174" t="s">
        <v>1</v>
      </c>
      <c r="N398" s="175" t="s">
        <v>43</v>
      </c>
      <c r="P398" s="140">
        <f>O398*H398</f>
        <v>0</v>
      </c>
      <c r="Q398" s="140">
        <v>0.1</v>
      </c>
      <c r="R398" s="140">
        <f>Q398*H398</f>
        <v>0.1</v>
      </c>
      <c r="S398" s="140">
        <v>0</v>
      </c>
      <c r="T398" s="141">
        <f>S398*H398</f>
        <v>0</v>
      </c>
      <c r="AR398" s="142" t="s">
        <v>207</v>
      </c>
      <c r="AT398" s="142" t="s">
        <v>348</v>
      </c>
      <c r="AU398" s="142" t="s">
        <v>88</v>
      </c>
      <c r="AY398" s="15" t="s">
        <v>132</v>
      </c>
      <c r="BE398" s="143">
        <f>IF(N398="základní",J398,0)</f>
        <v>0</v>
      </c>
      <c r="BF398" s="143">
        <f>IF(N398="snížená",J398,0)</f>
        <v>0</v>
      </c>
      <c r="BG398" s="143">
        <f>IF(N398="zákl. přenesená",J398,0)</f>
        <v>0</v>
      </c>
      <c r="BH398" s="143">
        <f>IF(N398="sníž. přenesená",J398,0)</f>
        <v>0</v>
      </c>
      <c r="BI398" s="143">
        <f>IF(N398="nulová",J398,0)</f>
        <v>0</v>
      </c>
      <c r="BJ398" s="15" t="s">
        <v>86</v>
      </c>
      <c r="BK398" s="143">
        <f>ROUND(I398*H398,2)</f>
        <v>0</v>
      </c>
      <c r="BL398" s="15" t="s">
        <v>140</v>
      </c>
      <c r="BM398" s="142" t="s">
        <v>701</v>
      </c>
    </row>
    <row r="399" spans="2:65" s="1" customFormat="1" ht="11.25" x14ac:dyDescent="0.2">
      <c r="B399" s="30"/>
      <c r="D399" s="144" t="s">
        <v>142</v>
      </c>
      <c r="F399" s="145" t="s">
        <v>700</v>
      </c>
      <c r="I399" s="146"/>
      <c r="L399" s="30"/>
      <c r="M399" s="147"/>
      <c r="T399" s="54"/>
      <c r="AT399" s="15" t="s">
        <v>142</v>
      </c>
      <c r="AU399" s="15" t="s">
        <v>88</v>
      </c>
    </row>
    <row r="400" spans="2:65" s="12" customFormat="1" ht="11.25" x14ac:dyDescent="0.2">
      <c r="B400" s="148"/>
      <c r="D400" s="144" t="s">
        <v>144</v>
      </c>
      <c r="E400" s="149" t="s">
        <v>1</v>
      </c>
      <c r="F400" s="150" t="s">
        <v>253</v>
      </c>
      <c r="H400" s="151">
        <v>1</v>
      </c>
      <c r="I400" s="152"/>
      <c r="L400" s="148"/>
      <c r="M400" s="153"/>
      <c r="T400" s="154"/>
      <c r="AT400" s="149" t="s">
        <v>144</v>
      </c>
      <c r="AU400" s="149" t="s">
        <v>88</v>
      </c>
      <c r="AV400" s="12" t="s">
        <v>88</v>
      </c>
      <c r="AW400" s="12" t="s">
        <v>35</v>
      </c>
      <c r="AX400" s="12" t="s">
        <v>86</v>
      </c>
      <c r="AY400" s="149" t="s">
        <v>132</v>
      </c>
    </row>
    <row r="401" spans="2:65" s="1" customFormat="1" ht="24.2" customHeight="1" x14ac:dyDescent="0.2">
      <c r="B401" s="30"/>
      <c r="C401" s="131" t="s">
        <v>702</v>
      </c>
      <c r="D401" s="131" t="s">
        <v>135</v>
      </c>
      <c r="E401" s="132" t="s">
        <v>703</v>
      </c>
      <c r="F401" s="133" t="s">
        <v>704</v>
      </c>
      <c r="G401" s="134" t="s">
        <v>138</v>
      </c>
      <c r="H401" s="135">
        <v>2</v>
      </c>
      <c r="I401" s="136"/>
      <c r="J401" s="137">
        <f>ROUND(I401*H401,2)</f>
        <v>0</v>
      </c>
      <c r="K401" s="133" t="s">
        <v>139</v>
      </c>
      <c r="L401" s="30"/>
      <c r="M401" s="138" t="s">
        <v>1</v>
      </c>
      <c r="N401" s="139" t="s">
        <v>43</v>
      </c>
      <c r="P401" s="140">
        <f>O401*H401</f>
        <v>0</v>
      </c>
      <c r="Q401" s="140">
        <v>0.29148000000000002</v>
      </c>
      <c r="R401" s="140">
        <f>Q401*H401</f>
        <v>0.58296000000000003</v>
      </c>
      <c r="S401" s="140">
        <v>0</v>
      </c>
      <c r="T401" s="141">
        <f>S401*H401</f>
        <v>0</v>
      </c>
      <c r="AR401" s="142" t="s">
        <v>140</v>
      </c>
      <c r="AT401" s="142" t="s">
        <v>135</v>
      </c>
      <c r="AU401" s="142" t="s">
        <v>88</v>
      </c>
      <c r="AY401" s="15" t="s">
        <v>132</v>
      </c>
      <c r="BE401" s="143">
        <f>IF(N401="základní",J401,0)</f>
        <v>0</v>
      </c>
      <c r="BF401" s="143">
        <f>IF(N401="snížená",J401,0)</f>
        <v>0</v>
      </c>
      <c r="BG401" s="143">
        <f>IF(N401="zákl. přenesená",J401,0)</f>
        <v>0</v>
      </c>
      <c r="BH401" s="143">
        <f>IF(N401="sníž. přenesená",J401,0)</f>
        <v>0</v>
      </c>
      <c r="BI401" s="143">
        <f>IF(N401="nulová",J401,0)</f>
        <v>0</v>
      </c>
      <c r="BJ401" s="15" t="s">
        <v>86</v>
      </c>
      <c r="BK401" s="143">
        <f>ROUND(I401*H401,2)</f>
        <v>0</v>
      </c>
      <c r="BL401" s="15" t="s">
        <v>140</v>
      </c>
      <c r="BM401" s="142" t="s">
        <v>705</v>
      </c>
    </row>
    <row r="402" spans="2:65" s="1" customFormat="1" ht="19.5" x14ac:dyDescent="0.2">
      <c r="B402" s="30"/>
      <c r="D402" s="144" t="s">
        <v>142</v>
      </c>
      <c r="F402" s="145" t="s">
        <v>706</v>
      </c>
      <c r="I402" s="146"/>
      <c r="L402" s="30"/>
      <c r="M402" s="147"/>
      <c r="T402" s="54"/>
      <c r="AT402" s="15" t="s">
        <v>142</v>
      </c>
      <c r="AU402" s="15" t="s">
        <v>88</v>
      </c>
    </row>
    <row r="403" spans="2:65" s="12" customFormat="1" ht="11.25" x14ac:dyDescent="0.2">
      <c r="B403" s="148"/>
      <c r="D403" s="144" t="s">
        <v>144</v>
      </c>
      <c r="E403" s="149" t="s">
        <v>254</v>
      </c>
      <c r="F403" s="150" t="s">
        <v>88</v>
      </c>
      <c r="H403" s="151">
        <v>2</v>
      </c>
      <c r="I403" s="152"/>
      <c r="L403" s="148"/>
      <c r="M403" s="153"/>
      <c r="T403" s="154"/>
      <c r="AT403" s="149" t="s">
        <v>144</v>
      </c>
      <c r="AU403" s="149" t="s">
        <v>88</v>
      </c>
      <c r="AV403" s="12" t="s">
        <v>88</v>
      </c>
      <c r="AW403" s="12" t="s">
        <v>35</v>
      </c>
      <c r="AX403" s="12" t="s">
        <v>86</v>
      </c>
      <c r="AY403" s="149" t="s">
        <v>132</v>
      </c>
    </row>
    <row r="404" spans="2:65" s="1" customFormat="1" ht="24.2" customHeight="1" x14ac:dyDescent="0.2">
      <c r="B404" s="30"/>
      <c r="C404" s="166" t="s">
        <v>707</v>
      </c>
      <c r="D404" s="166" t="s">
        <v>348</v>
      </c>
      <c r="E404" s="167" t="s">
        <v>708</v>
      </c>
      <c r="F404" s="168" t="s">
        <v>709</v>
      </c>
      <c r="G404" s="169" t="s">
        <v>138</v>
      </c>
      <c r="H404" s="170">
        <v>2</v>
      </c>
      <c r="I404" s="171"/>
      <c r="J404" s="172">
        <f>ROUND(I404*H404,2)</f>
        <v>0</v>
      </c>
      <c r="K404" s="168" t="s">
        <v>139</v>
      </c>
      <c r="L404" s="173"/>
      <c r="M404" s="174" t="s">
        <v>1</v>
      </c>
      <c r="N404" s="175" t="s">
        <v>43</v>
      </c>
      <c r="P404" s="140">
        <f>O404*H404</f>
        <v>0</v>
      </c>
      <c r="Q404" s="140">
        <v>9.2999999999999999E-2</v>
      </c>
      <c r="R404" s="140">
        <f>Q404*H404</f>
        <v>0.186</v>
      </c>
      <c r="S404" s="140">
        <v>0</v>
      </c>
      <c r="T404" s="141">
        <f>S404*H404</f>
        <v>0</v>
      </c>
      <c r="AR404" s="142" t="s">
        <v>207</v>
      </c>
      <c r="AT404" s="142" t="s">
        <v>348</v>
      </c>
      <c r="AU404" s="142" t="s">
        <v>88</v>
      </c>
      <c r="AY404" s="15" t="s">
        <v>132</v>
      </c>
      <c r="BE404" s="143">
        <f>IF(N404="základní",J404,0)</f>
        <v>0</v>
      </c>
      <c r="BF404" s="143">
        <f>IF(N404="snížená",J404,0)</f>
        <v>0</v>
      </c>
      <c r="BG404" s="143">
        <f>IF(N404="zákl. přenesená",J404,0)</f>
        <v>0</v>
      </c>
      <c r="BH404" s="143">
        <f>IF(N404="sníž. přenesená",J404,0)</f>
        <v>0</v>
      </c>
      <c r="BI404" s="143">
        <f>IF(N404="nulová",J404,0)</f>
        <v>0</v>
      </c>
      <c r="BJ404" s="15" t="s">
        <v>86</v>
      </c>
      <c r="BK404" s="143">
        <f>ROUND(I404*H404,2)</f>
        <v>0</v>
      </c>
      <c r="BL404" s="15" t="s">
        <v>140</v>
      </c>
      <c r="BM404" s="142" t="s">
        <v>710</v>
      </c>
    </row>
    <row r="405" spans="2:65" s="1" customFormat="1" ht="11.25" x14ac:dyDescent="0.2">
      <c r="B405" s="30"/>
      <c r="D405" s="144" t="s">
        <v>142</v>
      </c>
      <c r="F405" s="145" t="s">
        <v>711</v>
      </c>
      <c r="I405" s="146"/>
      <c r="L405" s="30"/>
      <c r="M405" s="147"/>
      <c r="T405" s="54"/>
      <c r="AT405" s="15" t="s">
        <v>142</v>
      </c>
      <c r="AU405" s="15" t="s">
        <v>88</v>
      </c>
    </row>
    <row r="406" spans="2:65" s="12" customFormat="1" ht="11.25" x14ac:dyDescent="0.2">
      <c r="B406" s="148"/>
      <c r="D406" s="144" t="s">
        <v>144</v>
      </c>
      <c r="E406" s="149" t="s">
        <v>1</v>
      </c>
      <c r="F406" s="150" t="s">
        <v>254</v>
      </c>
      <c r="H406" s="151">
        <v>2</v>
      </c>
      <c r="I406" s="152"/>
      <c r="L406" s="148"/>
      <c r="M406" s="153"/>
      <c r="T406" s="154"/>
      <c r="AT406" s="149" t="s">
        <v>144</v>
      </c>
      <c r="AU406" s="149" t="s">
        <v>88</v>
      </c>
      <c r="AV406" s="12" t="s">
        <v>88</v>
      </c>
      <c r="AW406" s="12" t="s">
        <v>35</v>
      </c>
      <c r="AX406" s="12" t="s">
        <v>86</v>
      </c>
      <c r="AY406" s="149" t="s">
        <v>132</v>
      </c>
    </row>
    <row r="407" spans="2:65" s="1" customFormat="1" ht="37.9" customHeight="1" x14ac:dyDescent="0.2">
      <c r="B407" s="30"/>
      <c r="C407" s="131" t="s">
        <v>712</v>
      </c>
      <c r="D407" s="131" t="s">
        <v>135</v>
      </c>
      <c r="E407" s="132" t="s">
        <v>713</v>
      </c>
      <c r="F407" s="133" t="s">
        <v>714</v>
      </c>
      <c r="G407" s="134" t="s">
        <v>305</v>
      </c>
      <c r="H407" s="135">
        <v>0.24</v>
      </c>
      <c r="I407" s="136"/>
      <c r="J407" s="137">
        <f>ROUND(I407*H407,2)</f>
        <v>0</v>
      </c>
      <c r="K407" s="133" t="s">
        <v>139</v>
      </c>
      <c r="L407" s="30"/>
      <c r="M407" s="138" t="s">
        <v>1</v>
      </c>
      <c r="N407" s="139" t="s">
        <v>43</v>
      </c>
      <c r="P407" s="140">
        <f>O407*H407</f>
        <v>0</v>
      </c>
      <c r="Q407" s="140">
        <v>2.4399999999999999E-3</v>
      </c>
      <c r="R407" s="140">
        <f>Q407*H407</f>
        <v>5.8559999999999992E-4</v>
      </c>
      <c r="S407" s="140">
        <v>5.6000000000000001E-2</v>
      </c>
      <c r="T407" s="141">
        <f>S407*H407</f>
        <v>1.3440000000000001E-2</v>
      </c>
      <c r="AR407" s="142" t="s">
        <v>140</v>
      </c>
      <c r="AT407" s="142" t="s">
        <v>135</v>
      </c>
      <c r="AU407" s="142" t="s">
        <v>88</v>
      </c>
      <c r="AY407" s="15" t="s">
        <v>132</v>
      </c>
      <c r="BE407" s="143">
        <f>IF(N407="základní",J407,0)</f>
        <v>0</v>
      </c>
      <c r="BF407" s="143">
        <f>IF(N407="snížená",J407,0)</f>
        <v>0</v>
      </c>
      <c r="BG407" s="143">
        <f>IF(N407="zákl. přenesená",J407,0)</f>
        <v>0</v>
      </c>
      <c r="BH407" s="143">
        <f>IF(N407="sníž. přenesená",J407,0)</f>
        <v>0</v>
      </c>
      <c r="BI407" s="143">
        <f>IF(N407="nulová",J407,0)</f>
        <v>0</v>
      </c>
      <c r="BJ407" s="15" t="s">
        <v>86</v>
      </c>
      <c r="BK407" s="143">
        <f>ROUND(I407*H407,2)</f>
        <v>0</v>
      </c>
      <c r="BL407" s="15" t="s">
        <v>140</v>
      </c>
      <c r="BM407" s="142" t="s">
        <v>715</v>
      </c>
    </row>
    <row r="408" spans="2:65" s="1" customFormat="1" ht="29.25" x14ac:dyDescent="0.2">
      <c r="B408" s="30"/>
      <c r="D408" s="144" t="s">
        <v>142</v>
      </c>
      <c r="F408" s="145" t="s">
        <v>716</v>
      </c>
      <c r="I408" s="146"/>
      <c r="L408" s="30"/>
      <c r="M408" s="147"/>
      <c r="T408" s="54"/>
      <c r="AT408" s="15" t="s">
        <v>142</v>
      </c>
      <c r="AU408" s="15" t="s">
        <v>88</v>
      </c>
    </row>
    <row r="409" spans="2:65" s="12" customFormat="1" ht="11.25" x14ac:dyDescent="0.2">
      <c r="B409" s="148"/>
      <c r="D409" s="144" t="s">
        <v>144</v>
      </c>
      <c r="E409" s="149" t="s">
        <v>1</v>
      </c>
      <c r="F409" s="150" t="s">
        <v>717</v>
      </c>
      <c r="H409" s="151">
        <v>0.24</v>
      </c>
      <c r="I409" s="152"/>
      <c r="L409" s="148"/>
      <c r="M409" s="153"/>
      <c r="T409" s="154"/>
      <c r="AT409" s="149" t="s">
        <v>144</v>
      </c>
      <c r="AU409" s="149" t="s">
        <v>88</v>
      </c>
      <c r="AV409" s="12" t="s">
        <v>88</v>
      </c>
      <c r="AW409" s="12" t="s">
        <v>35</v>
      </c>
      <c r="AX409" s="12" t="s">
        <v>86</v>
      </c>
      <c r="AY409" s="149" t="s">
        <v>132</v>
      </c>
    </row>
    <row r="410" spans="2:65" s="11" customFormat="1" ht="22.9" customHeight="1" x14ac:dyDescent="0.2">
      <c r="B410" s="119"/>
      <c r="D410" s="120" t="s">
        <v>77</v>
      </c>
      <c r="E410" s="129" t="s">
        <v>718</v>
      </c>
      <c r="F410" s="129" t="s">
        <v>719</v>
      </c>
      <c r="I410" s="122"/>
      <c r="J410" s="130">
        <f>BK410</f>
        <v>0</v>
      </c>
      <c r="L410" s="119"/>
      <c r="M410" s="124"/>
      <c r="P410" s="125">
        <f>SUM(P411:P440)</f>
        <v>0</v>
      </c>
      <c r="R410" s="125">
        <f>SUM(R411:R440)</f>
        <v>0</v>
      </c>
      <c r="T410" s="126">
        <f>SUM(T411:T440)</f>
        <v>0</v>
      </c>
      <c r="AR410" s="120" t="s">
        <v>86</v>
      </c>
      <c r="AT410" s="127" t="s">
        <v>77</v>
      </c>
      <c r="AU410" s="127" t="s">
        <v>86</v>
      </c>
      <c r="AY410" s="120" t="s">
        <v>132</v>
      </c>
      <c r="BK410" s="128">
        <f>SUM(BK411:BK440)</f>
        <v>0</v>
      </c>
    </row>
    <row r="411" spans="2:65" s="1" customFormat="1" ht="37.9" customHeight="1" x14ac:dyDescent="0.2">
      <c r="B411" s="30"/>
      <c r="C411" s="131" t="s">
        <v>720</v>
      </c>
      <c r="D411" s="131" t="s">
        <v>135</v>
      </c>
      <c r="E411" s="132" t="s">
        <v>721</v>
      </c>
      <c r="F411" s="133" t="s">
        <v>722</v>
      </c>
      <c r="G411" s="134" t="s">
        <v>351</v>
      </c>
      <c r="H411" s="135">
        <v>66.778999999999996</v>
      </c>
      <c r="I411" s="136"/>
      <c r="J411" s="137">
        <f>ROUND(I411*H411,2)</f>
        <v>0</v>
      </c>
      <c r="K411" s="133" t="s">
        <v>139</v>
      </c>
      <c r="L411" s="30"/>
      <c r="M411" s="138" t="s">
        <v>1</v>
      </c>
      <c r="N411" s="139" t="s">
        <v>43</v>
      </c>
      <c r="P411" s="140">
        <f>O411*H411</f>
        <v>0</v>
      </c>
      <c r="Q411" s="140">
        <v>0</v>
      </c>
      <c r="R411" s="140">
        <f>Q411*H411</f>
        <v>0</v>
      </c>
      <c r="S411" s="140">
        <v>0</v>
      </c>
      <c r="T411" s="141">
        <f>S411*H411</f>
        <v>0</v>
      </c>
      <c r="AR411" s="142" t="s">
        <v>140</v>
      </c>
      <c r="AT411" s="142" t="s">
        <v>135</v>
      </c>
      <c r="AU411" s="142" t="s">
        <v>88</v>
      </c>
      <c r="AY411" s="15" t="s">
        <v>132</v>
      </c>
      <c r="BE411" s="143">
        <f>IF(N411="základní",J411,0)</f>
        <v>0</v>
      </c>
      <c r="BF411" s="143">
        <f>IF(N411="snížená",J411,0)</f>
        <v>0</v>
      </c>
      <c r="BG411" s="143">
        <f>IF(N411="zákl. přenesená",J411,0)</f>
        <v>0</v>
      </c>
      <c r="BH411" s="143">
        <f>IF(N411="sníž. přenesená",J411,0)</f>
        <v>0</v>
      </c>
      <c r="BI411" s="143">
        <f>IF(N411="nulová",J411,0)</f>
        <v>0</v>
      </c>
      <c r="BJ411" s="15" t="s">
        <v>86</v>
      </c>
      <c r="BK411" s="143">
        <f>ROUND(I411*H411,2)</f>
        <v>0</v>
      </c>
      <c r="BL411" s="15" t="s">
        <v>140</v>
      </c>
      <c r="BM411" s="142" t="s">
        <v>723</v>
      </c>
    </row>
    <row r="412" spans="2:65" s="1" customFormat="1" ht="29.25" x14ac:dyDescent="0.2">
      <c r="B412" s="30"/>
      <c r="D412" s="144" t="s">
        <v>142</v>
      </c>
      <c r="F412" s="145" t="s">
        <v>724</v>
      </c>
      <c r="I412" s="146"/>
      <c r="L412" s="30"/>
      <c r="M412" s="147"/>
      <c r="T412" s="54"/>
      <c r="AT412" s="15" t="s">
        <v>142</v>
      </c>
      <c r="AU412" s="15" t="s">
        <v>88</v>
      </c>
    </row>
    <row r="413" spans="2:65" s="12" customFormat="1" ht="11.25" x14ac:dyDescent="0.2">
      <c r="B413" s="148"/>
      <c r="D413" s="144" t="s">
        <v>144</v>
      </c>
      <c r="E413" s="149" t="s">
        <v>1</v>
      </c>
      <c r="F413" s="150" t="s">
        <v>223</v>
      </c>
      <c r="H413" s="151">
        <v>66.778999999999996</v>
      </c>
      <c r="I413" s="152"/>
      <c r="L413" s="148"/>
      <c r="M413" s="153"/>
      <c r="T413" s="154"/>
      <c r="AT413" s="149" t="s">
        <v>144</v>
      </c>
      <c r="AU413" s="149" t="s">
        <v>88</v>
      </c>
      <c r="AV413" s="12" t="s">
        <v>88</v>
      </c>
      <c r="AW413" s="12" t="s">
        <v>35</v>
      </c>
      <c r="AX413" s="12" t="s">
        <v>86</v>
      </c>
      <c r="AY413" s="149" t="s">
        <v>132</v>
      </c>
    </row>
    <row r="414" spans="2:65" s="1" customFormat="1" ht="44.25" customHeight="1" x14ac:dyDescent="0.2">
      <c r="B414" s="30"/>
      <c r="C414" s="131" t="s">
        <v>725</v>
      </c>
      <c r="D414" s="131" t="s">
        <v>135</v>
      </c>
      <c r="E414" s="132" t="s">
        <v>726</v>
      </c>
      <c r="F414" s="133" t="s">
        <v>727</v>
      </c>
      <c r="G414" s="134" t="s">
        <v>351</v>
      </c>
      <c r="H414" s="135">
        <v>320.37200000000001</v>
      </c>
      <c r="I414" s="136"/>
      <c r="J414" s="137">
        <f>ROUND(I414*H414,2)</f>
        <v>0</v>
      </c>
      <c r="K414" s="133" t="s">
        <v>139</v>
      </c>
      <c r="L414" s="30"/>
      <c r="M414" s="138" t="s">
        <v>1</v>
      </c>
      <c r="N414" s="139" t="s">
        <v>43</v>
      </c>
      <c r="P414" s="140">
        <f>O414*H414</f>
        <v>0</v>
      </c>
      <c r="Q414" s="140">
        <v>0</v>
      </c>
      <c r="R414" s="140">
        <f>Q414*H414</f>
        <v>0</v>
      </c>
      <c r="S414" s="140">
        <v>0</v>
      </c>
      <c r="T414" s="141">
        <f>S414*H414</f>
        <v>0</v>
      </c>
      <c r="AR414" s="142" t="s">
        <v>140</v>
      </c>
      <c r="AT414" s="142" t="s">
        <v>135</v>
      </c>
      <c r="AU414" s="142" t="s">
        <v>88</v>
      </c>
      <c r="AY414" s="15" t="s">
        <v>132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5" t="s">
        <v>86</v>
      </c>
      <c r="BK414" s="143">
        <f>ROUND(I414*H414,2)</f>
        <v>0</v>
      </c>
      <c r="BL414" s="15" t="s">
        <v>140</v>
      </c>
      <c r="BM414" s="142" t="s">
        <v>728</v>
      </c>
    </row>
    <row r="415" spans="2:65" s="1" customFormat="1" ht="29.25" x14ac:dyDescent="0.2">
      <c r="B415" s="30"/>
      <c r="D415" s="144" t="s">
        <v>142</v>
      </c>
      <c r="F415" s="145" t="s">
        <v>727</v>
      </c>
      <c r="I415" s="146"/>
      <c r="L415" s="30"/>
      <c r="M415" s="147"/>
      <c r="T415" s="54"/>
      <c r="AT415" s="15" t="s">
        <v>142</v>
      </c>
      <c r="AU415" s="15" t="s">
        <v>88</v>
      </c>
    </row>
    <row r="416" spans="2:65" s="12" customFormat="1" ht="11.25" x14ac:dyDescent="0.2">
      <c r="B416" s="148"/>
      <c r="D416" s="144" t="s">
        <v>144</v>
      </c>
      <c r="E416" s="149" t="s">
        <v>1</v>
      </c>
      <c r="F416" s="150" t="s">
        <v>729</v>
      </c>
      <c r="H416" s="151">
        <v>320.37200000000001</v>
      </c>
      <c r="I416" s="152"/>
      <c r="L416" s="148"/>
      <c r="M416" s="153"/>
      <c r="T416" s="154"/>
      <c r="AT416" s="149" t="s">
        <v>144</v>
      </c>
      <c r="AU416" s="149" t="s">
        <v>88</v>
      </c>
      <c r="AV416" s="12" t="s">
        <v>88</v>
      </c>
      <c r="AW416" s="12" t="s">
        <v>35</v>
      </c>
      <c r="AX416" s="12" t="s">
        <v>86</v>
      </c>
      <c r="AY416" s="149" t="s">
        <v>132</v>
      </c>
    </row>
    <row r="417" spans="2:65" s="1" customFormat="1" ht="44.25" customHeight="1" x14ac:dyDescent="0.2">
      <c r="B417" s="30"/>
      <c r="C417" s="131" t="s">
        <v>730</v>
      </c>
      <c r="D417" s="131" t="s">
        <v>135</v>
      </c>
      <c r="E417" s="132" t="s">
        <v>731</v>
      </c>
      <c r="F417" s="133" t="s">
        <v>732</v>
      </c>
      <c r="G417" s="134" t="s">
        <v>351</v>
      </c>
      <c r="H417" s="135">
        <v>157.52500000000001</v>
      </c>
      <c r="I417" s="136"/>
      <c r="J417" s="137">
        <f>ROUND(I417*H417,2)</f>
        <v>0</v>
      </c>
      <c r="K417" s="133" t="s">
        <v>139</v>
      </c>
      <c r="L417" s="30"/>
      <c r="M417" s="138" t="s">
        <v>1</v>
      </c>
      <c r="N417" s="139" t="s">
        <v>43</v>
      </c>
      <c r="P417" s="140">
        <f>O417*H417</f>
        <v>0</v>
      </c>
      <c r="Q417" s="140">
        <v>0</v>
      </c>
      <c r="R417" s="140">
        <f>Q417*H417</f>
        <v>0</v>
      </c>
      <c r="S417" s="140">
        <v>0</v>
      </c>
      <c r="T417" s="141">
        <f>S417*H417</f>
        <v>0</v>
      </c>
      <c r="AR417" s="142" t="s">
        <v>140</v>
      </c>
      <c r="AT417" s="142" t="s">
        <v>135</v>
      </c>
      <c r="AU417" s="142" t="s">
        <v>88</v>
      </c>
      <c r="AY417" s="15" t="s">
        <v>132</v>
      </c>
      <c r="BE417" s="143">
        <f>IF(N417="základní",J417,0)</f>
        <v>0</v>
      </c>
      <c r="BF417" s="143">
        <f>IF(N417="snížená",J417,0)</f>
        <v>0</v>
      </c>
      <c r="BG417" s="143">
        <f>IF(N417="zákl. přenesená",J417,0)</f>
        <v>0</v>
      </c>
      <c r="BH417" s="143">
        <f>IF(N417="sníž. přenesená",J417,0)</f>
        <v>0</v>
      </c>
      <c r="BI417" s="143">
        <f>IF(N417="nulová",J417,0)</f>
        <v>0</v>
      </c>
      <c r="BJ417" s="15" t="s">
        <v>86</v>
      </c>
      <c r="BK417" s="143">
        <f>ROUND(I417*H417,2)</f>
        <v>0</v>
      </c>
      <c r="BL417" s="15" t="s">
        <v>140</v>
      </c>
      <c r="BM417" s="142" t="s">
        <v>733</v>
      </c>
    </row>
    <row r="418" spans="2:65" s="1" customFormat="1" ht="29.25" x14ac:dyDescent="0.2">
      <c r="B418" s="30"/>
      <c r="D418" s="144" t="s">
        <v>142</v>
      </c>
      <c r="F418" s="145" t="s">
        <v>732</v>
      </c>
      <c r="I418" s="146"/>
      <c r="L418" s="30"/>
      <c r="M418" s="147"/>
      <c r="T418" s="54"/>
      <c r="AT418" s="15" t="s">
        <v>142</v>
      </c>
      <c r="AU418" s="15" t="s">
        <v>88</v>
      </c>
    </row>
    <row r="419" spans="2:65" s="12" customFormat="1" ht="11.25" x14ac:dyDescent="0.2">
      <c r="B419" s="148"/>
      <c r="D419" s="144" t="s">
        <v>144</v>
      </c>
      <c r="E419" s="149" t="s">
        <v>1</v>
      </c>
      <c r="F419" s="150" t="s">
        <v>227</v>
      </c>
      <c r="H419" s="151">
        <v>157.52500000000001</v>
      </c>
      <c r="I419" s="152"/>
      <c r="L419" s="148"/>
      <c r="M419" s="153"/>
      <c r="T419" s="154"/>
      <c r="AT419" s="149" t="s">
        <v>144</v>
      </c>
      <c r="AU419" s="149" t="s">
        <v>88</v>
      </c>
      <c r="AV419" s="12" t="s">
        <v>88</v>
      </c>
      <c r="AW419" s="12" t="s">
        <v>35</v>
      </c>
      <c r="AX419" s="12" t="s">
        <v>86</v>
      </c>
      <c r="AY419" s="149" t="s">
        <v>132</v>
      </c>
    </row>
    <row r="420" spans="2:65" s="1" customFormat="1" ht="24.2" customHeight="1" x14ac:dyDescent="0.2">
      <c r="B420" s="30"/>
      <c r="C420" s="131" t="s">
        <v>734</v>
      </c>
      <c r="D420" s="131" t="s">
        <v>135</v>
      </c>
      <c r="E420" s="132" t="s">
        <v>735</v>
      </c>
      <c r="F420" s="133" t="s">
        <v>736</v>
      </c>
      <c r="G420" s="134" t="s">
        <v>351</v>
      </c>
      <c r="H420" s="135">
        <v>155.95099999999999</v>
      </c>
      <c r="I420" s="136"/>
      <c r="J420" s="137">
        <f>ROUND(I420*H420,2)</f>
        <v>0</v>
      </c>
      <c r="K420" s="133" t="s">
        <v>139</v>
      </c>
      <c r="L420" s="30"/>
      <c r="M420" s="138" t="s">
        <v>1</v>
      </c>
      <c r="N420" s="139" t="s">
        <v>43</v>
      </c>
      <c r="P420" s="140">
        <f>O420*H420</f>
        <v>0</v>
      </c>
      <c r="Q420" s="140">
        <v>0</v>
      </c>
      <c r="R420" s="140">
        <f>Q420*H420</f>
        <v>0</v>
      </c>
      <c r="S420" s="140">
        <v>0</v>
      </c>
      <c r="T420" s="141">
        <f>S420*H420</f>
        <v>0</v>
      </c>
      <c r="AR420" s="142" t="s">
        <v>140</v>
      </c>
      <c r="AT420" s="142" t="s">
        <v>135</v>
      </c>
      <c r="AU420" s="142" t="s">
        <v>88</v>
      </c>
      <c r="AY420" s="15" t="s">
        <v>132</v>
      </c>
      <c r="BE420" s="143">
        <f>IF(N420="základní",J420,0)</f>
        <v>0</v>
      </c>
      <c r="BF420" s="143">
        <f>IF(N420="snížená",J420,0)</f>
        <v>0</v>
      </c>
      <c r="BG420" s="143">
        <f>IF(N420="zákl. přenesená",J420,0)</f>
        <v>0</v>
      </c>
      <c r="BH420" s="143">
        <f>IF(N420="sníž. přenesená",J420,0)</f>
        <v>0</v>
      </c>
      <c r="BI420" s="143">
        <f>IF(N420="nulová",J420,0)</f>
        <v>0</v>
      </c>
      <c r="BJ420" s="15" t="s">
        <v>86</v>
      </c>
      <c r="BK420" s="143">
        <f>ROUND(I420*H420,2)</f>
        <v>0</v>
      </c>
      <c r="BL420" s="15" t="s">
        <v>140</v>
      </c>
      <c r="BM420" s="142" t="s">
        <v>737</v>
      </c>
    </row>
    <row r="421" spans="2:65" s="1" customFormat="1" ht="19.5" x14ac:dyDescent="0.2">
      <c r="B421" s="30"/>
      <c r="D421" s="144" t="s">
        <v>142</v>
      </c>
      <c r="F421" s="145" t="s">
        <v>738</v>
      </c>
      <c r="I421" s="146"/>
      <c r="L421" s="30"/>
      <c r="M421" s="147"/>
      <c r="T421" s="54"/>
      <c r="AT421" s="15" t="s">
        <v>142</v>
      </c>
      <c r="AU421" s="15" t="s">
        <v>88</v>
      </c>
    </row>
    <row r="422" spans="2:65" s="12" customFormat="1" ht="11.25" x14ac:dyDescent="0.2">
      <c r="B422" s="148"/>
      <c r="D422" s="144" t="s">
        <v>144</v>
      </c>
      <c r="E422" s="149" t="s">
        <v>225</v>
      </c>
      <c r="F422" s="150" t="s">
        <v>739</v>
      </c>
      <c r="H422" s="151">
        <v>155.95099999999999</v>
      </c>
      <c r="I422" s="152"/>
      <c r="L422" s="148"/>
      <c r="M422" s="153"/>
      <c r="T422" s="154"/>
      <c r="AT422" s="149" t="s">
        <v>144</v>
      </c>
      <c r="AU422" s="149" t="s">
        <v>88</v>
      </c>
      <c r="AV422" s="12" t="s">
        <v>88</v>
      </c>
      <c r="AW422" s="12" t="s">
        <v>35</v>
      </c>
      <c r="AX422" s="12" t="s">
        <v>86</v>
      </c>
      <c r="AY422" s="149" t="s">
        <v>132</v>
      </c>
    </row>
    <row r="423" spans="2:65" s="1" customFormat="1" ht="24.2" customHeight="1" x14ac:dyDescent="0.2">
      <c r="B423" s="30"/>
      <c r="C423" s="131" t="s">
        <v>740</v>
      </c>
      <c r="D423" s="131" t="s">
        <v>135</v>
      </c>
      <c r="E423" s="132" t="s">
        <v>741</v>
      </c>
      <c r="F423" s="133" t="s">
        <v>742</v>
      </c>
      <c r="G423" s="134" t="s">
        <v>351</v>
      </c>
      <c r="H423" s="135">
        <v>1559.51</v>
      </c>
      <c r="I423" s="136"/>
      <c r="J423" s="137">
        <f>ROUND(I423*H423,2)</f>
        <v>0</v>
      </c>
      <c r="K423" s="133" t="s">
        <v>139</v>
      </c>
      <c r="L423" s="30"/>
      <c r="M423" s="138" t="s">
        <v>1</v>
      </c>
      <c r="N423" s="139" t="s">
        <v>43</v>
      </c>
      <c r="P423" s="140">
        <f>O423*H423</f>
        <v>0</v>
      </c>
      <c r="Q423" s="140">
        <v>0</v>
      </c>
      <c r="R423" s="140">
        <f>Q423*H423</f>
        <v>0</v>
      </c>
      <c r="S423" s="140">
        <v>0</v>
      </c>
      <c r="T423" s="141">
        <f>S423*H423</f>
        <v>0</v>
      </c>
      <c r="AR423" s="142" t="s">
        <v>140</v>
      </c>
      <c r="AT423" s="142" t="s">
        <v>135</v>
      </c>
      <c r="AU423" s="142" t="s">
        <v>88</v>
      </c>
      <c r="AY423" s="15" t="s">
        <v>132</v>
      </c>
      <c r="BE423" s="143">
        <f>IF(N423="základní",J423,0)</f>
        <v>0</v>
      </c>
      <c r="BF423" s="143">
        <f>IF(N423="snížená",J423,0)</f>
        <v>0</v>
      </c>
      <c r="BG423" s="143">
        <f>IF(N423="zákl. přenesená",J423,0)</f>
        <v>0</v>
      </c>
      <c r="BH423" s="143">
        <f>IF(N423="sníž. přenesená",J423,0)</f>
        <v>0</v>
      </c>
      <c r="BI423" s="143">
        <f>IF(N423="nulová",J423,0)</f>
        <v>0</v>
      </c>
      <c r="BJ423" s="15" t="s">
        <v>86</v>
      </c>
      <c r="BK423" s="143">
        <f>ROUND(I423*H423,2)</f>
        <v>0</v>
      </c>
      <c r="BL423" s="15" t="s">
        <v>140</v>
      </c>
      <c r="BM423" s="142" t="s">
        <v>743</v>
      </c>
    </row>
    <row r="424" spans="2:65" s="1" customFormat="1" ht="29.25" x14ac:dyDescent="0.2">
      <c r="B424" s="30"/>
      <c r="D424" s="144" t="s">
        <v>142</v>
      </c>
      <c r="F424" s="145" t="s">
        <v>744</v>
      </c>
      <c r="I424" s="146"/>
      <c r="L424" s="30"/>
      <c r="M424" s="147"/>
      <c r="T424" s="54"/>
      <c r="AT424" s="15" t="s">
        <v>142</v>
      </c>
      <c r="AU424" s="15" t="s">
        <v>88</v>
      </c>
    </row>
    <row r="425" spans="2:65" s="12" customFormat="1" ht="11.25" x14ac:dyDescent="0.2">
      <c r="B425" s="148"/>
      <c r="D425" s="144" t="s">
        <v>144</v>
      </c>
      <c r="E425" s="149" t="s">
        <v>1</v>
      </c>
      <c r="F425" s="150" t="s">
        <v>745</v>
      </c>
      <c r="H425" s="151">
        <v>1559.51</v>
      </c>
      <c r="I425" s="152"/>
      <c r="L425" s="148"/>
      <c r="M425" s="153"/>
      <c r="T425" s="154"/>
      <c r="AT425" s="149" t="s">
        <v>144</v>
      </c>
      <c r="AU425" s="149" t="s">
        <v>88</v>
      </c>
      <c r="AV425" s="12" t="s">
        <v>88</v>
      </c>
      <c r="AW425" s="12" t="s">
        <v>35</v>
      </c>
      <c r="AX425" s="12" t="s">
        <v>86</v>
      </c>
      <c r="AY425" s="149" t="s">
        <v>132</v>
      </c>
    </row>
    <row r="426" spans="2:65" s="1" customFormat="1" ht="24.2" customHeight="1" x14ac:dyDescent="0.2">
      <c r="B426" s="30"/>
      <c r="C426" s="131" t="s">
        <v>746</v>
      </c>
      <c r="D426" s="131" t="s">
        <v>135</v>
      </c>
      <c r="E426" s="132" t="s">
        <v>747</v>
      </c>
      <c r="F426" s="133" t="s">
        <v>748</v>
      </c>
      <c r="G426" s="134" t="s">
        <v>351</v>
      </c>
      <c r="H426" s="135">
        <v>233.57499999999999</v>
      </c>
      <c r="I426" s="136"/>
      <c r="J426" s="137">
        <f>ROUND(I426*H426,2)</f>
        <v>0</v>
      </c>
      <c r="K426" s="133" t="s">
        <v>139</v>
      </c>
      <c r="L426" s="30"/>
      <c r="M426" s="138" t="s">
        <v>1</v>
      </c>
      <c r="N426" s="139" t="s">
        <v>43</v>
      </c>
      <c r="P426" s="140">
        <f>O426*H426</f>
        <v>0</v>
      </c>
      <c r="Q426" s="140">
        <v>0</v>
      </c>
      <c r="R426" s="140">
        <f>Q426*H426</f>
        <v>0</v>
      </c>
      <c r="S426" s="140">
        <v>0</v>
      </c>
      <c r="T426" s="141">
        <f>S426*H426</f>
        <v>0</v>
      </c>
      <c r="AR426" s="142" t="s">
        <v>140</v>
      </c>
      <c r="AT426" s="142" t="s">
        <v>135</v>
      </c>
      <c r="AU426" s="142" t="s">
        <v>88</v>
      </c>
      <c r="AY426" s="15" t="s">
        <v>132</v>
      </c>
      <c r="BE426" s="143">
        <f>IF(N426="základní",J426,0)</f>
        <v>0</v>
      </c>
      <c r="BF426" s="143">
        <f>IF(N426="snížená",J426,0)</f>
        <v>0</v>
      </c>
      <c r="BG426" s="143">
        <f>IF(N426="zákl. přenesená",J426,0)</f>
        <v>0</v>
      </c>
      <c r="BH426" s="143">
        <f>IF(N426="sníž. přenesená",J426,0)</f>
        <v>0</v>
      </c>
      <c r="BI426" s="143">
        <f>IF(N426="nulová",J426,0)</f>
        <v>0</v>
      </c>
      <c r="BJ426" s="15" t="s">
        <v>86</v>
      </c>
      <c r="BK426" s="143">
        <f>ROUND(I426*H426,2)</f>
        <v>0</v>
      </c>
      <c r="BL426" s="15" t="s">
        <v>140</v>
      </c>
      <c r="BM426" s="142" t="s">
        <v>749</v>
      </c>
    </row>
    <row r="427" spans="2:65" s="1" customFormat="1" ht="19.5" x14ac:dyDescent="0.2">
      <c r="B427" s="30"/>
      <c r="D427" s="144" t="s">
        <v>142</v>
      </c>
      <c r="F427" s="145" t="s">
        <v>750</v>
      </c>
      <c r="I427" s="146"/>
      <c r="L427" s="30"/>
      <c r="M427" s="147"/>
      <c r="T427" s="54"/>
      <c r="AT427" s="15" t="s">
        <v>142</v>
      </c>
      <c r="AU427" s="15" t="s">
        <v>88</v>
      </c>
    </row>
    <row r="428" spans="2:65" s="12" customFormat="1" ht="11.25" x14ac:dyDescent="0.2">
      <c r="B428" s="148"/>
      <c r="D428" s="144" t="s">
        <v>144</v>
      </c>
      <c r="E428" s="149" t="s">
        <v>223</v>
      </c>
      <c r="F428" s="150" t="s">
        <v>751</v>
      </c>
      <c r="H428" s="151">
        <v>66.778999999999996</v>
      </c>
      <c r="I428" s="152"/>
      <c r="L428" s="148"/>
      <c r="M428" s="153"/>
      <c r="T428" s="154"/>
      <c r="AT428" s="149" t="s">
        <v>144</v>
      </c>
      <c r="AU428" s="149" t="s">
        <v>88</v>
      </c>
      <c r="AV428" s="12" t="s">
        <v>88</v>
      </c>
      <c r="AW428" s="12" t="s">
        <v>35</v>
      </c>
      <c r="AX428" s="12" t="s">
        <v>78</v>
      </c>
      <c r="AY428" s="149" t="s">
        <v>132</v>
      </c>
    </row>
    <row r="429" spans="2:65" s="12" customFormat="1" ht="11.25" x14ac:dyDescent="0.2">
      <c r="B429" s="148"/>
      <c r="D429" s="144" t="s">
        <v>144</v>
      </c>
      <c r="E429" s="149" t="s">
        <v>229</v>
      </c>
      <c r="F429" s="150" t="s">
        <v>230</v>
      </c>
      <c r="H429" s="151">
        <v>9.2710000000000008</v>
      </c>
      <c r="I429" s="152"/>
      <c r="L429" s="148"/>
      <c r="M429" s="153"/>
      <c r="T429" s="154"/>
      <c r="AT429" s="149" t="s">
        <v>144</v>
      </c>
      <c r="AU429" s="149" t="s">
        <v>88</v>
      </c>
      <c r="AV429" s="12" t="s">
        <v>88</v>
      </c>
      <c r="AW429" s="12" t="s">
        <v>35</v>
      </c>
      <c r="AX429" s="12" t="s">
        <v>78</v>
      </c>
      <c r="AY429" s="149" t="s">
        <v>132</v>
      </c>
    </row>
    <row r="430" spans="2:65" s="12" customFormat="1" ht="11.25" x14ac:dyDescent="0.2">
      <c r="B430" s="148"/>
      <c r="D430" s="144" t="s">
        <v>144</v>
      </c>
      <c r="E430" s="149" t="s">
        <v>227</v>
      </c>
      <c r="F430" s="150" t="s">
        <v>752</v>
      </c>
      <c r="H430" s="151">
        <v>157.52500000000001</v>
      </c>
      <c r="I430" s="152"/>
      <c r="L430" s="148"/>
      <c r="M430" s="153"/>
      <c r="T430" s="154"/>
      <c r="AT430" s="149" t="s">
        <v>144</v>
      </c>
      <c r="AU430" s="149" t="s">
        <v>88</v>
      </c>
      <c r="AV430" s="12" t="s">
        <v>88</v>
      </c>
      <c r="AW430" s="12" t="s">
        <v>35</v>
      </c>
      <c r="AX430" s="12" t="s">
        <v>78</v>
      </c>
      <c r="AY430" s="149" t="s">
        <v>132</v>
      </c>
    </row>
    <row r="431" spans="2:65" s="13" customFormat="1" ht="11.25" x14ac:dyDescent="0.2">
      <c r="B431" s="155"/>
      <c r="D431" s="144" t="s">
        <v>144</v>
      </c>
      <c r="E431" s="156" t="s">
        <v>753</v>
      </c>
      <c r="F431" s="157" t="s">
        <v>145</v>
      </c>
      <c r="H431" s="158">
        <v>233.57499999999999</v>
      </c>
      <c r="I431" s="159"/>
      <c r="L431" s="155"/>
      <c r="M431" s="160"/>
      <c r="T431" s="161"/>
      <c r="AT431" s="156" t="s">
        <v>144</v>
      </c>
      <c r="AU431" s="156" t="s">
        <v>88</v>
      </c>
      <c r="AV431" s="13" t="s">
        <v>140</v>
      </c>
      <c r="AW431" s="13" t="s">
        <v>35</v>
      </c>
      <c r="AX431" s="13" t="s">
        <v>86</v>
      </c>
      <c r="AY431" s="156" t="s">
        <v>132</v>
      </c>
    </row>
    <row r="432" spans="2:65" s="1" customFormat="1" ht="37.9" customHeight="1" x14ac:dyDescent="0.2">
      <c r="B432" s="30"/>
      <c r="C432" s="131" t="s">
        <v>754</v>
      </c>
      <c r="D432" s="131" t="s">
        <v>135</v>
      </c>
      <c r="E432" s="132" t="s">
        <v>755</v>
      </c>
      <c r="F432" s="133" t="s">
        <v>756</v>
      </c>
      <c r="G432" s="134" t="s">
        <v>351</v>
      </c>
      <c r="H432" s="135">
        <v>2270.8530000000001</v>
      </c>
      <c r="I432" s="136"/>
      <c r="J432" s="137">
        <f>ROUND(I432*H432,2)</f>
        <v>0</v>
      </c>
      <c r="K432" s="133" t="s">
        <v>139</v>
      </c>
      <c r="L432" s="30"/>
      <c r="M432" s="138" t="s">
        <v>1</v>
      </c>
      <c r="N432" s="139" t="s">
        <v>43</v>
      </c>
      <c r="P432" s="140">
        <f>O432*H432</f>
        <v>0</v>
      </c>
      <c r="Q432" s="140">
        <v>0</v>
      </c>
      <c r="R432" s="140">
        <f>Q432*H432</f>
        <v>0</v>
      </c>
      <c r="S432" s="140">
        <v>0</v>
      </c>
      <c r="T432" s="141">
        <f>S432*H432</f>
        <v>0</v>
      </c>
      <c r="AR432" s="142" t="s">
        <v>140</v>
      </c>
      <c r="AT432" s="142" t="s">
        <v>135</v>
      </c>
      <c r="AU432" s="142" t="s">
        <v>88</v>
      </c>
      <c r="AY432" s="15" t="s">
        <v>132</v>
      </c>
      <c r="BE432" s="143">
        <f>IF(N432="základní",J432,0)</f>
        <v>0</v>
      </c>
      <c r="BF432" s="143">
        <f>IF(N432="snížená",J432,0)</f>
        <v>0</v>
      </c>
      <c r="BG432" s="143">
        <f>IF(N432="zákl. přenesená",J432,0)</f>
        <v>0</v>
      </c>
      <c r="BH432" s="143">
        <f>IF(N432="sníž. přenesená",J432,0)</f>
        <v>0</v>
      </c>
      <c r="BI432" s="143">
        <f>IF(N432="nulová",J432,0)</f>
        <v>0</v>
      </c>
      <c r="BJ432" s="15" t="s">
        <v>86</v>
      </c>
      <c r="BK432" s="143">
        <f>ROUND(I432*H432,2)</f>
        <v>0</v>
      </c>
      <c r="BL432" s="15" t="s">
        <v>140</v>
      </c>
      <c r="BM432" s="142" t="s">
        <v>757</v>
      </c>
    </row>
    <row r="433" spans="2:65" s="1" customFormat="1" ht="29.25" x14ac:dyDescent="0.2">
      <c r="B433" s="30"/>
      <c r="D433" s="144" t="s">
        <v>142</v>
      </c>
      <c r="F433" s="145" t="s">
        <v>744</v>
      </c>
      <c r="I433" s="146"/>
      <c r="L433" s="30"/>
      <c r="M433" s="147"/>
      <c r="T433" s="54"/>
      <c r="AT433" s="15" t="s">
        <v>142</v>
      </c>
      <c r="AU433" s="15" t="s">
        <v>88</v>
      </c>
    </row>
    <row r="434" spans="2:65" s="12" customFormat="1" ht="11.25" x14ac:dyDescent="0.2">
      <c r="B434" s="148"/>
      <c r="D434" s="144" t="s">
        <v>144</v>
      </c>
      <c r="E434" s="149" t="s">
        <v>1</v>
      </c>
      <c r="F434" s="150" t="s">
        <v>758</v>
      </c>
      <c r="H434" s="151">
        <v>2270.8530000000001</v>
      </c>
      <c r="I434" s="152"/>
      <c r="L434" s="148"/>
      <c r="M434" s="153"/>
      <c r="T434" s="154"/>
      <c r="AT434" s="149" t="s">
        <v>144</v>
      </c>
      <c r="AU434" s="149" t="s">
        <v>88</v>
      </c>
      <c r="AV434" s="12" t="s">
        <v>88</v>
      </c>
      <c r="AW434" s="12" t="s">
        <v>35</v>
      </c>
      <c r="AX434" s="12" t="s">
        <v>86</v>
      </c>
      <c r="AY434" s="149" t="s">
        <v>132</v>
      </c>
    </row>
    <row r="435" spans="2:65" s="1" customFormat="1" ht="24.2" customHeight="1" x14ac:dyDescent="0.2">
      <c r="B435" s="30"/>
      <c r="C435" s="131" t="s">
        <v>759</v>
      </c>
      <c r="D435" s="131" t="s">
        <v>135</v>
      </c>
      <c r="E435" s="132" t="s">
        <v>760</v>
      </c>
      <c r="F435" s="133" t="s">
        <v>761</v>
      </c>
      <c r="G435" s="134" t="s">
        <v>351</v>
      </c>
      <c r="H435" s="135">
        <v>66.778999999999996</v>
      </c>
      <c r="I435" s="136"/>
      <c r="J435" s="137">
        <f>ROUND(I435*H435,2)</f>
        <v>0</v>
      </c>
      <c r="K435" s="133" t="s">
        <v>139</v>
      </c>
      <c r="L435" s="30"/>
      <c r="M435" s="138" t="s">
        <v>1</v>
      </c>
      <c r="N435" s="139" t="s">
        <v>43</v>
      </c>
      <c r="P435" s="140">
        <f>O435*H435</f>
        <v>0</v>
      </c>
      <c r="Q435" s="140">
        <v>0</v>
      </c>
      <c r="R435" s="140">
        <f>Q435*H435</f>
        <v>0</v>
      </c>
      <c r="S435" s="140">
        <v>0</v>
      </c>
      <c r="T435" s="141">
        <f>S435*H435</f>
        <v>0</v>
      </c>
      <c r="AR435" s="142" t="s">
        <v>140</v>
      </c>
      <c r="AT435" s="142" t="s">
        <v>135</v>
      </c>
      <c r="AU435" s="142" t="s">
        <v>88</v>
      </c>
      <c r="AY435" s="15" t="s">
        <v>132</v>
      </c>
      <c r="BE435" s="143">
        <f>IF(N435="základní",J435,0)</f>
        <v>0</v>
      </c>
      <c r="BF435" s="143">
        <f>IF(N435="snížená",J435,0)</f>
        <v>0</v>
      </c>
      <c r="BG435" s="143">
        <f>IF(N435="zákl. přenesená",J435,0)</f>
        <v>0</v>
      </c>
      <c r="BH435" s="143">
        <f>IF(N435="sníž. přenesená",J435,0)</f>
        <v>0</v>
      </c>
      <c r="BI435" s="143">
        <f>IF(N435="nulová",J435,0)</f>
        <v>0</v>
      </c>
      <c r="BJ435" s="15" t="s">
        <v>86</v>
      </c>
      <c r="BK435" s="143">
        <f>ROUND(I435*H435,2)</f>
        <v>0</v>
      </c>
      <c r="BL435" s="15" t="s">
        <v>140</v>
      </c>
      <c r="BM435" s="142" t="s">
        <v>762</v>
      </c>
    </row>
    <row r="436" spans="2:65" s="1" customFormat="1" ht="11.25" x14ac:dyDescent="0.2">
      <c r="B436" s="30"/>
      <c r="D436" s="144" t="s">
        <v>142</v>
      </c>
      <c r="F436" s="145" t="s">
        <v>763</v>
      </c>
      <c r="I436" s="146"/>
      <c r="L436" s="30"/>
      <c r="M436" s="147"/>
      <c r="T436" s="54"/>
      <c r="AT436" s="15" t="s">
        <v>142</v>
      </c>
      <c r="AU436" s="15" t="s">
        <v>88</v>
      </c>
    </row>
    <row r="437" spans="2:65" s="12" customFormat="1" ht="11.25" x14ac:dyDescent="0.2">
      <c r="B437" s="148"/>
      <c r="D437" s="144" t="s">
        <v>144</v>
      </c>
      <c r="E437" s="149" t="s">
        <v>1</v>
      </c>
      <c r="F437" s="150" t="s">
        <v>223</v>
      </c>
      <c r="H437" s="151">
        <v>66.778999999999996</v>
      </c>
      <c r="I437" s="152"/>
      <c r="L437" s="148"/>
      <c r="M437" s="153"/>
      <c r="T437" s="154"/>
      <c r="AT437" s="149" t="s">
        <v>144</v>
      </c>
      <c r="AU437" s="149" t="s">
        <v>88</v>
      </c>
      <c r="AV437" s="12" t="s">
        <v>88</v>
      </c>
      <c r="AW437" s="12" t="s">
        <v>35</v>
      </c>
      <c r="AX437" s="12" t="s">
        <v>86</v>
      </c>
      <c r="AY437" s="149" t="s">
        <v>132</v>
      </c>
    </row>
    <row r="438" spans="2:65" s="1" customFormat="1" ht="33" customHeight="1" x14ac:dyDescent="0.2">
      <c r="B438" s="30"/>
      <c r="C438" s="131" t="s">
        <v>764</v>
      </c>
      <c r="D438" s="131" t="s">
        <v>135</v>
      </c>
      <c r="E438" s="132" t="s">
        <v>765</v>
      </c>
      <c r="F438" s="133" t="s">
        <v>766</v>
      </c>
      <c r="G438" s="134" t="s">
        <v>351</v>
      </c>
      <c r="H438" s="135">
        <v>9.2710000000000008</v>
      </c>
      <c r="I438" s="136"/>
      <c r="J438" s="137">
        <f>ROUND(I438*H438,2)</f>
        <v>0</v>
      </c>
      <c r="K438" s="133" t="s">
        <v>139</v>
      </c>
      <c r="L438" s="30"/>
      <c r="M438" s="138" t="s">
        <v>1</v>
      </c>
      <c r="N438" s="139" t="s">
        <v>43</v>
      </c>
      <c r="P438" s="140">
        <f>O438*H438</f>
        <v>0</v>
      </c>
      <c r="Q438" s="140">
        <v>0</v>
      </c>
      <c r="R438" s="140">
        <f>Q438*H438</f>
        <v>0</v>
      </c>
      <c r="S438" s="140">
        <v>0</v>
      </c>
      <c r="T438" s="141">
        <f>S438*H438</f>
        <v>0</v>
      </c>
      <c r="AR438" s="142" t="s">
        <v>140</v>
      </c>
      <c r="AT438" s="142" t="s">
        <v>135</v>
      </c>
      <c r="AU438" s="142" t="s">
        <v>88</v>
      </c>
      <c r="AY438" s="15" t="s">
        <v>132</v>
      </c>
      <c r="BE438" s="143">
        <f>IF(N438="základní",J438,0)</f>
        <v>0</v>
      </c>
      <c r="BF438" s="143">
        <f>IF(N438="snížená",J438,0)</f>
        <v>0</v>
      </c>
      <c r="BG438" s="143">
        <f>IF(N438="zákl. přenesená",J438,0)</f>
        <v>0</v>
      </c>
      <c r="BH438" s="143">
        <f>IF(N438="sníž. přenesená",J438,0)</f>
        <v>0</v>
      </c>
      <c r="BI438" s="143">
        <f>IF(N438="nulová",J438,0)</f>
        <v>0</v>
      </c>
      <c r="BJ438" s="15" t="s">
        <v>86</v>
      </c>
      <c r="BK438" s="143">
        <f>ROUND(I438*H438,2)</f>
        <v>0</v>
      </c>
      <c r="BL438" s="15" t="s">
        <v>140</v>
      </c>
      <c r="BM438" s="142" t="s">
        <v>767</v>
      </c>
    </row>
    <row r="439" spans="2:65" s="1" customFormat="1" ht="19.5" x14ac:dyDescent="0.2">
      <c r="B439" s="30"/>
      <c r="D439" s="144" t="s">
        <v>142</v>
      </c>
      <c r="F439" s="145" t="s">
        <v>768</v>
      </c>
      <c r="I439" s="146"/>
      <c r="L439" s="30"/>
      <c r="M439" s="147"/>
      <c r="T439" s="54"/>
      <c r="AT439" s="15" t="s">
        <v>142</v>
      </c>
      <c r="AU439" s="15" t="s">
        <v>88</v>
      </c>
    </row>
    <row r="440" spans="2:65" s="12" customFormat="1" ht="11.25" x14ac:dyDescent="0.2">
      <c r="B440" s="148"/>
      <c r="D440" s="144" t="s">
        <v>144</v>
      </c>
      <c r="E440" s="149" t="s">
        <v>1</v>
      </c>
      <c r="F440" s="150" t="s">
        <v>229</v>
      </c>
      <c r="H440" s="151">
        <v>9.2710000000000008</v>
      </c>
      <c r="I440" s="152"/>
      <c r="L440" s="148"/>
      <c r="M440" s="153"/>
      <c r="T440" s="154"/>
      <c r="AT440" s="149" t="s">
        <v>144</v>
      </c>
      <c r="AU440" s="149" t="s">
        <v>88</v>
      </c>
      <c r="AV440" s="12" t="s">
        <v>88</v>
      </c>
      <c r="AW440" s="12" t="s">
        <v>35</v>
      </c>
      <c r="AX440" s="12" t="s">
        <v>86</v>
      </c>
      <c r="AY440" s="149" t="s">
        <v>132</v>
      </c>
    </row>
    <row r="441" spans="2:65" s="11" customFormat="1" ht="22.9" customHeight="1" x14ac:dyDescent="0.2">
      <c r="B441" s="119"/>
      <c r="D441" s="120" t="s">
        <v>77</v>
      </c>
      <c r="E441" s="129" t="s">
        <v>769</v>
      </c>
      <c r="F441" s="129" t="s">
        <v>770</v>
      </c>
      <c r="I441" s="122"/>
      <c r="J441" s="130">
        <f>BK441</f>
        <v>0</v>
      </c>
      <c r="L441" s="119"/>
      <c r="M441" s="124"/>
      <c r="P441" s="125">
        <f>SUM(P442:P443)</f>
        <v>0</v>
      </c>
      <c r="R441" s="125">
        <f>SUM(R442:R443)</f>
        <v>0</v>
      </c>
      <c r="T441" s="126">
        <f>SUM(T442:T443)</f>
        <v>0</v>
      </c>
      <c r="AR441" s="120" t="s">
        <v>86</v>
      </c>
      <c r="AT441" s="127" t="s">
        <v>77</v>
      </c>
      <c r="AU441" s="127" t="s">
        <v>86</v>
      </c>
      <c r="AY441" s="120" t="s">
        <v>132</v>
      </c>
      <c r="BK441" s="128">
        <f>SUM(BK442:BK443)</f>
        <v>0</v>
      </c>
    </row>
    <row r="442" spans="2:65" s="1" customFormat="1" ht="24.2" customHeight="1" x14ac:dyDescent="0.2">
      <c r="B442" s="30"/>
      <c r="C442" s="131" t="s">
        <v>771</v>
      </c>
      <c r="D442" s="131" t="s">
        <v>135</v>
      </c>
      <c r="E442" s="132" t="s">
        <v>772</v>
      </c>
      <c r="F442" s="133" t="s">
        <v>773</v>
      </c>
      <c r="G442" s="134" t="s">
        <v>351</v>
      </c>
      <c r="H442" s="135">
        <v>316.86799999999999</v>
      </c>
      <c r="I442" s="136"/>
      <c r="J442" s="137">
        <f>ROUND(I442*H442,2)</f>
        <v>0</v>
      </c>
      <c r="K442" s="133" t="s">
        <v>139</v>
      </c>
      <c r="L442" s="30"/>
      <c r="M442" s="138" t="s">
        <v>1</v>
      </c>
      <c r="N442" s="139" t="s">
        <v>43</v>
      </c>
      <c r="P442" s="140">
        <f>O442*H442</f>
        <v>0</v>
      </c>
      <c r="Q442" s="140">
        <v>0</v>
      </c>
      <c r="R442" s="140">
        <f>Q442*H442</f>
        <v>0</v>
      </c>
      <c r="S442" s="140">
        <v>0</v>
      </c>
      <c r="T442" s="141">
        <f>S442*H442</f>
        <v>0</v>
      </c>
      <c r="AR442" s="142" t="s">
        <v>140</v>
      </c>
      <c r="AT442" s="142" t="s">
        <v>135</v>
      </c>
      <c r="AU442" s="142" t="s">
        <v>88</v>
      </c>
      <c r="AY442" s="15" t="s">
        <v>132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5" t="s">
        <v>86</v>
      </c>
      <c r="BK442" s="143">
        <f>ROUND(I442*H442,2)</f>
        <v>0</v>
      </c>
      <c r="BL442" s="15" t="s">
        <v>140</v>
      </c>
      <c r="BM442" s="142" t="s">
        <v>774</v>
      </c>
    </row>
    <row r="443" spans="2:65" s="1" customFormat="1" ht="19.5" x14ac:dyDescent="0.2">
      <c r="B443" s="30"/>
      <c r="D443" s="144" t="s">
        <v>142</v>
      </c>
      <c r="F443" s="145" t="s">
        <v>775</v>
      </c>
      <c r="I443" s="146"/>
      <c r="L443" s="30"/>
      <c r="M443" s="147"/>
      <c r="T443" s="54"/>
      <c r="AT443" s="15" t="s">
        <v>142</v>
      </c>
      <c r="AU443" s="15" t="s">
        <v>88</v>
      </c>
    </row>
    <row r="444" spans="2:65" s="11" customFormat="1" ht="25.9" customHeight="1" x14ac:dyDescent="0.2">
      <c r="B444" s="119"/>
      <c r="D444" s="120" t="s">
        <v>77</v>
      </c>
      <c r="E444" s="121" t="s">
        <v>776</v>
      </c>
      <c r="F444" s="121" t="s">
        <v>777</v>
      </c>
      <c r="I444" s="122"/>
      <c r="J444" s="123">
        <f>BK444</f>
        <v>0</v>
      </c>
      <c r="L444" s="119"/>
      <c r="M444" s="124"/>
      <c r="P444" s="125">
        <f>P445</f>
        <v>0</v>
      </c>
      <c r="R444" s="125">
        <f>R445</f>
        <v>0.13041736000000001</v>
      </c>
      <c r="T444" s="126">
        <f>T445</f>
        <v>0</v>
      </c>
      <c r="AR444" s="120" t="s">
        <v>88</v>
      </c>
      <c r="AT444" s="127" t="s">
        <v>77</v>
      </c>
      <c r="AU444" s="127" t="s">
        <v>78</v>
      </c>
      <c r="AY444" s="120" t="s">
        <v>132</v>
      </c>
      <c r="BK444" s="128">
        <f>BK445</f>
        <v>0</v>
      </c>
    </row>
    <row r="445" spans="2:65" s="11" customFormat="1" ht="22.9" customHeight="1" x14ac:dyDescent="0.2">
      <c r="B445" s="119"/>
      <c r="D445" s="120" t="s">
        <v>77</v>
      </c>
      <c r="E445" s="129" t="s">
        <v>778</v>
      </c>
      <c r="F445" s="129" t="s">
        <v>779</v>
      </c>
      <c r="I445" s="122"/>
      <c r="J445" s="130">
        <f>BK445</f>
        <v>0</v>
      </c>
      <c r="L445" s="119"/>
      <c r="M445" s="124"/>
      <c r="P445" s="125">
        <f>SUM(P446:P457)</f>
        <v>0</v>
      </c>
      <c r="R445" s="125">
        <f>SUM(R446:R457)</f>
        <v>0.13041736000000001</v>
      </c>
      <c r="T445" s="126">
        <f>SUM(T446:T457)</f>
        <v>0</v>
      </c>
      <c r="AR445" s="120" t="s">
        <v>88</v>
      </c>
      <c r="AT445" s="127" t="s">
        <v>77</v>
      </c>
      <c r="AU445" s="127" t="s">
        <v>86</v>
      </c>
      <c r="AY445" s="120" t="s">
        <v>132</v>
      </c>
      <c r="BK445" s="128">
        <f>SUM(BK446:BK457)</f>
        <v>0</v>
      </c>
    </row>
    <row r="446" spans="2:65" s="1" customFormat="1" ht="24.2" customHeight="1" x14ac:dyDescent="0.2">
      <c r="B446" s="30"/>
      <c r="C446" s="131" t="s">
        <v>780</v>
      </c>
      <c r="D446" s="131" t="s">
        <v>135</v>
      </c>
      <c r="E446" s="132" t="s">
        <v>781</v>
      </c>
      <c r="F446" s="133" t="s">
        <v>782</v>
      </c>
      <c r="G446" s="134" t="s">
        <v>305</v>
      </c>
      <c r="H446" s="135">
        <v>114.753</v>
      </c>
      <c r="I446" s="136"/>
      <c r="J446" s="137">
        <f>ROUND(I446*H446,2)</f>
        <v>0</v>
      </c>
      <c r="K446" s="133" t="s">
        <v>139</v>
      </c>
      <c r="L446" s="30"/>
      <c r="M446" s="138" t="s">
        <v>1</v>
      </c>
      <c r="N446" s="139" t="s">
        <v>43</v>
      </c>
      <c r="P446" s="140">
        <f>O446*H446</f>
        <v>0</v>
      </c>
      <c r="Q446" s="140">
        <v>1.6000000000000001E-4</v>
      </c>
      <c r="R446" s="140">
        <f>Q446*H446</f>
        <v>1.8360480000000002E-2</v>
      </c>
      <c r="S446" s="140">
        <v>0</v>
      </c>
      <c r="T446" s="141">
        <f>S446*H446</f>
        <v>0</v>
      </c>
      <c r="AR446" s="142" t="s">
        <v>347</v>
      </c>
      <c r="AT446" s="142" t="s">
        <v>135</v>
      </c>
      <c r="AU446" s="142" t="s">
        <v>88</v>
      </c>
      <c r="AY446" s="15" t="s">
        <v>132</v>
      </c>
      <c r="BE446" s="143">
        <f>IF(N446="základní",J446,0)</f>
        <v>0</v>
      </c>
      <c r="BF446" s="143">
        <f>IF(N446="snížená",J446,0)</f>
        <v>0</v>
      </c>
      <c r="BG446" s="143">
        <f>IF(N446="zákl. přenesená",J446,0)</f>
        <v>0</v>
      </c>
      <c r="BH446" s="143">
        <f>IF(N446="sníž. přenesená",J446,0)</f>
        <v>0</v>
      </c>
      <c r="BI446" s="143">
        <f>IF(N446="nulová",J446,0)</f>
        <v>0</v>
      </c>
      <c r="BJ446" s="15" t="s">
        <v>86</v>
      </c>
      <c r="BK446" s="143">
        <f>ROUND(I446*H446,2)</f>
        <v>0</v>
      </c>
      <c r="BL446" s="15" t="s">
        <v>347</v>
      </c>
      <c r="BM446" s="142" t="s">
        <v>783</v>
      </c>
    </row>
    <row r="447" spans="2:65" s="1" customFormat="1" ht="19.5" x14ac:dyDescent="0.2">
      <c r="B447" s="30"/>
      <c r="D447" s="144" t="s">
        <v>142</v>
      </c>
      <c r="F447" s="145" t="s">
        <v>784</v>
      </c>
      <c r="I447" s="146"/>
      <c r="L447" s="30"/>
      <c r="M447" s="147"/>
      <c r="T447" s="54"/>
      <c r="AT447" s="15" t="s">
        <v>142</v>
      </c>
      <c r="AU447" s="15" t="s">
        <v>88</v>
      </c>
    </row>
    <row r="448" spans="2:65" s="12" customFormat="1" ht="22.5" x14ac:dyDescent="0.2">
      <c r="B448" s="148"/>
      <c r="D448" s="144" t="s">
        <v>144</v>
      </c>
      <c r="E448" s="149" t="s">
        <v>231</v>
      </c>
      <c r="F448" s="150" t="s">
        <v>785</v>
      </c>
      <c r="H448" s="151">
        <v>114.753</v>
      </c>
      <c r="I448" s="152"/>
      <c r="L448" s="148"/>
      <c r="M448" s="153"/>
      <c r="T448" s="154"/>
      <c r="AT448" s="149" t="s">
        <v>144</v>
      </c>
      <c r="AU448" s="149" t="s">
        <v>88</v>
      </c>
      <c r="AV448" s="12" t="s">
        <v>88</v>
      </c>
      <c r="AW448" s="12" t="s">
        <v>35</v>
      </c>
      <c r="AX448" s="12" t="s">
        <v>86</v>
      </c>
      <c r="AY448" s="149" t="s">
        <v>132</v>
      </c>
    </row>
    <row r="449" spans="2:65" s="1" customFormat="1" ht="21.75" customHeight="1" x14ac:dyDescent="0.2">
      <c r="B449" s="30"/>
      <c r="C449" s="166" t="s">
        <v>786</v>
      </c>
      <c r="D449" s="166" t="s">
        <v>348</v>
      </c>
      <c r="E449" s="167" t="s">
        <v>787</v>
      </c>
      <c r="F449" s="168" t="s">
        <v>788</v>
      </c>
      <c r="G449" s="169" t="s">
        <v>305</v>
      </c>
      <c r="H449" s="170">
        <v>120.491</v>
      </c>
      <c r="I449" s="171"/>
      <c r="J449" s="172">
        <f>ROUND(I449*H449,2)</f>
        <v>0</v>
      </c>
      <c r="K449" s="168" t="s">
        <v>139</v>
      </c>
      <c r="L449" s="173"/>
      <c r="M449" s="174" t="s">
        <v>1</v>
      </c>
      <c r="N449" s="175" t="s">
        <v>43</v>
      </c>
      <c r="P449" s="140">
        <f>O449*H449</f>
        <v>0</v>
      </c>
      <c r="Q449" s="140">
        <v>1.8000000000000001E-4</v>
      </c>
      <c r="R449" s="140">
        <f>Q449*H449</f>
        <v>2.168838E-2</v>
      </c>
      <c r="S449" s="140">
        <v>0</v>
      </c>
      <c r="T449" s="141">
        <f>S449*H449</f>
        <v>0</v>
      </c>
      <c r="AR449" s="142" t="s">
        <v>442</v>
      </c>
      <c r="AT449" s="142" t="s">
        <v>348</v>
      </c>
      <c r="AU449" s="142" t="s">
        <v>88</v>
      </c>
      <c r="AY449" s="15" t="s">
        <v>132</v>
      </c>
      <c r="BE449" s="143">
        <f>IF(N449="základní",J449,0)</f>
        <v>0</v>
      </c>
      <c r="BF449" s="143">
        <f>IF(N449="snížená",J449,0)</f>
        <v>0</v>
      </c>
      <c r="BG449" s="143">
        <f>IF(N449="zákl. přenesená",J449,0)</f>
        <v>0</v>
      </c>
      <c r="BH449" s="143">
        <f>IF(N449="sníž. přenesená",J449,0)</f>
        <v>0</v>
      </c>
      <c r="BI449" s="143">
        <f>IF(N449="nulová",J449,0)</f>
        <v>0</v>
      </c>
      <c r="BJ449" s="15" t="s">
        <v>86</v>
      </c>
      <c r="BK449" s="143">
        <f>ROUND(I449*H449,2)</f>
        <v>0</v>
      </c>
      <c r="BL449" s="15" t="s">
        <v>347</v>
      </c>
      <c r="BM449" s="142" t="s">
        <v>789</v>
      </c>
    </row>
    <row r="450" spans="2:65" s="1" customFormat="1" ht="11.25" x14ac:dyDescent="0.2">
      <c r="B450" s="30"/>
      <c r="D450" s="144" t="s">
        <v>142</v>
      </c>
      <c r="F450" s="145" t="s">
        <v>788</v>
      </c>
      <c r="I450" s="146"/>
      <c r="L450" s="30"/>
      <c r="M450" s="147"/>
      <c r="T450" s="54"/>
      <c r="AT450" s="15" t="s">
        <v>142</v>
      </c>
      <c r="AU450" s="15" t="s">
        <v>88</v>
      </c>
    </row>
    <row r="451" spans="2:65" s="12" customFormat="1" ht="11.25" x14ac:dyDescent="0.2">
      <c r="B451" s="148"/>
      <c r="D451" s="144" t="s">
        <v>144</v>
      </c>
      <c r="E451" s="149" t="s">
        <v>1</v>
      </c>
      <c r="F451" s="150" t="s">
        <v>790</v>
      </c>
      <c r="H451" s="151">
        <v>120.491</v>
      </c>
      <c r="I451" s="152"/>
      <c r="L451" s="148"/>
      <c r="M451" s="153"/>
      <c r="T451" s="154"/>
      <c r="AT451" s="149" t="s">
        <v>144</v>
      </c>
      <c r="AU451" s="149" t="s">
        <v>88</v>
      </c>
      <c r="AV451" s="12" t="s">
        <v>88</v>
      </c>
      <c r="AW451" s="12" t="s">
        <v>35</v>
      </c>
      <c r="AX451" s="12" t="s">
        <v>86</v>
      </c>
      <c r="AY451" s="149" t="s">
        <v>132</v>
      </c>
    </row>
    <row r="452" spans="2:65" s="1" customFormat="1" ht="33" customHeight="1" x14ac:dyDescent="0.2">
      <c r="B452" s="30"/>
      <c r="C452" s="131" t="s">
        <v>791</v>
      </c>
      <c r="D452" s="131" t="s">
        <v>135</v>
      </c>
      <c r="E452" s="132" t="s">
        <v>792</v>
      </c>
      <c r="F452" s="133" t="s">
        <v>793</v>
      </c>
      <c r="G452" s="134" t="s">
        <v>269</v>
      </c>
      <c r="H452" s="135">
        <v>172.13</v>
      </c>
      <c r="I452" s="136"/>
      <c r="J452" s="137">
        <f>ROUND(I452*H452,2)</f>
        <v>0</v>
      </c>
      <c r="K452" s="133" t="s">
        <v>139</v>
      </c>
      <c r="L452" s="30"/>
      <c r="M452" s="138" t="s">
        <v>1</v>
      </c>
      <c r="N452" s="139" t="s">
        <v>43</v>
      </c>
      <c r="P452" s="140">
        <f>O452*H452</f>
        <v>0</v>
      </c>
      <c r="Q452" s="140">
        <v>0</v>
      </c>
      <c r="R452" s="140">
        <f>Q452*H452</f>
        <v>0</v>
      </c>
      <c r="S452" s="140">
        <v>0</v>
      </c>
      <c r="T452" s="141">
        <f>S452*H452</f>
        <v>0</v>
      </c>
      <c r="AR452" s="142" t="s">
        <v>347</v>
      </c>
      <c r="AT452" s="142" t="s">
        <v>135</v>
      </c>
      <c r="AU452" s="142" t="s">
        <v>88</v>
      </c>
      <c r="AY452" s="15" t="s">
        <v>132</v>
      </c>
      <c r="BE452" s="143">
        <f>IF(N452="základní",J452,0)</f>
        <v>0</v>
      </c>
      <c r="BF452" s="143">
        <f>IF(N452="snížená",J452,0)</f>
        <v>0</v>
      </c>
      <c r="BG452" s="143">
        <f>IF(N452="zákl. přenesená",J452,0)</f>
        <v>0</v>
      </c>
      <c r="BH452" s="143">
        <f>IF(N452="sníž. přenesená",J452,0)</f>
        <v>0</v>
      </c>
      <c r="BI452" s="143">
        <f>IF(N452="nulová",J452,0)</f>
        <v>0</v>
      </c>
      <c r="BJ452" s="15" t="s">
        <v>86</v>
      </c>
      <c r="BK452" s="143">
        <f>ROUND(I452*H452,2)</f>
        <v>0</v>
      </c>
      <c r="BL452" s="15" t="s">
        <v>347</v>
      </c>
      <c r="BM452" s="142" t="s">
        <v>794</v>
      </c>
    </row>
    <row r="453" spans="2:65" s="1" customFormat="1" ht="29.25" x14ac:dyDescent="0.2">
      <c r="B453" s="30"/>
      <c r="D453" s="144" t="s">
        <v>142</v>
      </c>
      <c r="F453" s="145" t="s">
        <v>795</v>
      </c>
      <c r="I453" s="146"/>
      <c r="L453" s="30"/>
      <c r="M453" s="147"/>
      <c r="T453" s="54"/>
      <c r="AT453" s="15" t="s">
        <v>142</v>
      </c>
      <c r="AU453" s="15" t="s">
        <v>88</v>
      </c>
    </row>
    <row r="454" spans="2:65" s="12" customFormat="1" ht="11.25" x14ac:dyDescent="0.2">
      <c r="B454" s="148"/>
      <c r="D454" s="144" t="s">
        <v>144</v>
      </c>
      <c r="E454" s="149" t="s">
        <v>233</v>
      </c>
      <c r="F454" s="150" t="s">
        <v>796</v>
      </c>
      <c r="H454" s="151">
        <v>172.13</v>
      </c>
      <c r="I454" s="152"/>
      <c r="L454" s="148"/>
      <c r="M454" s="153"/>
      <c r="T454" s="154"/>
      <c r="AT454" s="149" t="s">
        <v>144</v>
      </c>
      <c r="AU454" s="149" t="s">
        <v>88</v>
      </c>
      <c r="AV454" s="12" t="s">
        <v>88</v>
      </c>
      <c r="AW454" s="12" t="s">
        <v>35</v>
      </c>
      <c r="AX454" s="12" t="s">
        <v>86</v>
      </c>
      <c r="AY454" s="149" t="s">
        <v>132</v>
      </c>
    </row>
    <row r="455" spans="2:65" s="1" customFormat="1" ht="16.5" customHeight="1" x14ac:dyDescent="0.2">
      <c r="B455" s="30"/>
      <c r="C455" s="166" t="s">
        <v>797</v>
      </c>
      <c r="D455" s="166" t="s">
        <v>348</v>
      </c>
      <c r="E455" s="167" t="s">
        <v>798</v>
      </c>
      <c r="F455" s="168" t="s">
        <v>799</v>
      </c>
      <c r="G455" s="169" t="s">
        <v>269</v>
      </c>
      <c r="H455" s="170">
        <v>180.73699999999999</v>
      </c>
      <c r="I455" s="171"/>
      <c r="J455" s="172">
        <f>ROUND(I455*H455,2)</f>
        <v>0</v>
      </c>
      <c r="K455" s="168" t="s">
        <v>585</v>
      </c>
      <c r="L455" s="173"/>
      <c r="M455" s="174" t="s">
        <v>1</v>
      </c>
      <c r="N455" s="175" t="s">
        <v>43</v>
      </c>
      <c r="P455" s="140">
        <f>O455*H455</f>
        <v>0</v>
      </c>
      <c r="Q455" s="140">
        <v>5.0000000000000001E-4</v>
      </c>
      <c r="R455" s="140">
        <f>Q455*H455</f>
        <v>9.0368500000000004E-2</v>
      </c>
      <c r="S455" s="140">
        <v>0</v>
      </c>
      <c r="T455" s="141">
        <f>S455*H455</f>
        <v>0</v>
      </c>
      <c r="AR455" s="142" t="s">
        <v>442</v>
      </c>
      <c r="AT455" s="142" t="s">
        <v>348</v>
      </c>
      <c r="AU455" s="142" t="s">
        <v>88</v>
      </c>
      <c r="AY455" s="15" t="s">
        <v>132</v>
      </c>
      <c r="BE455" s="143">
        <f>IF(N455="základní",J455,0)</f>
        <v>0</v>
      </c>
      <c r="BF455" s="143">
        <f>IF(N455="snížená",J455,0)</f>
        <v>0</v>
      </c>
      <c r="BG455" s="143">
        <f>IF(N455="zákl. přenesená",J455,0)</f>
        <v>0</v>
      </c>
      <c r="BH455" s="143">
        <f>IF(N455="sníž. přenesená",J455,0)</f>
        <v>0</v>
      </c>
      <c r="BI455" s="143">
        <f>IF(N455="nulová",J455,0)</f>
        <v>0</v>
      </c>
      <c r="BJ455" s="15" t="s">
        <v>86</v>
      </c>
      <c r="BK455" s="143">
        <f>ROUND(I455*H455,2)</f>
        <v>0</v>
      </c>
      <c r="BL455" s="15" t="s">
        <v>347</v>
      </c>
      <c r="BM455" s="142" t="s">
        <v>800</v>
      </c>
    </row>
    <row r="456" spans="2:65" s="1" customFormat="1" ht="11.25" x14ac:dyDescent="0.2">
      <c r="B456" s="30"/>
      <c r="D456" s="144" t="s">
        <v>142</v>
      </c>
      <c r="F456" s="145" t="s">
        <v>801</v>
      </c>
      <c r="I456" s="146"/>
      <c r="L456" s="30"/>
      <c r="M456" s="147"/>
      <c r="T456" s="54"/>
      <c r="AT456" s="15" t="s">
        <v>142</v>
      </c>
      <c r="AU456" s="15" t="s">
        <v>88</v>
      </c>
    </row>
    <row r="457" spans="2:65" s="12" customFormat="1" ht="11.25" x14ac:dyDescent="0.2">
      <c r="B457" s="148"/>
      <c r="D457" s="144" t="s">
        <v>144</v>
      </c>
      <c r="E457" s="149" t="s">
        <v>1</v>
      </c>
      <c r="F457" s="150" t="s">
        <v>802</v>
      </c>
      <c r="H457" s="151">
        <v>180.73699999999999</v>
      </c>
      <c r="I457" s="152"/>
      <c r="L457" s="148"/>
      <c r="M457" s="153"/>
      <c r="T457" s="154"/>
      <c r="AT457" s="149" t="s">
        <v>144</v>
      </c>
      <c r="AU457" s="149" t="s">
        <v>88</v>
      </c>
      <c r="AV457" s="12" t="s">
        <v>88</v>
      </c>
      <c r="AW457" s="12" t="s">
        <v>35</v>
      </c>
      <c r="AX457" s="12" t="s">
        <v>86</v>
      </c>
      <c r="AY457" s="149" t="s">
        <v>132</v>
      </c>
    </row>
    <row r="458" spans="2:65" s="11" customFormat="1" ht="25.9" customHeight="1" x14ac:dyDescent="0.2">
      <c r="B458" s="119"/>
      <c r="D458" s="120" t="s">
        <v>77</v>
      </c>
      <c r="E458" s="121" t="s">
        <v>348</v>
      </c>
      <c r="F458" s="121" t="s">
        <v>803</v>
      </c>
      <c r="I458" s="122"/>
      <c r="J458" s="123">
        <f>BK458</f>
        <v>0</v>
      </c>
      <c r="L458" s="119"/>
      <c r="M458" s="124"/>
      <c r="P458" s="125">
        <f>P459</f>
        <v>0</v>
      </c>
      <c r="R458" s="125">
        <f>R459</f>
        <v>1.8680000000000002E-2</v>
      </c>
      <c r="T458" s="126">
        <f>T459</f>
        <v>0</v>
      </c>
      <c r="AR458" s="120" t="s">
        <v>107</v>
      </c>
      <c r="AT458" s="127" t="s">
        <v>77</v>
      </c>
      <c r="AU458" s="127" t="s">
        <v>78</v>
      </c>
      <c r="AY458" s="120" t="s">
        <v>132</v>
      </c>
      <c r="BK458" s="128">
        <f>BK459</f>
        <v>0</v>
      </c>
    </row>
    <row r="459" spans="2:65" s="11" customFormat="1" ht="22.9" customHeight="1" x14ac:dyDescent="0.2">
      <c r="B459" s="119"/>
      <c r="D459" s="120" t="s">
        <v>77</v>
      </c>
      <c r="E459" s="129" t="s">
        <v>804</v>
      </c>
      <c r="F459" s="129" t="s">
        <v>805</v>
      </c>
      <c r="I459" s="122"/>
      <c r="J459" s="130">
        <f>BK459</f>
        <v>0</v>
      </c>
      <c r="L459" s="119"/>
      <c r="M459" s="124"/>
      <c r="P459" s="125">
        <f>SUM(P460:P470)</f>
        <v>0</v>
      </c>
      <c r="R459" s="125">
        <f>SUM(R460:R470)</f>
        <v>1.8680000000000002E-2</v>
      </c>
      <c r="T459" s="126">
        <f>SUM(T460:T470)</f>
        <v>0</v>
      </c>
      <c r="AR459" s="120" t="s">
        <v>107</v>
      </c>
      <c r="AT459" s="127" t="s">
        <v>77</v>
      </c>
      <c r="AU459" s="127" t="s">
        <v>86</v>
      </c>
      <c r="AY459" s="120" t="s">
        <v>132</v>
      </c>
      <c r="BK459" s="128">
        <f>SUM(BK460:BK470)</f>
        <v>0</v>
      </c>
    </row>
    <row r="460" spans="2:65" s="1" customFormat="1" ht="24.2" customHeight="1" x14ac:dyDescent="0.2">
      <c r="B460" s="30"/>
      <c r="C460" s="131" t="s">
        <v>806</v>
      </c>
      <c r="D460" s="131" t="s">
        <v>135</v>
      </c>
      <c r="E460" s="132" t="s">
        <v>807</v>
      </c>
      <c r="F460" s="133" t="s">
        <v>808</v>
      </c>
      <c r="G460" s="134" t="s">
        <v>809</v>
      </c>
      <c r="H460" s="135">
        <v>2</v>
      </c>
      <c r="I460" s="136"/>
      <c r="J460" s="137">
        <f>ROUND(I460*H460,2)</f>
        <v>0</v>
      </c>
      <c r="K460" s="133" t="s">
        <v>139</v>
      </c>
      <c r="L460" s="30"/>
      <c r="M460" s="138" t="s">
        <v>1</v>
      </c>
      <c r="N460" s="139" t="s">
        <v>43</v>
      </c>
      <c r="P460" s="140">
        <f>O460*H460</f>
        <v>0</v>
      </c>
      <c r="Q460" s="140">
        <v>8.8000000000000005E-3</v>
      </c>
      <c r="R460" s="140">
        <f>Q460*H460</f>
        <v>1.7600000000000001E-2</v>
      </c>
      <c r="S460" s="140">
        <v>0</v>
      </c>
      <c r="T460" s="141">
        <f>S460*H460</f>
        <v>0</v>
      </c>
      <c r="AR460" s="142" t="s">
        <v>593</v>
      </c>
      <c r="AT460" s="142" t="s">
        <v>135</v>
      </c>
      <c r="AU460" s="142" t="s">
        <v>88</v>
      </c>
      <c r="AY460" s="15" t="s">
        <v>132</v>
      </c>
      <c r="BE460" s="143">
        <f>IF(N460="základní",J460,0)</f>
        <v>0</v>
      </c>
      <c r="BF460" s="143">
        <f>IF(N460="snížená",J460,0)</f>
        <v>0</v>
      </c>
      <c r="BG460" s="143">
        <f>IF(N460="zákl. přenesená",J460,0)</f>
        <v>0</v>
      </c>
      <c r="BH460" s="143">
        <f>IF(N460="sníž. přenesená",J460,0)</f>
        <v>0</v>
      </c>
      <c r="BI460" s="143">
        <f>IF(N460="nulová",J460,0)</f>
        <v>0</v>
      </c>
      <c r="BJ460" s="15" t="s">
        <v>86</v>
      </c>
      <c r="BK460" s="143">
        <f>ROUND(I460*H460,2)</f>
        <v>0</v>
      </c>
      <c r="BL460" s="15" t="s">
        <v>593</v>
      </c>
      <c r="BM460" s="142" t="s">
        <v>810</v>
      </c>
    </row>
    <row r="461" spans="2:65" s="1" customFormat="1" ht="19.5" x14ac:dyDescent="0.2">
      <c r="B461" s="30"/>
      <c r="D461" s="144" t="s">
        <v>142</v>
      </c>
      <c r="F461" s="145" t="s">
        <v>811</v>
      </c>
      <c r="I461" s="146"/>
      <c r="L461" s="30"/>
      <c r="M461" s="147"/>
      <c r="T461" s="54"/>
      <c r="AT461" s="15" t="s">
        <v>142</v>
      </c>
      <c r="AU461" s="15" t="s">
        <v>88</v>
      </c>
    </row>
    <row r="462" spans="2:65" s="1" customFormat="1" ht="24.2" customHeight="1" x14ac:dyDescent="0.2">
      <c r="B462" s="30"/>
      <c r="C462" s="131" t="s">
        <v>812</v>
      </c>
      <c r="D462" s="131" t="s">
        <v>135</v>
      </c>
      <c r="E462" s="132" t="s">
        <v>813</v>
      </c>
      <c r="F462" s="133" t="s">
        <v>814</v>
      </c>
      <c r="G462" s="134" t="s">
        <v>305</v>
      </c>
      <c r="H462" s="135">
        <v>12</v>
      </c>
      <c r="I462" s="136"/>
      <c r="J462" s="137">
        <f>ROUND(I462*H462,2)</f>
        <v>0</v>
      </c>
      <c r="K462" s="133" t="s">
        <v>139</v>
      </c>
      <c r="L462" s="30"/>
      <c r="M462" s="138" t="s">
        <v>1</v>
      </c>
      <c r="N462" s="139" t="s">
        <v>43</v>
      </c>
      <c r="P462" s="140">
        <f>O462*H462</f>
        <v>0</v>
      </c>
      <c r="Q462" s="140">
        <v>0</v>
      </c>
      <c r="R462" s="140">
        <f>Q462*H462</f>
        <v>0</v>
      </c>
      <c r="S462" s="140">
        <v>0</v>
      </c>
      <c r="T462" s="141">
        <f>S462*H462</f>
        <v>0</v>
      </c>
      <c r="AR462" s="142" t="s">
        <v>593</v>
      </c>
      <c r="AT462" s="142" t="s">
        <v>135</v>
      </c>
      <c r="AU462" s="142" t="s">
        <v>88</v>
      </c>
      <c r="AY462" s="15" t="s">
        <v>132</v>
      </c>
      <c r="BE462" s="143">
        <f>IF(N462="základní",J462,0)</f>
        <v>0</v>
      </c>
      <c r="BF462" s="143">
        <f>IF(N462="snížená",J462,0)</f>
        <v>0</v>
      </c>
      <c r="BG462" s="143">
        <f>IF(N462="zákl. přenesená",J462,0)</f>
        <v>0</v>
      </c>
      <c r="BH462" s="143">
        <f>IF(N462="sníž. přenesená",J462,0)</f>
        <v>0</v>
      </c>
      <c r="BI462" s="143">
        <f>IF(N462="nulová",J462,0)</f>
        <v>0</v>
      </c>
      <c r="BJ462" s="15" t="s">
        <v>86</v>
      </c>
      <c r="BK462" s="143">
        <f>ROUND(I462*H462,2)</f>
        <v>0</v>
      </c>
      <c r="BL462" s="15" t="s">
        <v>593</v>
      </c>
      <c r="BM462" s="142" t="s">
        <v>815</v>
      </c>
    </row>
    <row r="463" spans="2:65" s="1" customFormat="1" ht="39" x14ac:dyDescent="0.2">
      <c r="B463" s="30"/>
      <c r="D463" s="144" t="s">
        <v>142</v>
      </c>
      <c r="F463" s="145" t="s">
        <v>816</v>
      </c>
      <c r="I463" s="146"/>
      <c r="L463" s="30"/>
      <c r="M463" s="147"/>
      <c r="T463" s="54"/>
      <c r="AT463" s="15" t="s">
        <v>142</v>
      </c>
      <c r="AU463" s="15" t="s">
        <v>88</v>
      </c>
    </row>
    <row r="464" spans="2:65" s="12" customFormat="1" ht="11.25" x14ac:dyDescent="0.2">
      <c r="B464" s="148"/>
      <c r="D464" s="144" t="s">
        <v>144</v>
      </c>
      <c r="E464" s="149" t="s">
        <v>235</v>
      </c>
      <c r="F464" s="150" t="s">
        <v>8</v>
      </c>
      <c r="H464" s="151">
        <v>12</v>
      </c>
      <c r="I464" s="152"/>
      <c r="L464" s="148"/>
      <c r="M464" s="153"/>
      <c r="T464" s="154"/>
      <c r="AT464" s="149" t="s">
        <v>144</v>
      </c>
      <c r="AU464" s="149" t="s">
        <v>88</v>
      </c>
      <c r="AV464" s="12" t="s">
        <v>88</v>
      </c>
      <c r="AW464" s="12" t="s">
        <v>35</v>
      </c>
      <c r="AX464" s="12" t="s">
        <v>86</v>
      </c>
      <c r="AY464" s="149" t="s">
        <v>132</v>
      </c>
    </row>
    <row r="465" spans="2:65" s="1" customFormat="1" ht="24.2" customHeight="1" x14ac:dyDescent="0.2">
      <c r="B465" s="30"/>
      <c r="C465" s="131" t="s">
        <v>817</v>
      </c>
      <c r="D465" s="131" t="s">
        <v>135</v>
      </c>
      <c r="E465" s="132" t="s">
        <v>818</v>
      </c>
      <c r="F465" s="133" t="s">
        <v>819</v>
      </c>
      <c r="G465" s="134" t="s">
        <v>305</v>
      </c>
      <c r="H465" s="135">
        <v>12</v>
      </c>
      <c r="I465" s="136"/>
      <c r="J465" s="137">
        <f>ROUND(I465*H465,2)</f>
        <v>0</v>
      </c>
      <c r="K465" s="133" t="s">
        <v>139</v>
      </c>
      <c r="L465" s="30"/>
      <c r="M465" s="138" t="s">
        <v>1</v>
      </c>
      <c r="N465" s="139" t="s">
        <v>43</v>
      </c>
      <c r="P465" s="140">
        <f>O465*H465</f>
        <v>0</v>
      </c>
      <c r="Q465" s="140">
        <v>0</v>
      </c>
      <c r="R465" s="140">
        <f>Q465*H465</f>
        <v>0</v>
      </c>
      <c r="S465" s="140">
        <v>0</v>
      </c>
      <c r="T465" s="141">
        <f>S465*H465</f>
        <v>0</v>
      </c>
      <c r="AR465" s="142" t="s">
        <v>593</v>
      </c>
      <c r="AT465" s="142" t="s">
        <v>135</v>
      </c>
      <c r="AU465" s="142" t="s">
        <v>88</v>
      </c>
      <c r="AY465" s="15" t="s">
        <v>132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5" t="s">
        <v>86</v>
      </c>
      <c r="BK465" s="143">
        <f>ROUND(I465*H465,2)</f>
        <v>0</v>
      </c>
      <c r="BL465" s="15" t="s">
        <v>593</v>
      </c>
      <c r="BM465" s="142" t="s">
        <v>820</v>
      </c>
    </row>
    <row r="466" spans="2:65" s="1" customFormat="1" ht="39" x14ac:dyDescent="0.2">
      <c r="B466" s="30"/>
      <c r="D466" s="144" t="s">
        <v>142</v>
      </c>
      <c r="F466" s="145" t="s">
        <v>821</v>
      </c>
      <c r="I466" s="146"/>
      <c r="L466" s="30"/>
      <c r="M466" s="147"/>
      <c r="T466" s="54"/>
      <c r="AT466" s="15" t="s">
        <v>142</v>
      </c>
      <c r="AU466" s="15" t="s">
        <v>88</v>
      </c>
    </row>
    <row r="467" spans="2:65" s="12" customFormat="1" ht="11.25" x14ac:dyDescent="0.2">
      <c r="B467" s="148"/>
      <c r="D467" s="144" t="s">
        <v>144</v>
      </c>
      <c r="E467" s="149" t="s">
        <v>1</v>
      </c>
      <c r="F467" s="150" t="s">
        <v>235</v>
      </c>
      <c r="H467" s="151">
        <v>12</v>
      </c>
      <c r="I467" s="152"/>
      <c r="L467" s="148"/>
      <c r="M467" s="153"/>
      <c r="T467" s="154"/>
      <c r="AT467" s="149" t="s">
        <v>144</v>
      </c>
      <c r="AU467" s="149" t="s">
        <v>88</v>
      </c>
      <c r="AV467" s="12" t="s">
        <v>88</v>
      </c>
      <c r="AW467" s="12" t="s">
        <v>35</v>
      </c>
      <c r="AX467" s="12" t="s">
        <v>86</v>
      </c>
      <c r="AY467" s="149" t="s">
        <v>132</v>
      </c>
    </row>
    <row r="468" spans="2:65" s="1" customFormat="1" ht="16.5" customHeight="1" x14ac:dyDescent="0.2">
      <c r="B468" s="30"/>
      <c r="C468" s="131" t="s">
        <v>822</v>
      </c>
      <c r="D468" s="131" t="s">
        <v>135</v>
      </c>
      <c r="E468" s="132" t="s">
        <v>823</v>
      </c>
      <c r="F468" s="133" t="s">
        <v>824</v>
      </c>
      <c r="G468" s="134" t="s">
        <v>305</v>
      </c>
      <c r="H468" s="135">
        <v>12</v>
      </c>
      <c r="I468" s="136"/>
      <c r="J468" s="137">
        <f>ROUND(I468*H468,2)</f>
        <v>0</v>
      </c>
      <c r="K468" s="133" t="s">
        <v>139</v>
      </c>
      <c r="L468" s="30"/>
      <c r="M468" s="138" t="s">
        <v>1</v>
      </c>
      <c r="N468" s="139" t="s">
        <v>43</v>
      </c>
      <c r="P468" s="140">
        <f>O468*H468</f>
        <v>0</v>
      </c>
      <c r="Q468" s="140">
        <v>9.0000000000000006E-5</v>
      </c>
      <c r="R468" s="140">
        <f>Q468*H468</f>
        <v>1.08E-3</v>
      </c>
      <c r="S468" s="140">
        <v>0</v>
      </c>
      <c r="T468" s="141">
        <f>S468*H468</f>
        <v>0</v>
      </c>
      <c r="AR468" s="142" t="s">
        <v>593</v>
      </c>
      <c r="AT468" s="142" t="s">
        <v>135</v>
      </c>
      <c r="AU468" s="142" t="s">
        <v>88</v>
      </c>
      <c r="AY468" s="15" t="s">
        <v>132</v>
      </c>
      <c r="BE468" s="143">
        <f>IF(N468="základní",J468,0)</f>
        <v>0</v>
      </c>
      <c r="BF468" s="143">
        <f>IF(N468="snížená",J468,0)</f>
        <v>0</v>
      </c>
      <c r="BG468" s="143">
        <f>IF(N468="zákl. přenesená",J468,0)</f>
        <v>0</v>
      </c>
      <c r="BH468" s="143">
        <f>IF(N468="sníž. přenesená",J468,0)</f>
        <v>0</v>
      </c>
      <c r="BI468" s="143">
        <f>IF(N468="nulová",J468,0)</f>
        <v>0</v>
      </c>
      <c r="BJ468" s="15" t="s">
        <v>86</v>
      </c>
      <c r="BK468" s="143">
        <f>ROUND(I468*H468,2)</f>
        <v>0</v>
      </c>
      <c r="BL468" s="15" t="s">
        <v>593</v>
      </c>
      <c r="BM468" s="142" t="s">
        <v>825</v>
      </c>
    </row>
    <row r="469" spans="2:65" s="1" customFormat="1" ht="19.5" x14ac:dyDescent="0.2">
      <c r="B469" s="30"/>
      <c r="D469" s="144" t="s">
        <v>142</v>
      </c>
      <c r="F469" s="145" t="s">
        <v>826</v>
      </c>
      <c r="I469" s="146"/>
      <c r="L469" s="30"/>
      <c r="M469" s="147"/>
      <c r="T469" s="54"/>
      <c r="AT469" s="15" t="s">
        <v>142</v>
      </c>
      <c r="AU469" s="15" t="s">
        <v>88</v>
      </c>
    </row>
    <row r="470" spans="2:65" s="12" customFormat="1" ht="11.25" x14ac:dyDescent="0.2">
      <c r="B470" s="148"/>
      <c r="D470" s="144" t="s">
        <v>144</v>
      </c>
      <c r="E470" s="149" t="s">
        <v>1</v>
      </c>
      <c r="F470" s="150" t="s">
        <v>235</v>
      </c>
      <c r="H470" s="151">
        <v>12</v>
      </c>
      <c r="I470" s="152"/>
      <c r="L470" s="148"/>
      <c r="M470" s="162"/>
      <c r="N470" s="163"/>
      <c r="O470" s="163"/>
      <c r="P470" s="163"/>
      <c r="Q470" s="163"/>
      <c r="R470" s="163"/>
      <c r="S470" s="163"/>
      <c r="T470" s="164"/>
      <c r="AT470" s="149" t="s">
        <v>144</v>
      </c>
      <c r="AU470" s="149" t="s">
        <v>88</v>
      </c>
      <c r="AV470" s="12" t="s">
        <v>88</v>
      </c>
      <c r="AW470" s="12" t="s">
        <v>35</v>
      </c>
      <c r="AX470" s="12" t="s">
        <v>86</v>
      </c>
      <c r="AY470" s="149" t="s">
        <v>132</v>
      </c>
    </row>
    <row r="471" spans="2:65" s="1" customFormat="1" ht="6.95" customHeight="1" x14ac:dyDescent="0.2">
      <c r="B471" s="42"/>
      <c r="C471" s="43"/>
      <c r="D471" s="43"/>
      <c r="E471" s="43"/>
      <c r="F471" s="43"/>
      <c r="G471" s="43"/>
      <c r="H471" s="43"/>
      <c r="I471" s="43"/>
      <c r="J471" s="43"/>
      <c r="K471" s="43"/>
      <c r="L471" s="30"/>
    </row>
  </sheetData>
  <sheetProtection algorithmName="SHA-512" hashValue="ERPC1MfEfFuSiDjNpAkB0mzFvgZJzBXusecRTcvzO+5QDFjgpmCc0zqNTkDOyMGS7c7dnJ7no4cQj6srshEuWQ==" saltValue="iwGVWQrEBJdVB9fbci2jsdM9DczeOqg1d34WYHXJ2Y3n+k4KkWhGTlWj3XH+HWD/igazN3JmLtLUzeOVP/OB1A==" spinCount="100000" sheet="1" objects="1" scenarios="1" formatColumns="0" formatRows="0" autoFilter="0"/>
  <autoFilter ref="C128:K470" xr:uid="{00000000-0009-0000-0000-000002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5" t="s">
        <v>94</v>
      </c>
      <c r="AZ2" s="86" t="s">
        <v>93</v>
      </c>
      <c r="BA2" s="86" t="s">
        <v>1</v>
      </c>
      <c r="BB2" s="86" t="s">
        <v>1</v>
      </c>
      <c r="BC2" s="86" t="s">
        <v>88</v>
      </c>
      <c r="BD2" s="86" t="s">
        <v>88</v>
      </c>
    </row>
    <row r="3" spans="2:56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  <c r="AZ3" s="86" t="s">
        <v>223</v>
      </c>
      <c r="BA3" s="86" t="s">
        <v>1</v>
      </c>
      <c r="BB3" s="86" t="s">
        <v>1</v>
      </c>
      <c r="BC3" s="86" t="s">
        <v>827</v>
      </c>
      <c r="BD3" s="86" t="s">
        <v>88</v>
      </c>
    </row>
    <row r="4" spans="2:56" ht="24.95" customHeight="1" x14ac:dyDescent="0.2">
      <c r="B4" s="18"/>
      <c r="D4" s="19" t="s">
        <v>102</v>
      </c>
      <c r="L4" s="18"/>
      <c r="M4" s="87" t="s">
        <v>10</v>
      </c>
      <c r="AT4" s="15" t="s">
        <v>4</v>
      </c>
      <c r="AZ4" s="86" t="s">
        <v>828</v>
      </c>
      <c r="BA4" s="86" t="s">
        <v>1</v>
      </c>
      <c r="BB4" s="86" t="s">
        <v>1</v>
      </c>
      <c r="BC4" s="86" t="s">
        <v>664</v>
      </c>
      <c r="BD4" s="86" t="s">
        <v>88</v>
      </c>
    </row>
    <row r="5" spans="2:56" ht="6.95" customHeight="1" x14ac:dyDescent="0.2">
      <c r="B5" s="18"/>
      <c r="L5" s="18"/>
      <c r="AZ5" s="86" t="s">
        <v>829</v>
      </c>
      <c r="BA5" s="86" t="s">
        <v>1</v>
      </c>
      <c r="BB5" s="86" t="s">
        <v>1</v>
      </c>
      <c r="BC5" s="86" t="s">
        <v>469</v>
      </c>
      <c r="BD5" s="86" t="s">
        <v>88</v>
      </c>
    </row>
    <row r="6" spans="2:56" ht="12" customHeight="1" x14ac:dyDescent="0.2">
      <c r="B6" s="18"/>
      <c r="D6" s="25" t="s">
        <v>16</v>
      </c>
      <c r="L6" s="18"/>
      <c r="AZ6" s="86" t="s">
        <v>830</v>
      </c>
      <c r="BA6" s="86" t="s">
        <v>1</v>
      </c>
      <c r="BB6" s="86" t="s">
        <v>1</v>
      </c>
      <c r="BC6" s="86" t="s">
        <v>831</v>
      </c>
      <c r="BD6" s="86" t="s">
        <v>88</v>
      </c>
    </row>
    <row r="7" spans="2:56" ht="26.25" customHeight="1" x14ac:dyDescent="0.2">
      <c r="B7" s="18"/>
      <c r="E7" s="225" t="str">
        <f>'Rekapitulace stavby'!K6</f>
        <v>Ostrov, Rekonstrukce vnitrobloku 4. etapy - Šafaříkova ulice SEKCE 2</v>
      </c>
      <c r="F7" s="226"/>
      <c r="G7" s="226"/>
      <c r="H7" s="226"/>
      <c r="L7" s="18"/>
      <c r="AZ7" s="86" t="s">
        <v>832</v>
      </c>
      <c r="BA7" s="86" t="s">
        <v>1</v>
      </c>
      <c r="BB7" s="86" t="s">
        <v>1</v>
      </c>
      <c r="BC7" s="86" t="s">
        <v>599</v>
      </c>
      <c r="BD7" s="86" t="s">
        <v>88</v>
      </c>
    </row>
    <row r="8" spans="2:56" s="1" customFormat="1" ht="12" customHeight="1" x14ac:dyDescent="0.2">
      <c r="B8" s="30"/>
      <c r="D8" s="25" t="s">
        <v>108</v>
      </c>
      <c r="L8" s="30"/>
      <c r="AZ8" s="86" t="s">
        <v>833</v>
      </c>
      <c r="BA8" s="86" t="s">
        <v>1</v>
      </c>
      <c r="BB8" s="86" t="s">
        <v>1</v>
      </c>
      <c r="BC8" s="86" t="s">
        <v>88</v>
      </c>
      <c r="BD8" s="86" t="s">
        <v>88</v>
      </c>
    </row>
    <row r="9" spans="2:56" s="1" customFormat="1" ht="16.5" customHeight="1" x14ac:dyDescent="0.2">
      <c r="B9" s="30"/>
      <c r="E9" s="187" t="s">
        <v>834</v>
      </c>
      <c r="F9" s="227"/>
      <c r="G9" s="227"/>
      <c r="H9" s="227"/>
      <c r="L9" s="30"/>
      <c r="AZ9" s="86" t="s">
        <v>835</v>
      </c>
      <c r="BA9" s="86" t="s">
        <v>1</v>
      </c>
      <c r="BB9" s="86" t="s">
        <v>1</v>
      </c>
      <c r="BC9" s="86" t="s">
        <v>88</v>
      </c>
      <c r="BD9" s="86" t="s">
        <v>88</v>
      </c>
    </row>
    <row r="10" spans="2:56" s="1" customFormat="1" ht="11.25" x14ac:dyDescent="0.2">
      <c r="B10" s="30"/>
      <c r="L10" s="30"/>
      <c r="AZ10" s="86" t="s">
        <v>836</v>
      </c>
      <c r="BA10" s="86" t="s">
        <v>1</v>
      </c>
      <c r="BB10" s="86" t="s">
        <v>1</v>
      </c>
      <c r="BC10" s="86" t="s">
        <v>650</v>
      </c>
      <c r="BD10" s="86" t="s">
        <v>88</v>
      </c>
    </row>
    <row r="11" spans="2:56" s="1" customFormat="1" ht="12" customHeight="1" x14ac:dyDescent="0.2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  <c r="AZ11" s="86" t="s">
        <v>837</v>
      </c>
      <c r="BA11" s="86" t="s">
        <v>1</v>
      </c>
      <c r="BB11" s="86" t="s">
        <v>1</v>
      </c>
      <c r="BC11" s="86" t="s">
        <v>417</v>
      </c>
      <c r="BD11" s="86" t="s">
        <v>88</v>
      </c>
    </row>
    <row r="12" spans="2:56" s="1" customFormat="1" ht="12" customHeight="1" x14ac:dyDescent="0.2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0</v>
      </c>
      <c r="L12" s="30"/>
    </row>
    <row r="13" spans="2:56" s="1" customFormat="1" ht="10.9" customHeight="1" x14ac:dyDescent="0.2">
      <c r="B13" s="30"/>
      <c r="L13" s="30"/>
    </row>
    <row r="14" spans="2:56" s="1" customFormat="1" ht="12" customHeight="1" x14ac:dyDescent="0.2">
      <c r="B14" s="30"/>
      <c r="D14" s="25" t="s">
        <v>23</v>
      </c>
      <c r="I14" s="25" t="s">
        <v>24</v>
      </c>
      <c r="J14" s="23" t="s">
        <v>25</v>
      </c>
      <c r="L14" s="30"/>
    </row>
    <row r="15" spans="2:56" s="1" customFormat="1" ht="18" customHeight="1" x14ac:dyDescent="0.2">
      <c r="B15" s="30"/>
      <c r="E15" s="23" t="s">
        <v>26</v>
      </c>
      <c r="I15" s="25" t="s">
        <v>27</v>
      </c>
      <c r="J15" s="23" t="s">
        <v>28</v>
      </c>
      <c r="L15" s="30"/>
    </row>
    <row r="16" spans="2:56" s="1" customFormat="1" ht="6.95" customHeight="1" x14ac:dyDescent="0.2">
      <c r="B16" s="30"/>
      <c r="L16" s="30"/>
    </row>
    <row r="17" spans="2:12" s="1" customFormat="1" ht="12" customHeight="1" x14ac:dyDescent="0.2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 x14ac:dyDescent="0.2">
      <c r="B18" s="30"/>
      <c r="E18" s="228" t="str">
        <f>'Rekapitulace stavby'!E14</f>
        <v>Vyplň údaj</v>
      </c>
      <c r="F18" s="209"/>
      <c r="G18" s="209"/>
      <c r="H18" s="209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 x14ac:dyDescent="0.2">
      <c r="B19" s="30"/>
      <c r="L19" s="30"/>
    </row>
    <row r="20" spans="2:12" s="1" customFormat="1" ht="12" customHeight="1" x14ac:dyDescent="0.2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 x14ac:dyDescent="0.2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5" customHeight="1" x14ac:dyDescent="0.2">
      <c r="B22" s="30"/>
      <c r="L22" s="30"/>
    </row>
    <row r="23" spans="2:12" s="1" customFormat="1" ht="12" customHeight="1" x14ac:dyDescent="0.2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 x14ac:dyDescent="0.2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5" customHeight="1" x14ac:dyDescent="0.2">
      <c r="B25" s="30"/>
      <c r="L25" s="30"/>
    </row>
    <row r="26" spans="2:12" s="1" customFormat="1" ht="12" customHeight="1" x14ac:dyDescent="0.2">
      <c r="B26" s="30"/>
      <c r="D26" s="25" t="s">
        <v>37</v>
      </c>
      <c r="L26" s="30"/>
    </row>
    <row r="27" spans="2:12" s="7" customFormat="1" ht="16.5" customHeight="1" x14ac:dyDescent="0.2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 x14ac:dyDescent="0.2">
      <c r="B28" s="30"/>
      <c r="L28" s="30"/>
    </row>
    <row r="29" spans="2:12" s="1" customFormat="1" ht="6.95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9" t="s">
        <v>38</v>
      </c>
      <c r="J30" s="64">
        <f>ROUND(J125, 2)</f>
        <v>0</v>
      </c>
      <c r="L30" s="30"/>
    </row>
    <row r="31" spans="2:12" s="1" customFormat="1" ht="6.95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 x14ac:dyDescent="0.2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5" customHeight="1" x14ac:dyDescent="0.2">
      <c r="B33" s="30"/>
      <c r="D33" s="53" t="s">
        <v>42</v>
      </c>
      <c r="E33" s="25" t="s">
        <v>43</v>
      </c>
      <c r="F33" s="90">
        <f>ROUND((SUM(BE125:BE224)),  2)</f>
        <v>0</v>
      </c>
      <c r="I33" s="91">
        <v>0.21</v>
      </c>
      <c r="J33" s="90">
        <f>ROUND(((SUM(BE125:BE224))*I33),  2)</f>
        <v>0</v>
      </c>
      <c r="L33" s="30"/>
    </row>
    <row r="34" spans="2:12" s="1" customFormat="1" ht="14.45" customHeight="1" x14ac:dyDescent="0.2">
      <c r="B34" s="30"/>
      <c r="E34" s="25" t="s">
        <v>44</v>
      </c>
      <c r="F34" s="90">
        <f>ROUND((SUM(BF125:BF224)),  2)</f>
        <v>0</v>
      </c>
      <c r="I34" s="91">
        <v>0.12</v>
      </c>
      <c r="J34" s="90">
        <f>ROUND(((SUM(BF125:BF224))*I34),  2)</f>
        <v>0</v>
      </c>
      <c r="L34" s="30"/>
    </row>
    <row r="35" spans="2:12" s="1" customFormat="1" ht="14.45" hidden="1" customHeight="1" x14ac:dyDescent="0.2">
      <c r="B35" s="30"/>
      <c r="E35" s="25" t="s">
        <v>45</v>
      </c>
      <c r="F35" s="90">
        <f>ROUND((SUM(BG125:BG224)),  2)</f>
        <v>0</v>
      </c>
      <c r="I35" s="91">
        <v>0.21</v>
      </c>
      <c r="J35" s="90">
        <f>0</f>
        <v>0</v>
      </c>
      <c r="L35" s="30"/>
    </row>
    <row r="36" spans="2:12" s="1" customFormat="1" ht="14.45" hidden="1" customHeight="1" x14ac:dyDescent="0.2">
      <c r="B36" s="30"/>
      <c r="E36" s="25" t="s">
        <v>46</v>
      </c>
      <c r="F36" s="90">
        <f>ROUND((SUM(BH125:BH224)),  2)</f>
        <v>0</v>
      </c>
      <c r="I36" s="91">
        <v>0.12</v>
      </c>
      <c r="J36" s="90">
        <f>0</f>
        <v>0</v>
      </c>
      <c r="L36" s="30"/>
    </row>
    <row r="37" spans="2:12" s="1" customFormat="1" ht="14.45" hidden="1" customHeight="1" x14ac:dyDescent="0.2">
      <c r="B37" s="30"/>
      <c r="E37" s="25" t="s">
        <v>47</v>
      </c>
      <c r="F37" s="90">
        <f>ROUND((SUM(BI125:BI224)),  2)</f>
        <v>0</v>
      </c>
      <c r="I37" s="91">
        <v>0</v>
      </c>
      <c r="J37" s="90">
        <f>0</f>
        <v>0</v>
      </c>
      <c r="L37" s="30"/>
    </row>
    <row r="38" spans="2:12" s="1" customFormat="1" ht="6.95" customHeight="1" x14ac:dyDescent="0.2">
      <c r="B38" s="30"/>
      <c r="L38" s="30"/>
    </row>
    <row r="39" spans="2:12" s="1" customFormat="1" ht="25.35" customHeight="1" x14ac:dyDescent="0.2">
      <c r="B39" s="30"/>
      <c r="C39" s="92"/>
      <c r="D39" s="93" t="s">
        <v>48</v>
      </c>
      <c r="E39" s="55"/>
      <c r="F39" s="55"/>
      <c r="G39" s="94" t="s">
        <v>49</v>
      </c>
      <c r="H39" s="95" t="s">
        <v>50</v>
      </c>
      <c r="I39" s="55"/>
      <c r="J39" s="96">
        <f>SUM(J30:J37)</f>
        <v>0</v>
      </c>
      <c r="K39" s="97"/>
      <c r="L39" s="30"/>
    </row>
    <row r="40" spans="2:12" s="1" customFormat="1" ht="14.45" customHeight="1" x14ac:dyDescent="0.2">
      <c r="B40" s="30"/>
      <c r="L40" s="30"/>
    </row>
    <row r="41" spans="2:12" ht="14.45" customHeight="1" x14ac:dyDescent="0.2">
      <c r="B41" s="18"/>
      <c r="L41" s="18"/>
    </row>
    <row r="42" spans="2:12" ht="14.45" customHeight="1" x14ac:dyDescent="0.2">
      <c r="B42" s="18"/>
      <c r="L42" s="18"/>
    </row>
    <row r="43" spans="2:12" ht="14.45" customHeight="1" x14ac:dyDescent="0.2">
      <c r="B43" s="18"/>
      <c r="L43" s="18"/>
    </row>
    <row r="44" spans="2:12" ht="14.45" customHeight="1" x14ac:dyDescent="0.2">
      <c r="B44" s="18"/>
      <c r="L44" s="18"/>
    </row>
    <row r="45" spans="2:12" ht="14.45" customHeight="1" x14ac:dyDescent="0.2">
      <c r="B45" s="18"/>
      <c r="L45" s="18"/>
    </row>
    <row r="46" spans="2:12" ht="14.45" customHeight="1" x14ac:dyDescent="0.2">
      <c r="B46" s="18"/>
      <c r="L46" s="18"/>
    </row>
    <row r="47" spans="2:12" ht="14.45" customHeight="1" x14ac:dyDescent="0.2">
      <c r="B47" s="18"/>
      <c r="L47" s="18"/>
    </row>
    <row r="48" spans="2:12" ht="14.45" customHeight="1" x14ac:dyDescent="0.2">
      <c r="B48" s="18"/>
      <c r="L48" s="18"/>
    </row>
    <row r="49" spans="2:12" ht="14.45" customHeight="1" x14ac:dyDescent="0.2">
      <c r="B49" s="18"/>
      <c r="L49" s="18"/>
    </row>
    <row r="50" spans="2:12" s="1" customFormat="1" ht="14.45" customHeight="1" x14ac:dyDescent="0.2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1.25" x14ac:dyDescent="0.2">
      <c r="B51" s="18"/>
      <c r="L51" s="18"/>
    </row>
    <row r="52" spans="2:12" ht="11.25" x14ac:dyDescent="0.2">
      <c r="B52" s="18"/>
      <c r="L52" s="18"/>
    </row>
    <row r="53" spans="2:12" ht="11.25" x14ac:dyDescent="0.2">
      <c r="B53" s="18"/>
      <c r="L53" s="18"/>
    </row>
    <row r="54" spans="2:12" ht="11.25" x14ac:dyDescent="0.2">
      <c r="B54" s="18"/>
      <c r="L54" s="18"/>
    </row>
    <row r="55" spans="2:12" ht="11.25" x14ac:dyDescent="0.2">
      <c r="B55" s="18"/>
      <c r="L55" s="18"/>
    </row>
    <row r="56" spans="2:12" ht="11.25" x14ac:dyDescent="0.2">
      <c r="B56" s="18"/>
      <c r="L56" s="18"/>
    </row>
    <row r="57" spans="2:12" ht="11.25" x14ac:dyDescent="0.2">
      <c r="B57" s="18"/>
      <c r="L57" s="18"/>
    </row>
    <row r="58" spans="2:12" ht="11.25" x14ac:dyDescent="0.2">
      <c r="B58" s="18"/>
      <c r="L58" s="18"/>
    </row>
    <row r="59" spans="2:12" ht="11.25" x14ac:dyDescent="0.2">
      <c r="B59" s="18"/>
      <c r="L59" s="18"/>
    </row>
    <row r="60" spans="2:12" ht="11.25" x14ac:dyDescent="0.2">
      <c r="B60" s="18"/>
      <c r="L60" s="18"/>
    </row>
    <row r="61" spans="2:12" s="1" customFormat="1" ht="12.75" x14ac:dyDescent="0.2">
      <c r="B61" s="30"/>
      <c r="D61" s="41" t="s">
        <v>53</v>
      </c>
      <c r="E61" s="32"/>
      <c r="F61" s="98" t="s">
        <v>54</v>
      </c>
      <c r="G61" s="41" t="s">
        <v>53</v>
      </c>
      <c r="H61" s="32"/>
      <c r="I61" s="32"/>
      <c r="J61" s="99" t="s">
        <v>54</v>
      </c>
      <c r="K61" s="32"/>
      <c r="L61" s="30"/>
    </row>
    <row r="62" spans="2:12" ht="11.25" x14ac:dyDescent="0.2">
      <c r="B62" s="18"/>
      <c r="L62" s="18"/>
    </row>
    <row r="63" spans="2:12" ht="11.25" x14ac:dyDescent="0.2">
      <c r="B63" s="18"/>
      <c r="L63" s="18"/>
    </row>
    <row r="64" spans="2:12" ht="11.25" x14ac:dyDescent="0.2">
      <c r="B64" s="18"/>
      <c r="L64" s="18"/>
    </row>
    <row r="65" spans="2:12" s="1" customFormat="1" ht="12.75" x14ac:dyDescent="0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1.25" x14ac:dyDescent="0.2">
      <c r="B66" s="18"/>
      <c r="L66" s="18"/>
    </row>
    <row r="67" spans="2:12" ht="11.25" x14ac:dyDescent="0.2">
      <c r="B67" s="18"/>
      <c r="L67" s="18"/>
    </row>
    <row r="68" spans="2:12" ht="11.25" x14ac:dyDescent="0.2">
      <c r="B68" s="18"/>
      <c r="L68" s="18"/>
    </row>
    <row r="69" spans="2:12" ht="11.25" x14ac:dyDescent="0.2">
      <c r="B69" s="18"/>
      <c r="L69" s="18"/>
    </row>
    <row r="70" spans="2:12" ht="11.25" x14ac:dyDescent="0.2">
      <c r="B70" s="18"/>
      <c r="L70" s="18"/>
    </row>
    <row r="71" spans="2:12" ht="11.25" x14ac:dyDescent="0.2">
      <c r="B71" s="18"/>
      <c r="L71" s="18"/>
    </row>
    <row r="72" spans="2:12" ht="11.25" x14ac:dyDescent="0.2">
      <c r="B72" s="18"/>
      <c r="L72" s="18"/>
    </row>
    <row r="73" spans="2:12" ht="11.25" x14ac:dyDescent="0.2">
      <c r="B73" s="18"/>
      <c r="L73" s="18"/>
    </row>
    <row r="74" spans="2:12" ht="11.25" x14ac:dyDescent="0.2">
      <c r="B74" s="18"/>
      <c r="L74" s="18"/>
    </row>
    <row r="75" spans="2:12" ht="11.25" x14ac:dyDescent="0.2">
      <c r="B75" s="18"/>
      <c r="L75" s="18"/>
    </row>
    <row r="76" spans="2:12" s="1" customFormat="1" ht="12.75" x14ac:dyDescent="0.2">
      <c r="B76" s="30"/>
      <c r="D76" s="41" t="s">
        <v>53</v>
      </c>
      <c r="E76" s="32"/>
      <c r="F76" s="98" t="s">
        <v>54</v>
      </c>
      <c r="G76" s="41" t="s">
        <v>53</v>
      </c>
      <c r="H76" s="32"/>
      <c r="I76" s="32"/>
      <c r="J76" s="99" t="s">
        <v>54</v>
      </c>
      <c r="K76" s="32"/>
      <c r="L76" s="30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 x14ac:dyDescent="0.2">
      <c r="B82" s="30"/>
      <c r="C82" s="19" t="s">
        <v>110</v>
      </c>
      <c r="L82" s="30"/>
    </row>
    <row r="83" spans="2:47" s="1" customFormat="1" ht="6.95" customHeight="1" x14ac:dyDescent="0.2">
      <c r="B83" s="30"/>
      <c r="L83" s="30"/>
    </row>
    <row r="84" spans="2:47" s="1" customFormat="1" ht="12" customHeight="1" x14ac:dyDescent="0.2">
      <c r="B84" s="30"/>
      <c r="C84" s="25" t="s">
        <v>16</v>
      </c>
      <c r="L84" s="30"/>
    </row>
    <row r="85" spans="2:47" s="1" customFormat="1" ht="26.25" customHeight="1" x14ac:dyDescent="0.2">
      <c r="B85" s="30"/>
      <c r="E85" s="225" t="str">
        <f>E7</f>
        <v>Ostrov, Rekonstrukce vnitrobloku 4. etapy - Šafaříkova ulice SEKCE 2</v>
      </c>
      <c r="F85" s="226"/>
      <c r="G85" s="226"/>
      <c r="H85" s="226"/>
      <c r="L85" s="30"/>
    </row>
    <row r="86" spans="2:47" s="1" customFormat="1" ht="12" customHeight="1" x14ac:dyDescent="0.2">
      <c r="B86" s="30"/>
      <c r="C86" s="25" t="s">
        <v>108</v>
      </c>
      <c r="L86" s="30"/>
    </row>
    <row r="87" spans="2:47" s="1" customFormat="1" ht="16.5" customHeight="1" x14ac:dyDescent="0.2">
      <c r="B87" s="30"/>
      <c r="E87" s="187" t="str">
        <f>E9</f>
        <v>SO 431 - VO</v>
      </c>
      <c r="F87" s="227"/>
      <c r="G87" s="227"/>
      <c r="H87" s="227"/>
      <c r="L87" s="30"/>
    </row>
    <row r="88" spans="2:47" s="1" customFormat="1" ht="6.95" customHeight="1" x14ac:dyDescent="0.2">
      <c r="B88" s="30"/>
      <c r="L88" s="30"/>
    </row>
    <row r="89" spans="2:47" s="1" customFormat="1" ht="12" customHeight="1" x14ac:dyDescent="0.2">
      <c r="B89" s="30"/>
      <c r="C89" s="25" t="s">
        <v>20</v>
      </c>
      <c r="F89" s="23" t="str">
        <f>F12</f>
        <v>Ostrov</v>
      </c>
      <c r="I89" s="25" t="s">
        <v>22</v>
      </c>
      <c r="J89" s="50">
        <f>IF(J12="","",J12)</f>
        <v>0</v>
      </c>
      <c r="L89" s="30"/>
    </row>
    <row r="90" spans="2:47" s="1" customFormat="1" ht="6.95" customHeight="1" x14ac:dyDescent="0.2">
      <c r="B90" s="30"/>
      <c r="L90" s="30"/>
    </row>
    <row r="91" spans="2:47" s="1" customFormat="1" ht="15.2" customHeight="1" x14ac:dyDescent="0.2">
      <c r="B91" s="30"/>
      <c r="C91" s="25" t="s">
        <v>23</v>
      </c>
      <c r="F91" s="23" t="str">
        <f>E15</f>
        <v>Město Ostrov</v>
      </c>
      <c r="I91" s="25" t="s">
        <v>31</v>
      </c>
      <c r="J91" s="28" t="str">
        <f>E21</f>
        <v>Ing. Igor Hrazdil</v>
      </c>
      <c r="L91" s="30"/>
    </row>
    <row r="92" spans="2:47" s="1" customFormat="1" ht="15.2" customHeight="1" x14ac:dyDescent="0.2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Igor Hrazdil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100" t="s">
        <v>111</v>
      </c>
      <c r="D94" s="92"/>
      <c r="E94" s="92"/>
      <c r="F94" s="92"/>
      <c r="G94" s="92"/>
      <c r="H94" s="92"/>
      <c r="I94" s="92"/>
      <c r="J94" s="101" t="s">
        <v>112</v>
      </c>
      <c r="K94" s="92"/>
      <c r="L94" s="30"/>
    </row>
    <row r="95" spans="2:47" s="1" customFormat="1" ht="10.35" customHeight="1" x14ac:dyDescent="0.2">
      <c r="B95" s="30"/>
      <c r="L95" s="30"/>
    </row>
    <row r="96" spans="2:47" s="1" customFormat="1" ht="22.9" customHeight="1" x14ac:dyDescent="0.2">
      <c r="B96" s="30"/>
      <c r="C96" s="102" t="s">
        <v>113</v>
      </c>
      <c r="J96" s="64">
        <f>J125</f>
        <v>0</v>
      </c>
      <c r="L96" s="30"/>
      <c r="AU96" s="15" t="s">
        <v>114</v>
      </c>
    </row>
    <row r="97" spans="2:12" s="8" customFormat="1" ht="24.95" customHeight="1" x14ac:dyDescent="0.2">
      <c r="B97" s="103"/>
      <c r="D97" s="104" t="s">
        <v>115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899999999999999" customHeight="1" x14ac:dyDescent="0.2">
      <c r="B98" s="107"/>
      <c r="D98" s="108" t="s">
        <v>116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899999999999999" customHeight="1" x14ac:dyDescent="0.2">
      <c r="B99" s="107"/>
      <c r="D99" s="108" t="s">
        <v>260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12" s="8" customFormat="1" ht="24.95" customHeight="1" x14ac:dyDescent="0.2">
      <c r="B100" s="103"/>
      <c r="D100" s="104" t="s">
        <v>262</v>
      </c>
      <c r="E100" s="105"/>
      <c r="F100" s="105"/>
      <c r="G100" s="105"/>
      <c r="H100" s="105"/>
      <c r="I100" s="105"/>
      <c r="J100" s="106">
        <f>J141</f>
        <v>0</v>
      </c>
      <c r="L100" s="103"/>
    </row>
    <row r="101" spans="2:12" s="9" customFormat="1" ht="19.899999999999999" customHeight="1" x14ac:dyDescent="0.2">
      <c r="B101" s="107"/>
      <c r="D101" s="108" t="s">
        <v>838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2:12" s="8" customFormat="1" ht="24.95" customHeight="1" x14ac:dyDescent="0.2">
      <c r="B102" s="103"/>
      <c r="D102" s="104" t="s">
        <v>264</v>
      </c>
      <c r="E102" s="105"/>
      <c r="F102" s="105"/>
      <c r="G102" s="105"/>
      <c r="H102" s="105"/>
      <c r="I102" s="105"/>
      <c r="J102" s="106">
        <f>J155</f>
        <v>0</v>
      </c>
      <c r="L102" s="103"/>
    </row>
    <row r="103" spans="2:12" s="9" customFormat="1" ht="19.899999999999999" customHeight="1" x14ac:dyDescent="0.2">
      <c r="B103" s="107"/>
      <c r="D103" s="108" t="s">
        <v>839</v>
      </c>
      <c r="E103" s="109"/>
      <c r="F103" s="109"/>
      <c r="G103" s="109"/>
      <c r="H103" s="109"/>
      <c r="I103" s="109"/>
      <c r="J103" s="110">
        <f>J156</f>
        <v>0</v>
      </c>
      <c r="L103" s="107"/>
    </row>
    <row r="104" spans="2:12" s="9" customFormat="1" ht="19.899999999999999" customHeight="1" x14ac:dyDescent="0.2">
      <c r="B104" s="107"/>
      <c r="D104" s="108" t="s">
        <v>840</v>
      </c>
      <c r="E104" s="109"/>
      <c r="F104" s="109"/>
      <c r="G104" s="109"/>
      <c r="H104" s="109"/>
      <c r="I104" s="109"/>
      <c r="J104" s="110">
        <f>J171</f>
        <v>0</v>
      </c>
      <c r="L104" s="107"/>
    </row>
    <row r="105" spans="2:12" s="9" customFormat="1" ht="19.899999999999999" customHeight="1" x14ac:dyDescent="0.2">
      <c r="B105" s="107"/>
      <c r="D105" s="108" t="s">
        <v>265</v>
      </c>
      <c r="E105" s="109"/>
      <c r="F105" s="109"/>
      <c r="G105" s="109"/>
      <c r="H105" s="109"/>
      <c r="I105" s="109"/>
      <c r="J105" s="110">
        <f>J176</f>
        <v>0</v>
      </c>
      <c r="L105" s="107"/>
    </row>
    <row r="106" spans="2:12" s="1" customFormat="1" ht="21.75" customHeight="1" x14ac:dyDescent="0.2">
      <c r="B106" s="30"/>
      <c r="L106" s="30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30"/>
    </row>
    <row r="111" spans="2:12" s="1" customFormat="1" ht="6.95" customHeight="1" x14ac:dyDescent="0.2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0"/>
    </row>
    <row r="112" spans="2:12" s="1" customFormat="1" ht="24.95" customHeight="1" x14ac:dyDescent="0.2">
      <c r="B112" s="30"/>
      <c r="C112" s="19" t="s">
        <v>117</v>
      </c>
      <c r="L112" s="30"/>
    </row>
    <row r="113" spans="2:65" s="1" customFormat="1" ht="6.95" customHeight="1" x14ac:dyDescent="0.2">
      <c r="B113" s="30"/>
      <c r="L113" s="30"/>
    </row>
    <row r="114" spans="2:65" s="1" customFormat="1" ht="12" customHeight="1" x14ac:dyDescent="0.2">
      <c r="B114" s="30"/>
      <c r="C114" s="25" t="s">
        <v>16</v>
      </c>
      <c r="L114" s="30"/>
    </row>
    <row r="115" spans="2:65" s="1" customFormat="1" ht="26.25" customHeight="1" x14ac:dyDescent="0.2">
      <c r="B115" s="30"/>
      <c r="E115" s="225" t="str">
        <f>E7</f>
        <v>Ostrov, Rekonstrukce vnitrobloku 4. etapy - Šafaříkova ulice SEKCE 2</v>
      </c>
      <c r="F115" s="226"/>
      <c r="G115" s="226"/>
      <c r="H115" s="226"/>
      <c r="L115" s="30"/>
    </row>
    <row r="116" spans="2:65" s="1" customFormat="1" ht="12" customHeight="1" x14ac:dyDescent="0.2">
      <c r="B116" s="30"/>
      <c r="C116" s="25" t="s">
        <v>108</v>
      </c>
      <c r="L116" s="30"/>
    </row>
    <row r="117" spans="2:65" s="1" customFormat="1" ht="16.5" customHeight="1" x14ac:dyDescent="0.2">
      <c r="B117" s="30"/>
      <c r="E117" s="187" t="str">
        <f>E9</f>
        <v>SO 431 - VO</v>
      </c>
      <c r="F117" s="227"/>
      <c r="G117" s="227"/>
      <c r="H117" s="227"/>
      <c r="L117" s="30"/>
    </row>
    <row r="118" spans="2:65" s="1" customFormat="1" ht="6.95" customHeight="1" x14ac:dyDescent="0.2">
      <c r="B118" s="30"/>
      <c r="L118" s="30"/>
    </row>
    <row r="119" spans="2:65" s="1" customFormat="1" ht="12" customHeight="1" x14ac:dyDescent="0.2">
      <c r="B119" s="30"/>
      <c r="C119" s="25" t="s">
        <v>20</v>
      </c>
      <c r="F119" s="23" t="str">
        <f>F12</f>
        <v>Ostrov</v>
      </c>
      <c r="I119" s="25" t="s">
        <v>22</v>
      </c>
      <c r="J119" s="50">
        <f>IF(J12="","",J12)</f>
        <v>0</v>
      </c>
      <c r="L119" s="30"/>
    </row>
    <row r="120" spans="2:65" s="1" customFormat="1" ht="6.95" customHeight="1" x14ac:dyDescent="0.2">
      <c r="B120" s="30"/>
      <c r="L120" s="30"/>
    </row>
    <row r="121" spans="2:65" s="1" customFormat="1" ht="15.2" customHeight="1" x14ac:dyDescent="0.2">
      <c r="B121" s="30"/>
      <c r="C121" s="25" t="s">
        <v>23</v>
      </c>
      <c r="F121" s="23" t="str">
        <f>E15</f>
        <v>Město Ostrov</v>
      </c>
      <c r="I121" s="25" t="s">
        <v>31</v>
      </c>
      <c r="J121" s="28" t="str">
        <f>E21</f>
        <v>Ing. Igor Hrazdil</v>
      </c>
      <c r="L121" s="30"/>
    </row>
    <row r="122" spans="2:65" s="1" customFormat="1" ht="15.2" customHeight="1" x14ac:dyDescent="0.2">
      <c r="B122" s="30"/>
      <c r="C122" s="25" t="s">
        <v>29</v>
      </c>
      <c r="F122" s="23" t="str">
        <f>IF(E18="","",E18)</f>
        <v>Vyplň údaj</v>
      </c>
      <c r="I122" s="25" t="s">
        <v>36</v>
      </c>
      <c r="J122" s="28" t="str">
        <f>E24</f>
        <v>Ing. Igor Hrazdil</v>
      </c>
      <c r="L122" s="30"/>
    </row>
    <row r="123" spans="2:65" s="1" customFormat="1" ht="10.35" customHeight="1" x14ac:dyDescent="0.2">
      <c r="B123" s="30"/>
      <c r="L123" s="30"/>
    </row>
    <row r="124" spans="2:65" s="10" customFormat="1" ht="29.25" customHeight="1" x14ac:dyDescent="0.2">
      <c r="B124" s="111"/>
      <c r="C124" s="112" t="s">
        <v>118</v>
      </c>
      <c r="D124" s="113" t="s">
        <v>63</v>
      </c>
      <c r="E124" s="113" t="s">
        <v>59</v>
      </c>
      <c r="F124" s="113" t="s">
        <v>60</v>
      </c>
      <c r="G124" s="113" t="s">
        <v>119</v>
      </c>
      <c r="H124" s="113" t="s">
        <v>120</v>
      </c>
      <c r="I124" s="113" t="s">
        <v>121</v>
      </c>
      <c r="J124" s="113" t="s">
        <v>112</v>
      </c>
      <c r="K124" s="114" t="s">
        <v>122</v>
      </c>
      <c r="L124" s="111"/>
      <c r="M124" s="57" t="s">
        <v>1</v>
      </c>
      <c r="N124" s="58" t="s">
        <v>42</v>
      </c>
      <c r="O124" s="58" t="s">
        <v>123</v>
      </c>
      <c r="P124" s="58" t="s">
        <v>124</v>
      </c>
      <c r="Q124" s="58" t="s">
        <v>125</v>
      </c>
      <c r="R124" s="58" t="s">
        <v>126</v>
      </c>
      <c r="S124" s="58" t="s">
        <v>127</v>
      </c>
      <c r="T124" s="59" t="s">
        <v>128</v>
      </c>
    </row>
    <row r="125" spans="2:65" s="1" customFormat="1" ht="22.9" customHeight="1" x14ac:dyDescent="0.25">
      <c r="B125" s="30"/>
      <c r="C125" s="62" t="s">
        <v>129</v>
      </c>
      <c r="J125" s="115">
        <f>BK125</f>
        <v>0</v>
      </c>
      <c r="L125" s="30"/>
      <c r="M125" s="60"/>
      <c r="N125" s="51"/>
      <c r="O125" s="51"/>
      <c r="P125" s="116">
        <f>P126+P141+P155</f>
        <v>0</v>
      </c>
      <c r="Q125" s="51"/>
      <c r="R125" s="116">
        <f>R126+R141+R155</f>
        <v>13.62346</v>
      </c>
      <c r="S125" s="51"/>
      <c r="T125" s="117">
        <f>T126+T141+T155</f>
        <v>2.56</v>
      </c>
      <c r="AT125" s="15" t="s">
        <v>77</v>
      </c>
      <c r="AU125" s="15" t="s">
        <v>114</v>
      </c>
      <c r="BK125" s="118">
        <f>BK126+BK141+BK155</f>
        <v>0</v>
      </c>
    </row>
    <row r="126" spans="2:65" s="11" customFormat="1" ht="25.9" customHeight="1" x14ac:dyDescent="0.2">
      <c r="B126" s="119"/>
      <c r="D126" s="120" t="s">
        <v>77</v>
      </c>
      <c r="E126" s="121" t="s">
        <v>130</v>
      </c>
      <c r="F126" s="121" t="s">
        <v>131</v>
      </c>
      <c r="I126" s="122"/>
      <c r="J126" s="123">
        <f>BK126</f>
        <v>0</v>
      </c>
      <c r="L126" s="119"/>
      <c r="M126" s="124"/>
      <c r="P126" s="125">
        <f>P127+P131</f>
        <v>0</v>
      </c>
      <c r="R126" s="125">
        <f>R127+R131</f>
        <v>0</v>
      </c>
      <c r="T126" s="126">
        <f>T127+T131</f>
        <v>2.56</v>
      </c>
      <c r="AR126" s="120" t="s">
        <v>86</v>
      </c>
      <c r="AT126" s="127" t="s">
        <v>77</v>
      </c>
      <c r="AU126" s="127" t="s">
        <v>78</v>
      </c>
      <c r="AY126" s="120" t="s">
        <v>132</v>
      </c>
      <c r="BK126" s="128">
        <f>BK127+BK131</f>
        <v>0</v>
      </c>
    </row>
    <row r="127" spans="2:65" s="11" customFormat="1" ht="22.9" customHeight="1" x14ac:dyDescent="0.2">
      <c r="B127" s="119"/>
      <c r="D127" s="120" t="s">
        <v>77</v>
      </c>
      <c r="E127" s="129" t="s">
        <v>133</v>
      </c>
      <c r="F127" s="129" t="s">
        <v>134</v>
      </c>
      <c r="I127" s="122"/>
      <c r="J127" s="130">
        <f>BK127</f>
        <v>0</v>
      </c>
      <c r="L127" s="119"/>
      <c r="M127" s="124"/>
      <c r="P127" s="125">
        <f>SUM(P128:P130)</f>
        <v>0</v>
      </c>
      <c r="R127" s="125">
        <f>SUM(R128:R130)</f>
        <v>0</v>
      </c>
      <c r="T127" s="126">
        <f>SUM(T128:T130)</f>
        <v>2.56</v>
      </c>
      <c r="AR127" s="120" t="s">
        <v>86</v>
      </c>
      <c r="AT127" s="127" t="s">
        <v>77</v>
      </c>
      <c r="AU127" s="127" t="s">
        <v>86</v>
      </c>
      <c r="AY127" s="120" t="s">
        <v>132</v>
      </c>
      <c r="BK127" s="128">
        <f>SUM(BK128:BK130)</f>
        <v>0</v>
      </c>
    </row>
    <row r="128" spans="2:65" s="1" customFormat="1" ht="16.5" customHeight="1" x14ac:dyDescent="0.2">
      <c r="B128" s="30"/>
      <c r="C128" s="131" t="s">
        <v>86</v>
      </c>
      <c r="D128" s="131" t="s">
        <v>135</v>
      </c>
      <c r="E128" s="132" t="s">
        <v>841</v>
      </c>
      <c r="F128" s="133" t="s">
        <v>842</v>
      </c>
      <c r="G128" s="134" t="s">
        <v>315</v>
      </c>
      <c r="H128" s="135">
        <v>1.28</v>
      </c>
      <c r="I128" s="136"/>
      <c r="J128" s="137">
        <f>ROUND(I128*H128,2)</f>
        <v>0</v>
      </c>
      <c r="K128" s="133" t="s">
        <v>139</v>
      </c>
      <c r="L128" s="30"/>
      <c r="M128" s="138" t="s">
        <v>1</v>
      </c>
      <c r="N128" s="139" t="s">
        <v>43</v>
      </c>
      <c r="P128" s="140">
        <f>O128*H128</f>
        <v>0</v>
      </c>
      <c r="Q128" s="140">
        <v>0</v>
      </c>
      <c r="R128" s="140">
        <f>Q128*H128</f>
        <v>0</v>
      </c>
      <c r="S128" s="140">
        <v>2</v>
      </c>
      <c r="T128" s="141">
        <f>S128*H128</f>
        <v>2.56</v>
      </c>
      <c r="AR128" s="142" t="s">
        <v>140</v>
      </c>
      <c r="AT128" s="142" t="s">
        <v>135</v>
      </c>
      <c r="AU128" s="142" t="s">
        <v>88</v>
      </c>
      <c r="AY128" s="15" t="s">
        <v>132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86</v>
      </c>
      <c r="BK128" s="143">
        <f>ROUND(I128*H128,2)</f>
        <v>0</v>
      </c>
      <c r="BL128" s="15" t="s">
        <v>140</v>
      </c>
      <c r="BM128" s="142" t="s">
        <v>843</v>
      </c>
    </row>
    <row r="129" spans="2:65" s="1" customFormat="1" ht="11.25" x14ac:dyDescent="0.2">
      <c r="B129" s="30"/>
      <c r="D129" s="144" t="s">
        <v>142</v>
      </c>
      <c r="F129" s="145" t="s">
        <v>844</v>
      </c>
      <c r="I129" s="146"/>
      <c r="L129" s="30"/>
      <c r="M129" s="147"/>
      <c r="T129" s="54"/>
      <c r="AT129" s="15" t="s">
        <v>142</v>
      </c>
      <c r="AU129" s="15" t="s">
        <v>88</v>
      </c>
    </row>
    <row r="130" spans="2:65" s="12" customFormat="1" ht="11.25" x14ac:dyDescent="0.2">
      <c r="B130" s="148"/>
      <c r="D130" s="144" t="s">
        <v>144</v>
      </c>
      <c r="E130" s="149" t="s">
        <v>1</v>
      </c>
      <c r="F130" s="150" t="s">
        <v>845</v>
      </c>
      <c r="H130" s="151">
        <v>1.28</v>
      </c>
      <c r="I130" s="152"/>
      <c r="L130" s="148"/>
      <c r="M130" s="153"/>
      <c r="T130" s="154"/>
      <c r="AT130" s="149" t="s">
        <v>144</v>
      </c>
      <c r="AU130" s="149" t="s">
        <v>88</v>
      </c>
      <c r="AV130" s="12" t="s">
        <v>88</v>
      </c>
      <c r="AW130" s="12" t="s">
        <v>35</v>
      </c>
      <c r="AX130" s="12" t="s">
        <v>86</v>
      </c>
      <c r="AY130" s="149" t="s">
        <v>132</v>
      </c>
    </row>
    <row r="131" spans="2:65" s="11" customFormat="1" ht="22.9" customHeight="1" x14ac:dyDescent="0.2">
      <c r="B131" s="119"/>
      <c r="D131" s="120" t="s">
        <v>77</v>
      </c>
      <c r="E131" s="129" t="s">
        <v>718</v>
      </c>
      <c r="F131" s="129" t="s">
        <v>719</v>
      </c>
      <c r="I131" s="122"/>
      <c r="J131" s="130">
        <f>BK131</f>
        <v>0</v>
      </c>
      <c r="L131" s="119"/>
      <c r="M131" s="124"/>
      <c r="P131" s="125">
        <f>SUM(P132:P140)</f>
        <v>0</v>
      </c>
      <c r="R131" s="125">
        <f>SUM(R132:R140)</f>
        <v>0</v>
      </c>
      <c r="T131" s="126">
        <f>SUM(T132:T140)</f>
        <v>0</v>
      </c>
      <c r="AR131" s="120" t="s">
        <v>86</v>
      </c>
      <c r="AT131" s="127" t="s">
        <v>77</v>
      </c>
      <c r="AU131" s="127" t="s">
        <v>86</v>
      </c>
      <c r="AY131" s="120" t="s">
        <v>132</v>
      </c>
      <c r="BK131" s="128">
        <f>SUM(BK132:BK140)</f>
        <v>0</v>
      </c>
    </row>
    <row r="132" spans="2:65" s="1" customFormat="1" ht="24.2" customHeight="1" x14ac:dyDescent="0.2">
      <c r="B132" s="30"/>
      <c r="C132" s="131" t="s">
        <v>88</v>
      </c>
      <c r="D132" s="131" t="s">
        <v>135</v>
      </c>
      <c r="E132" s="132" t="s">
        <v>747</v>
      </c>
      <c r="F132" s="133" t="s">
        <v>846</v>
      </c>
      <c r="G132" s="134" t="s">
        <v>351</v>
      </c>
      <c r="H132" s="135">
        <v>2.56</v>
      </c>
      <c r="I132" s="136"/>
      <c r="J132" s="137">
        <f>ROUND(I132*H132,2)</f>
        <v>0</v>
      </c>
      <c r="K132" s="133" t="s">
        <v>139</v>
      </c>
      <c r="L132" s="30"/>
      <c r="M132" s="138" t="s">
        <v>1</v>
      </c>
      <c r="N132" s="139" t="s">
        <v>43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140</v>
      </c>
      <c r="AT132" s="142" t="s">
        <v>135</v>
      </c>
      <c r="AU132" s="142" t="s">
        <v>88</v>
      </c>
      <c r="AY132" s="15" t="s">
        <v>132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5" t="s">
        <v>86</v>
      </c>
      <c r="BK132" s="143">
        <f>ROUND(I132*H132,2)</f>
        <v>0</v>
      </c>
      <c r="BL132" s="15" t="s">
        <v>140</v>
      </c>
      <c r="BM132" s="142" t="s">
        <v>847</v>
      </c>
    </row>
    <row r="133" spans="2:65" s="1" customFormat="1" ht="19.5" x14ac:dyDescent="0.2">
      <c r="B133" s="30"/>
      <c r="D133" s="144" t="s">
        <v>142</v>
      </c>
      <c r="F133" s="145" t="s">
        <v>750</v>
      </c>
      <c r="I133" s="146"/>
      <c r="L133" s="30"/>
      <c r="M133" s="147"/>
      <c r="T133" s="54"/>
      <c r="AT133" s="15" t="s">
        <v>142</v>
      </c>
      <c r="AU133" s="15" t="s">
        <v>88</v>
      </c>
    </row>
    <row r="134" spans="2:65" s="12" customFormat="1" ht="11.25" x14ac:dyDescent="0.2">
      <c r="B134" s="148"/>
      <c r="D134" s="144" t="s">
        <v>144</v>
      </c>
      <c r="E134" s="149" t="s">
        <v>223</v>
      </c>
      <c r="F134" s="150" t="s">
        <v>848</v>
      </c>
      <c r="H134" s="151">
        <v>2.56</v>
      </c>
      <c r="I134" s="152"/>
      <c r="L134" s="148"/>
      <c r="M134" s="153"/>
      <c r="T134" s="154"/>
      <c r="AT134" s="149" t="s">
        <v>144</v>
      </c>
      <c r="AU134" s="149" t="s">
        <v>88</v>
      </c>
      <c r="AV134" s="12" t="s">
        <v>88</v>
      </c>
      <c r="AW134" s="12" t="s">
        <v>35</v>
      </c>
      <c r="AX134" s="12" t="s">
        <v>86</v>
      </c>
      <c r="AY134" s="149" t="s">
        <v>132</v>
      </c>
    </row>
    <row r="135" spans="2:65" s="1" customFormat="1" ht="24.2" customHeight="1" x14ac:dyDescent="0.2">
      <c r="B135" s="30"/>
      <c r="C135" s="131" t="s">
        <v>107</v>
      </c>
      <c r="D135" s="131" t="s">
        <v>135</v>
      </c>
      <c r="E135" s="132" t="s">
        <v>755</v>
      </c>
      <c r="F135" s="133" t="s">
        <v>849</v>
      </c>
      <c r="G135" s="134" t="s">
        <v>351</v>
      </c>
      <c r="H135" s="135">
        <v>25.6</v>
      </c>
      <c r="I135" s="136"/>
      <c r="J135" s="137">
        <f>ROUND(I135*H135,2)</f>
        <v>0</v>
      </c>
      <c r="K135" s="133" t="s">
        <v>139</v>
      </c>
      <c r="L135" s="30"/>
      <c r="M135" s="138" t="s">
        <v>1</v>
      </c>
      <c r="N135" s="139" t="s">
        <v>43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140</v>
      </c>
      <c r="AT135" s="142" t="s">
        <v>135</v>
      </c>
      <c r="AU135" s="142" t="s">
        <v>88</v>
      </c>
      <c r="AY135" s="15" t="s">
        <v>132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5" t="s">
        <v>86</v>
      </c>
      <c r="BK135" s="143">
        <f>ROUND(I135*H135,2)</f>
        <v>0</v>
      </c>
      <c r="BL135" s="15" t="s">
        <v>140</v>
      </c>
      <c r="BM135" s="142" t="s">
        <v>850</v>
      </c>
    </row>
    <row r="136" spans="2:65" s="1" customFormat="1" ht="29.25" x14ac:dyDescent="0.2">
      <c r="B136" s="30"/>
      <c r="D136" s="144" t="s">
        <v>142</v>
      </c>
      <c r="F136" s="145" t="s">
        <v>744</v>
      </c>
      <c r="I136" s="146"/>
      <c r="L136" s="30"/>
      <c r="M136" s="147"/>
      <c r="T136" s="54"/>
      <c r="AT136" s="15" t="s">
        <v>142</v>
      </c>
      <c r="AU136" s="15" t="s">
        <v>88</v>
      </c>
    </row>
    <row r="137" spans="2:65" s="12" customFormat="1" ht="11.25" x14ac:dyDescent="0.2">
      <c r="B137" s="148"/>
      <c r="D137" s="144" t="s">
        <v>144</v>
      </c>
      <c r="E137" s="149" t="s">
        <v>1</v>
      </c>
      <c r="F137" s="150" t="s">
        <v>851</v>
      </c>
      <c r="H137" s="151">
        <v>25.6</v>
      </c>
      <c r="I137" s="152"/>
      <c r="L137" s="148"/>
      <c r="M137" s="153"/>
      <c r="T137" s="154"/>
      <c r="AT137" s="149" t="s">
        <v>144</v>
      </c>
      <c r="AU137" s="149" t="s">
        <v>88</v>
      </c>
      <c r="AV137" s="12" t="s">
        <v>88</v>
      </c>
      <c r="AW137" s="12" t="s">
        <v>35</v>
      </c>
      <c r="AX137" s="12" t="s">
        <v>86</v>
      </c>
      <c r="AY137" s="149" t="s">
        <v>132</v>
      </c>
    </row>
    <row r="138" spans="2:65" s="1" customFormat="1" ht="24.2" customHeight="1" x14ac:dyDescent="0.2">
      <c r="B138" s="30"/>
      <c r="C138" s="131" t="s">
        <v>140</v>
      </c>
      <c r="D138" s="131" t="s">
        <v>135</v>
      </c>
      <c r="E138" s="132" t="s">
        <v>760</v>
      </c>
      <c r="F138" s="133" t="s">
        <v>761</v>
      </c>
      <c r="G138" s="134" t="s">
        <v>351</v>
      </c>
      <c r="H138" s="135">
        <v>2.56</v>
      </c>
      <c r="I138" s="136"/>
      <c r="J138" s="137">
        <f>ROUND(I138*H138,2)</f>
        <v>0</v>
      </c>
      <c r="K138" s="133" t="s">
        <v>139</v>
      </c>
      <c r="L138" s="30"/>
      <c r="M138" s="138" t="s">
        <v>1</v>
      </c>
      <c r="N138" s="139" t="s">
        <v>43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140</v>
      </c>
      <c r="AT138" s="142" t="s">
        <v>135</v>
      </c>
      <c r="AU138" s="142" t="s">
        <v>88</v>
      </c>
      <c r="AY138" s="15" t="s">
        <v>132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86</v>
      </c>
      <c r="BK138" s="143">
        <f>ROUND(I138*H138,2)</f>
        <v>0</v>
      </c>
      <c r="BL138" s="15" t="s">
        <v>140</v>
      </c>
      <c r="BM138" s="142" t="s">
        <v>852</v>
      </c>
    </row>
    <row r="139" spans="2:65" s="1" customFormat="1" ht="11.25" x14ac:dyDescent="0.2">
      <c r="B139" s="30"/>
      <c r="D139" s="144" t="s">
        <v>142</v>
      </c>
      <c r="F139" s="145" t="s">
        <v>763</v>
      </c>
      <c r="I139" s="146"/>
      <c r="L139" s="30"/>
      <c r="M139" s="147"/>
      <c r="T139" s="54"/>
      <c r="AT139" s="15" t="s">
        <v>142</v>
      </c>
      <c r="AU139" s="15" t="s">
        <v>88</v>
      </c>
    </row>
    <row r="140" spans="2:65" s="12" customFormat="1" ht="11.25" x14ac:dyDescent="0.2">
      <c r="B140" s="148"/>
      <c r="D140" s="144" t="s">
        <v>144</v>
      </c>
      <c r="E140" s="149" t="s">
        <v>1</v>
      </c>
      <c r="F140" s="150" t="s">
        <v>223</v>
      </c>
      <c r="H140" s="151">
        <v>2.56</v>
      </c>
      <c r="I140" s="152"/>
      <c r="L140" s="148"/>
      <c r="M140" s="153"/>
      <c r="T140" s="154"/>
      <c r="AT140" s="149" t="s">
        <v>144</v>
      </c>
      <c r="AU140" s="149" t="s">
        <v>88</v>
      </c>
      <c r="AV140" s="12" t="s">
        <v>88</v>
      </c>
      <c r="AW140" s="12" t="s">
        <v>35</v>
      </c>
      <c r="AX140" s="12" t="s">
        <v>86</v>
      </c>
      <c r="AY140" s="149" t="s">
        <v>132</v>
      </c>
    </row>
    <row r="141" spans="2:65" s="11" customFormat="1" ht="25.9" customHeight="1" x14ac:dyDescent="0.2">
      <c r="B141" s="119"/>
      <c r="D141" s="120" t="s">
        <v>77</v>
      </c>
      <c r="E141" s="121" t="s">
        <v>776</v>
      </c>
      <c r="F141" s="121" t="s">
        <v>777</v>
      </c>
      <c r="I141" s="122"/>
      <c r="J141" s="123">
        <f>BK141</f>
        <v>0</v>
      </c>
      <c r="L141" s="119"/>
      <c r="M141" s="124"/>
      <c r="P141" s="125">
        <f>P142</f>
        <v>0</v>
      </c>
      <c r="R141" s="125">
        <f>R142</f>
        <v>6.472E-2</v>
      </c>
      <c r="T141" s="126">
        <f>T142</f>
        <v>0</v>
      </c>
      <c r="AR141" s="120" t="s">
        <v>88</v>
      </c>
      <c r="AT141" s="127" t="s">
        <v>77</v>
      </c>
      <c r="AU141" s="127" t="s">
        <v>78</v>
      </c>
      <c r="AY141" s="120" t="s">
        <v>132</v>
      </c>
      <c r="BK141" s="128">
        <f>BK142</f>
        <v>0</v>
      </c>
    </row>
    <row r="142" spans="2:65" s="11" customFormat="1" ht="22.9" customHeight="1" x14ac:dyDescent="0.2">
      <c r="B142" s="119"/>
      <c r="D142" s="120" t="s">
        <v>77</v>
      </c>
      <c r="E142" s="129" t="s">
        <v>853</v>
      </c>
      <c r="F142" s="129" t="s">
        <v>854</v>
      </c>
      <c r="I142" s="122"/>
      <c r="J142" s="130">
        <f>BK142</f>
        <v>0</v>
      </c>
      <c r="L142" s="119"/>
      <c r="M142" s="124"/>
      <c r="P142" s="125">
        <f>SUM(P143:P154)</f>
        <v>0</v>
      </c>
      <c r="R142" s="125">
        <f>SUM(R143:R154)</f>
        <v>6.472E-2</v>
      </c>
      <c r="T142" s="126">
        <f>SUM(T143:T154)</f>
        <v>0</v>
      </c>
      <c r="AR142" s="120" t="s">
        <v>88</v>
      </c>
      <c r="AT142" s="127" t="s">
        <v>77</v>
      </c>
      <c r="AU142" s="127" t="s">
        <v>86</v>
      </c>
      <c r="AY142" s="120" t="s">
        <v>132</v>
      </c>
      <c r="BK142" s="128">
        <f>SUM(BK143:BK154)</f>
        <v>0</v>
      </c>
    </row>
    <row r="143" spans="2:65" s="1" customFormat="1" ht="24.2" customHeight="1" x14ac:dyDescent="0.2">
      <c r="B143" s="30"/>
      <c r="C143" s="131" t="s">
        <v>288</v>
      </c>
      <c r="D143" s="131" t="s">
        <v>135</v>
      </c>
      <c r="E143" s="132" t="s">
        <v>855</v>
      </c>
      <c r="F143" s="133" t="s">
        <v>856</v>
      </c>
      <c r="G143" s="134" t="s">
        <v>305</v>
      </c>
      <c r="H143" s="135">
        <v>78</v>
      </c>
      <c r="I143" s="136"/>
      <c r="J143" s="137">
        <f>ROUND(I143*H143,2)</f>
        <v>0</v>
      </c>
      <c r="K143" s="133" t="s">
        <v>139</v>
      </c>
      <c r="L143" s="30"/>
      <c r="M143" s="138" t="s">
        <v>1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347</v>
      </c>
      <c r="AT143" s="142" t="s">
        <v>135</v>
      </c>
      <c r="AU143" s="142" t="s">
        <v>88</v>
      </c>
      <c r="AY143" s="15" t="s">
        <v>132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86</v>
      </c>
      <c r="BK143" s="143">
        <f>ROUND(I143*H143,2)</f>
        <v>0</v>
      </c>
      <c r="BL143" s="15" t="s">
        <v>347</v>
      </c>
      <c r="BM143" s="142" t="s">
        <v>857</v>
      </c>
    </row>
    <row r="144" spans="2:65" s="1" customFormat="1" ht="29.25" x14ac:dyDescent="0.2">
      <c r="B144" s="30"/>
      <c r="D144" s="144" t="s">
        <v>142</v>
      </c>
      <c r="F144" s="145" t="s">
        <v>858</v>
      </c>
      <c r="I144" s="146"/>
      <c r="L144" s="30"/>
      <c r="M144" s="147"/>
      <c r="T144" s="54"/>
      <c r="AT144" s="15" t="s">
        <v>142</v>
      </c>
      <c r="AU144" s="15" t="s">
        <v>88</v>
      </c>
    </row>
    <row r="145" spans="2:65" s="12" customFormat="1" ht="11.25" x14ac:dyDescent="0.2">
      <c r="B145" s="148"/>
      <c r="D145" s="144" t="s">
        <v>144</v>
      </c>
      <c r="E145" s="149" t="s">
        <v>828</v>
      </c>
      <c r="F145" s="150" t="s">
        <v>664</v>
      </c>
      <c r="H145" s="151">
        <v>78</v>
      </c>
      <c r="I145" s="152"/>
      <c r="L145" s="148"/>
      <c r="M145" s="153"/>
      <c r="T145" s="154"/>
      <c r="AT145" s="149" t="s">
        <v>144</v>
      </c>
      <c r="AU145" s="149" t="s">
        <v>88</v>
      </c>
      <c r="AV145" s="12" t="s">
        <v>88</v>
      </c>
      <c r="AW145" s="12" t="s">
        <v>35</v>
      </c>
      <c r="AX145" s="12" t="s">
        <v>86</v>
      </c>
      <c r="AY145" s="149" t="s">
        <v>132</v>
      </c>
    </row>
    <row r="146" spans="2:65" s="1" customFormat="1" ht="24.2" customHeight="1" x14ac:dyDescent="0.2">
      <c r="B146" s="30"/>
      <c r="C146" s="166" t="s">
        <v>241</v>
      </c>
      <c r="D146" s="166" t="s">
        <v>348</v>
      </c>
      <c r="E146" s="167" t="s">
        <v>859</v>
      </c>
      <c r="F146" s="168" t="s">
        <v>860</v>
      </c>
      <c r="G146" s="169" t="s">
        <v>305</v>
      </c>
      <c r="H146" s="170">
        <v>78</v>
      </c>
      <c r="I146" s="171"/>
      <c r="J146" s="172">
        <f>ROUND(I146*H146,2)</f>
        <v>0</v>
      </c>
      <c r="K146" s="168" t="s">
        <v>139</v>
      </c>
      <c r="L146" s="173"/>
      <c r="M146" s="174" t="s">
        <v>1</v>
      </c>
      <c r="N146" s="175" t="s">
        <v>43</v>
      </c>
      <c r="P146" s="140">
        <f>O146*H146</f>
        <v>0</v>
      </c>
      <c r="Q146" s="140">
        <v>6.4000000000000005E-4</v>
      </c>
      <c r="R146" s="140">
        <f>Q146*H146</f>
        <v>4.9920000000000006E-2</v>
      </c>
      <c r="S146" s="140">
        <v>0</v>
      </c>
      <c r="T146" s="141">
        <f>S146*H146</f>
        <v>0</v>
      </c>
      <c r="AR146" s="142" t="s">
        <v>442</v>
      </c>
      <c r="AT146" s="142" t="s">
        <v>348</v>
      </c>
      <c r="AU146" s="142" t="s">
        <v>88</v>
      </c>
      <c r="AY146" s="15" t="s">
        <v>132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5" t="s">
        <v>86</v>
      </c>
      <c r="BK146" s="143">
        <f>ROUND(I146*H146,2)</f>
        <v>0</v>
      </c>
      <c r="BL146" s="15" t="s">
        <v>347</v>
      </c>
      <c r="BM146" s="142" t="s">
        <v>861</v>
      </c>
    </row>
    <row r="147" spans="2:65" s="1" customFormat="1" ht="19.5" x14ac:dyDescent="0.2">
      <c r="B147" s="30"/>
      <c r="D147" s="144" t="s">
        <v>142</v>
      </c>
      <c r="F147" s="145" t="s">
        <v>860</v>
      </c>
      <c r="I147" s="146"/>
      <c r="L147" s="30"/>
      <c r="M147" s="147"/>
      <c r="T147" s="54"/>
      <c r="AT147" s="15" t="s">
        <v>142</v>
      </c>
      <c r="AU147" s="15" t="s">
        <v>88</v>
      </c>
    </row>
    <row r="148" spans="2:65" s="12" customFormat="1" ht="11.25" x14ac:dyDescent="0.2">
      <c r="B148" s="148"/>
      <c r="D148" s="144" t="s">
        <v>144</v>
      </c>
      <c r="E148" s="149" t="s">
        <v>1</v>
      </c>
      <c r="F148" s="150" t="s">
        <v>828</v>
      </c>
      <c r="H148" s="151">
        <v>78</v>
      </c>
      <c r="I148" s="152"/>
      <c r="L148" s="148"/>
      <c r="M148" s="153"/>
      <c r="T148" s="154"/>
      <c r="AT148" s="149" t="s">
        <v>144</v>
      </c>
      <c r="AU148" s="149" t="s">
        <v>88</v>
      </c>
      <c r="AV148" s="12" t="s">
        <v>88</v>
      </c>
      <c r="AW148" s="12" t="s">
        <v>35</v>
      </c>
      <c r="AX148" s="12" t="s">
        <v>86</v>
      </c>
      <c r="AY148" s="149" t="s">
        <v>132</v>
      </c>
    </row>
    <row r="149" spans="2:65" s="1" customFormat="1" ht="24.2" customHeight="1" x14ac:dyDescent="0.2">
      <c r="B149" s="30"/>
      <c r="C149" s="131" t="s">
        <v>298</v>
      </c>
      <c r="D149" s="131" t="s">
        <v>135</v>
      </c>
      <c r="E149" s="132" t="s">
        <v>862</v>
      </c>
      <c r="F149" s="133" t="s">
        <v>863</v>
      </c>
      <c r="G149" s="134" t="s">
        <v>305</v>
      </c>
      <c r="H149" s="135">
        <v>37</v>
      </c>
      <c r="I149" s="136"/>
      <c r="J149" s="137">
        <f>ROUND(I149*H149,2)</f>
        <v>0</v>
      </c>
      <c r="K149" s="133" t="s">
        <v>139</v>
      </c>
      <c r="L149" s="30"/>
      <c r="M149" s="138" t="s">
        <v>1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347</v>
      </c>
      <c r="AT149" s="142" t="s">
        <v>135</v>
      </c>
      <c r="AU149" s="142" t="s">
        <v>88</v>
      </c>
      <c r="AY149" s="15" t="s">
        <v>132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86</v>
      </c>
      <c r="BK149" s="143">
        <f>ROUND(I149*H149,2)</f>
        <v>0</v>
      </c>
      <c r="BL149" s="15" t="s">
        <v>347</v>
      </c>
      <c r="BM149" s="142" t="s">
        <v>864</v>
      </c>
    </row>
    <row r="150" spans="2:65" s="1" customFormat="1" ht="29.25" x14ac:dyDescent="0.2">
      <c r="B150" s="30"/>
      <c r="D150" s="144" t="s">
        <v>142</v>
      </c>
      <c r="F150" s="145" t="s">
        <v>865</v>
      </c>
      <c r="I150" s="146"/>
      <c r="L150" s="30"/>
      <c r="M150" s="147"/>
      <c r="T150" s="54"/>
      <c r="AT150" s="15" t="s">
        <v>142</v>
      </c>
      <c r="AU150" s="15" t="s">
        <v>88</v>
      </c>
    </row>
    <row r="151" spans="2:65" s="12" customFormat="1" ht="11.25" x14ac:dyDescent="0.2">
      <c r="B151" s="148"/>
      <c r="D151" s="144" t="s">
        <v>144</v>
      </c>
      <c r="E151" s="149" t="s">
        <v>829</v>
      </c>
      <c r="F151" s="150" t="s">
        <v>469</v>
      </c>
      <c r="H151" s="151">
        <v>37</v>
      </c>
      <c r="I151" s="152"/>
      <c r="L151" s="148"/>
      <c r="M151" s="153"/>
      <c r="T151" s="154"/>
      <c r="AT151" s="149" t="s">
        <v>144</v>
      </c>
      <c r="AU151" s="149" t="s">
        <v>88</v>
      </c>
      <c r="AV151" s="12" t="s">
        <v>88</v>
      </c>
      <c r="AW151" s="12" t="s">
        <v>35</v>
      </c>
      <c r="AX151" s="12" t="s">
        <v>86</v>
      </c>
      <c r="AY151" s="149" t="s">
        <v>132</v>
      </c>
    </row>
    <row r="152" spans="2:65" s="1" customFormat="1" ht="16.5" customHeight="1" x14ac:dyDescent="0.2">
      <c r="B152" s="30"/>
      <c r="C152" s="166" t="s">
        <v>207</v>
      </c>
      <c r="D152" s="166" t="s">
        <v>348</v>
      </c>
      <c r="E152" s="167" t="s">
        <v>866</v>
      </c>
      <c r="F152" s="168" t="s">
        <v>867</v>
      </c>
      <c r="G152" s="169" t="s">
        <v>868</v>
      </c>
      <c r="H152" s="170">
        <v>14.8</v>
      </c>
      <c r="I152" s="171"/>
      <c r="J152" s="172">
        <f>ROUND(I152*H152,2)</f>
        <v>0</v>
      </c>
      <c r="K152" s="168" t="s">
        <v>139</v>
      </c>
      <c r="L152" s="173"/>
      <c r="M152" s="174" t="s">
        <v>1</v>
      </c>
      <c r="N152" s="175" t="s">
        <v>43</v>
      </c>
      <c r="P152" s="140">
        <f>O152*H152</f>
        <v>0</v>
      </c>
      <c r="Q152" s="140">
        <v>1E-3</v>
      </c>
      <c r="R152" s="140">
        <f>Q152*H152</f>
        <v>1.4800000000000001E-2</v>
      </c>
      <c r="S152" s="140">
        <v>0</v>
      </c>
      <c r="T152" s="141">
        <f>S152*H152</f>
        <v>0</v>
      </c>
      <c r="AR152" s="142" t="s">
        <v>442</v>
      </c>
      <c r="AT152" s="142" t="s">
        <v>348</v>
      </c>
      <c r="AU152" s="142" t="s">
        <v>88</v>
      </c>
      <c r="AY152" s="15" t="s">
        <v>132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5" t="s">
        <v>86</v>
      </c>
      <c r="BK152" s="143">
        <f>ROUND(I152*H152,2)</f>
        <v>0</v>
      </c>
      <c r="BL152" s="15" t="s">
        <v>347</v>
      </c>
      <c r="BM152" s="142" t="s">
        <v>869</v>
      </c>
    </row>
    <row r="153" spans="2:65" s="1" customFormat="1" ht="11.25" x14ac:dyDescent="0.2">
      <c r="B153" s="30"/>
      <c r="D153" s="144" t="s">
        <v>142</v>
      </c>
      <c r="F153" s="145" t="s">
        <v>867</v>
      </c>
      <c r="I153" s="146"/>
      <c r="L153" s="30"/>
      <c r="M153" s="147"/>
      <c r="T153" s="54"/>
      <c r="AT153" s="15" t="s">
        <v>142</v>
      </c>
      <c r="AU153" s="15" t="s">
        <v>88</v>
      </c>
    </row>
    <row r="154" spans="2:65" s="12" customFormat="1" ht="11.25" x14ac:dyDescent="0.2">
      <c r="B154" s="148"/>
      <c r="D154" s="144" t="s">
        <v>144</v>
      </c>
      <c r="E154" s="149" t="s">
        <v>1</v>
      </c>
      <c r="F154" s="150" t="s">
        <v>870</v>
      </c>
      <c r="H154" s="151">
        <v>14.8</v>
      </c>
      <c r="I154" s="152"/>
      <c r="L154" s="148"/>
      <c r="M154" s="153"/>
      <c r="T154" s="154"/>
      <c r="AT154" s="149" t="s">
        <v>144</v>
      </c>
      <c r="AU154" s="149" t="s">
        <v>88</v>
      </c>
      <c r="AV154" s="12" t="s">
        <v>88</v>
      </c>
      <c r="AW154" s="12" t="s">
        <v>35</v>
      </c>
      <c r="AX154" s="12" t="s">
        <v>86</v>
      </c>
      <c r="AY154" s="149" t="s">
        <v>132</v>
      </c>
    </row>
    <row r="155" spans="2:65" s="11" customFormat="1" ht="25.9" customHeight="1" x14ac:dyDescent="0.2">
      <c r="B155" s="119"/>
      <c r="D155" s="120" t="s">
        <v>77</v>
      </c>
      <c r="E155" s="121" t="s">
        <v>348</v>
      </c>
      <c r="F155" s="121" t="s">
        <v>803</v>
      </c>
      <c r="I155" s="122"/>
      <c r="J155" s="123">
        <f>BK155</f>
        <v>0</v>
      </c>
      <c r="L155" s="119"/>
      <c r="M155" s="124"/>
      <c r="P155" s="125">
        <f>P156+P171+P176</f>
        <v>0</v>
      </c>
      <c r="R155" s="125">
        <f>R156+R171+R176</f>
        <v>13.55874</v>
      </c>
      <c r="T155" s="126">
        <f>T156+T171+T176</f>
        <v>0</v>
      </c>
      <c r="AR155" s="120" t="s">
        <v>107</v>
      </c>
      <c r="AT155" s="127" t="s">
        <v>77</v>
      </c>
      <c r="AU155" s="127" t="s">
        <v>78</v>
      </c>
      <c r="AY155" s="120" t="s">
        <v>132</v>
      </c>
      <c r="BK155" s="128">
        <f>BK156+BK171+BK176</f>
        <v>0</v>
      </c>
    </row>
    <row r="156" spans="2:65" s="11" customFormat="1" ht="22.9" customHeight="1" x14ac:dyDescent="0.2">
      <c r="B156" s="119"/>
      <c r="D156" s="120" t="s">
        <v>77</v>
      </c>
      <c r="E156" s="129" t="s">
        <v>871</v>
      </c>
      <c r="F156" s="129" t="s">
        <v>872</v>
      </c>
      <c r="I156" s="122"/>
      <c r="J156" s="130">
        <f>BK156</f>
        <v>0</v>
      </c>
      <c r="L156" s="119"/>
      <c r="M156" s="124"/>
      <c r="P156" s="125">
        <f>SUM(P157:P170)</f>
        <v>0</v>
      </c>
      <c r="R156" s="125">
        <f>SUM(R157:R170)</f>
        <v>0</v>
      </c>
      <c r="T156" s="126">
        <f>SUM(T157:T170)</f>
        <v>0</v>
      </c>
      <c r="AR156" s="120" t="s">
        <v>107</v>
      </c>
      <c r="AT156" s="127" t="s">
        <v>77</v>
      </c>
      <c r="AU156" s="127" t="s">
        <v>86</v>
      </c>
      <c r="AY156" s="120" t="s">
        <v>132</v>
      </c>
      <c r="BK156" s="128">
        <f>SUM(BK157:BK170)</f>
        <v>0</v>
      </c>
    </row>
    <row r="157" spans="2:65" s="1" customFormat="1" ht="24.2" customHeight="1" x14ac:dyDescent="0.2">
      <c r="B157" s="30"/>
      <c r="C157" s="131" t="s">
        <v>133</v>
      </c>
      <c r="D157" s="131" t="s">
        <v>135</v>
      </c>
      <c r="E157" s="132" t="s">
        <v>873</v>
      </c>
      <c r="F157" s="133" t="s">
        <v>874</v>
      </c>
      <c r="G157" s="134" t="s">
        <v>138</v>
      </c>
      <c r="H157" s="135">
        <v>2</v>
      </c>
      <c r="I157" s="136"/>
      <c r="J157" s="137">
        <f>ROUND(I157*H157,2)</f>
        <v>0</v>
      </c>
      <c r="K157" s="133" t="s">
        <v>139</v>
      </c>
      <c r="L157" s="30"/>
      <c r="M157" s="138" t="s">
        <v>1</v>
      </c>
      <c r="N157" s="139" t="s">
        <v>43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593</v>
      </c>
      <c r="AT157" s="142" t="s">
        <v>135</v>
      </c>
      <c r="AU157" s="142" t="s">
        <v>88</v>
      </c>
      <c r="AY157" s="15" t="s">
        <v>132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5" t="s">
        <v>86</v>
      </c>
      <c r="BK157" s="143">
        <f>ROUND(I157*H157,2)</f>
        <v>0</v>
      </c>
      <c r="BL157" s="15" t="s">
        <v>593</v>
      </c>
      <c r="BM157" s="142" t="s">
        <v>875</v>
      </c>
    </row>
    <row r="158" spans="2:65" s="1" customFormat="1" ht="19.5" x14ac:dyDescent="0.2">
      <c r="B158" s="30"/>
      <c r="D158" s="144" t="s">
        <v>142</v>
      </c>
      <c r="F158" s="145" t="s">
        <v>876</v>
      </c>
      <c r="I158" s="146"/>
      <c r="L158" s="30"/>
      <c r="M158" s="147"/>
      <c r="T158" s="54"/>
      <c r="AT158" s="15" t="s">
        <v>142</v>
      </c>
      <c r="AU158" s="15" t="s">
        <v>88</v>
      </c>
    </row>
    <row r="159" spans="2:65" s="12" customFormat="1" ht="11.25" x14ac:dyDescent="0.2">
      <c r="B159" s="148"/>
      <c r="D159" s="144" t="s">
        <v>144</v>
      </c>
      <c r="E159" s="149" t="s">
        <v>93</v>
      </c>
      <c r="F159" s="150" t="s">
        <v>88</v>
      </c>
      <c r="H159" s="151">
        <v>2</v>
      </c>
      <c r="I159" s="152"/>
      <c r="L159" s="148"/>
      <c r="M159" s="153"/>
      <c r="T159" s="154"/>
      <c r="AT159" s="149" t="s">
        <v>144</v>
      </c>
      <c r="AU159" s="149" t="s">
        <v>88</v>
      </c>
      <c r="AV159" s="12" t="s">
        <v>88</v>
      </c>
      <c r="AW159" s="12" t="s">
        <v>35</v>
      </c>
      <c r="AX159" s="12" t="s">
        <v>86</v>
      </c>
      <c r="AY159" s="149" t="s">
        <v>132</v>
      </c>
    </row>
    <row r="160" spans="2:65" s="1" customFormat="1" ht="16.5" customHeight="1" x14ac:dyDescent="0.2">
      <c r="B160" s="30"/>
      <c r="C160" s="131" t="s">
        <v>312</v>
      </c>
      <c r="D160" s="131" t="s">
        <v>135</v>
      </c>
      <c r="E160" s="132" t="s">
        <v>877</v>
      </c>
      <c r="F160" s="133" t="s">
        <v>878</v>
      </c>
      <c r="G160" s="134" t="s">
        <v>138</v>
      </c>
      <c r="H160" s="135">
        <v>2</v>
      </c>
      <c r="I160" s="136"/>
      <c r="J160" s="137">
        <f>ROUND(I160*H160,2)</f>
        <v>0</v>
      </c>
      <c r="K160" s="133" t="s">
        <v>139</v>
      </c>
      <c r="L160" s="30"/>
      <c r="M160" s="138" t="s">
        <v>1</v>
      </c>
      <c r="N160" s="139" t="s">
        <v>43</v>
      </c>
      <c r="P160" s="140">
        <f>O160*H160</f>
        <v>0</v>
      </c>
      <c r="Q160" s="140">
        <v>0</v>
      </c>
      <c r="R160" s="140">
        <f>Q160*H160</f>
        <v>0</v>
      </c>
      <c r="S160" s="140">
        <v>0</v>
      </c>
      <c r="T160" s="141">
        <f>S160*H160</f>
        <v>0</v>
      </c>
      <c r="AR160" s="142" t="s">
        <v>593</v>
      </c>
      <c r="AT160" s="142" t="s">
        <v>135</v>
      </c>
      <c r="AU160" s="142" t="s">
        <v>88</v>
      </c>
      <c r="AY160" s="15" t="s">
        <v>132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5" t="s">
        <v>86</v>
      </c>
      <c r="BK160" s="143">
        <f>ROUND(I160*H160,2)</f>
        <v>0</v>
      </c>
      <c r="BL160" s="15" t="s">
        <v>593</v>
      </c>
      <c r="BM160" s="142" t="s">
        <v>879</v>
      </c>
    </row>
    <row r="161" spans="2:65" s="1" customFormat="1" ht="11.25" x14ac:dyDescent="0.2">
      <c r="B161" s="30"/>
      <c r="D161" s="144" t="s">
        <v>142</v>
      </c>
      <c r="F161" s="145" t="s">
        <v>878</v>
      </c>
      <c r="I161" s="146"/>
      <c r="L161" s="30"/>
      <c r="M161" s="147"/>
      <c r="T161" s="54"/>
      <c r="AT161" s="15" t="s">
        <v>142</v>
      </c>
      <c r="AU161" s="15" t="s">
        <v>88</v>
      </c>
    </row>
    <row r="162" spans="2:65" s="12" customFormat="1" ht="11.25" x14ac:dyDescent="0.2">
      <c r="B162" s="148"/>
      <c r="D162" s="144" t="s">
        <v>144</v>
      </c>
      <c r="E162" s="149" t="s">
        <v>1</v>
      </c>
      <c r="F162" s="150" t="s">
        <v>93</v>
      </c>
      <c r="H162" s="151">
        <v>2</v>
      </c>
      <c r="I162" s="152"/>
      <c r="L162" s="148"/>
      <c r="M162" s="153"/>
      <c r="T162" s="154"/>
      <c r="AT162" s="149" t="s">
        <v>144</v>
      </c>
      <c r="AU162" s="149" t="s">
        <v>88</v>
      </c>
      <c r="AV162" s="12" t="s">
        <v>88</v>
      </c>
      <c r="AW162" s="12" t="s">
        <v>35</v>
      </c>
      <c r="AX162" s="12" t="s">
        <v>86</v>
      </c>
      <c r="AY162" s="149" t="s">
        <v>132</v>
      </c>
    </row>
    <row r="163" spans="2:65" s="1" customFormat="1" ht="33" customHeight="1" x14ac:dyDescent="0.2">
      <c r="B163" s="30"/>
      <c r="C163" s="131" t="s">
        <v>222</v>
      </c>
      <c r="D163" s="131" t="s">
        <v>135</v>
      </c>
      <c r="E163" s="132" t="s">
        <v>880</v>
      </c>
      <c r="F163" s="133" t="s">
        <v>881</v>
      </c>
      <c r="G163" s="134" t="s">
        <v>138</v>
      </c>
      <c r="H163" s="135">
        <v>1</v>
      </c>
      <c r="I163" s="136"/>
      <c r="J163" s="137">
        <f>ROUND(I163*H163,2)</f>
        <v>0</v>
      </c>
      <c r="K163" s="133" t="s">
        <v>139</v>
      </c>
      <c r="L163" s="30"/>
      <c r="M163" s="138" t="s">
        <v>1</v>
      </c>
      <c r="N163" s="139" t="s">
        <v>43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593</v>
      </c>
      <c r="AT163" s="142" t="s">
        <v>135</v>
      </c>
      <c r="AU163" s="142" t="s">
        <v>88</v>
      </c>
      <c r="AY163" s="15" t="s">
        <v>132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5" t="s">
        <v>86</v>
      </c>
      <c r="BK163" s="143">
        <f>ROUND(I163*H163,2)</f>
        <v>0</v>
      </c>
      <c r="BL163" s="15" t="s">
        <v>593</v>
      </c>
      <c r="BM163" s="142" t="s">
        <v>882</v>
      </c>
    </row>
    <row r="164" spans="2:65" s="1" customFormat="1" ht="29.25" x14ac:dyDescent="0.2">
      <c r="B164" s="30"/>
      <c r="D164" s="144" t="s">
        <v>142</v>
      </c>
      <c r="F164" s="145" t="s">
        <v>883</v>
      </c>
      <c r="I164" s="146"/>
      <c r="L164" s="30"/>
      <c r="M164" s="147"/>
      <c r="T164" s="54"/>
      <c r="AT164" s="15" t="s">
        <v>142</v>
      </c>
      <c r="AU164" s="15" t="s">
        <v>88</v>
      </c>
    </row>
    <row r="165" spans="2:65" s="1" customFormat="1" ht="24.2" customHeight="1" x14ac:dyDescent="0.2">
      <c r="B165" s="30"/>
      <c r="C165" s="131" t="s">
        <v>8</v>
      </c>
      <c r="D165" s="131" t="s">
        <v>135</v>
      </c>
      <c r="E165" s="132" t="s">
        <v>884</v>
      </c>
      <c r="F165" s="133" t="s">
        <v>885</v>
      </c>
      <c r="G165" s="134" t="s">
        <v>138</v>
      </c>
      <c r="H165" s="135">
        <v>2</v>
      </c>
      <c r="I165" s="136"/>
      <c r="J165" s="137">
        <f>ROUND(I165*H165,2)</f>
        <v>0</v>
      </c>
      <c r="K165" s="133" t="s">
        <v>139</v>
      </c>
      <c r="L165" s="30"/>
      <c r="M165" s="138" t="s">
        <v>1</v>
      </c>
      <c r="N165" s="139" t="s">
        <v>43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593</v>
      </c>
      <c r="AT165" s="142" t="s">
        <v>135</v>
      </c>
      <c r="AU165" s="142" t="s">
        <v>88</v>
      </c>
      <c r="AY165" s="15" t="s">
        <v>132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5" t="s">
        <v>86</v>
      </c>
      <c r="BK165" s="143">
        <f>ROUND(I165*H165,2)</f>
        <v>0</v>
      </c>
      <c r="BL165" s="15" t="s">
        <v>593</v>
      </c>
      <c r="BM165" s="142" t="s">
        <v>886</v>
      </c>
    </row>
    <row r="166" spans="2:65" s="1" customFormat="1" ht="19.5" x14ac:dyDescent="0.2">
      <c r="B166" s="30"/>
      <c r="D166" s="144" t="s">
        <v>142</v>
      </c>
      <c r="F166" s="145" t="s">
        <v>887</v>
      </c>
      <c r="I166" s="146"/>
      <c r="L166" s="30"/>
      <c r="M166" s="147"/>
      <c r="T166" s="54"/>
      <c r="AT166" s="15" t="s">
        <v>142</v>
      </c>
      <c r="AU166" s="15" t="s">
        <v>88</v>
      </c>
    </row>
    <row r="167" spans="2:65" s="12" customFormat="1" ht="11.25" x14ac:dyDescent="0.2">
      <c r="B167" s="148"/>
      <c r="D167" s="144" t="s">
        <v>144</v>
      </c>
      <c r="E167" s="149" t="s">
        <v>1</v>
      </c>
      <c r="F167" s="150" t="s">
        <v>93</v>
      </c>
      <c r="H167" s="151">
        <v>2</v>
      </c>
      <c r="I167" s="152"/>
      <c r="L167" s="148"/>
      <c r="M167" s="153"/>
      <c r="T167" s="154"/>
      <c r="AT167" s="149" t="s">
        <v>144</v>
      </c>
      <c r="AU167" s="149" t="s">
        <v>88</v>
      </c>
      <c r="AV167" s="12" t="s">
        <v>88</v>
      </c>
      <c r="AW167" s="12" t="s">
        <v>35</v>
      </c>
      <c r="AX167" s="12" t="s">
        <v>86</v>
      </c>
      <c r="AY167" s="149" t="s">
        <v>132</v>
      </c>
    </row>
    <row r="168" spans="2:65" s="1" customFormat="1" ht="16.5" customHeight="1" x14ac:dyDescent="0.2">
      <c r="B168" s="30"/>
      <c r="C168" s="131" t="s">
        <v>329</v>
      </c>
      <c r="D168" s="131" t="s">
        <v>135</v>
      </c>
      <c r="E168" s="132" t="s">
        <v>888</v>
      </c>
      <c r="F168" s="133" t="s">
        <v>889</v>
      </c>
      <c r="G168" s="134" t="s">
        <v>138</v>
      </c>
      <c r="H168" s="135">
        <v>2</v>
      </c>
      <c r="I168" s="136"/>
      <c r="J168" s="137">
        <f>ROUND(I168*H168,2)</f>
        <v>0</v>
      </c>
      <c r="K168" s="133" t="s">
        <v>139</v>
      </c>
      <c r="L168" s="30"/>
      <c r="M168" s="138" t="s">
        <v>1</v>
      </c>
      <c r="N168" s="139" t="s">
        <v>43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593</v>
      </c>
      <c r="AT168" s="142" t="s">
        <v>135</v>
      </c>
      <c r="AU168" s="142" t="s">
        <v>88</v>
      </c>
      <c r="AY168" s="15" t="s">
        <v>132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86</v>
      </c>
      <c r="BK168" s="143">
        <f>ROUND(I168*H168,2)</f>
        <v>0</v>
      </c>
      <c r="BL168" s="15" t="s">
        <v>593</v>
      </c>
      <c r="BM168" s="142" t="s">
        <v>890</v>
      </c>
    </row>
    <row r="169" spans="2:65" s="1" customFormat="1" ht="11.25" x14ac:dyDescent="0.2">
      <c r="B169" s="30"/>
      <c r="D169" s="144" t="s">
        <v>142</v>
      </c>
      <c r="F169" s="145" t="s">
        <v>889</v>
      </c>
      <c r="I169" s="146"/>
      <c r="L169" s="30"/>
      <c r="M169" s="147"/>
      <c r="T169" s="54"/>
      <c r="AT169" s="15" t="s">
        <v>142</v>
      </c>
      <c r="AU169" s="15" t="s">
        <v>88</v>
      </c>
    </row>
    <row r="170" spans="2:65" s="12" customFormat="1" ht="11.25" x14ac:dyDescent="0.2">
      <c r="B170" s="148"/>
      <c r="D170" s="144" t="s">
        <v>144</v>
      </c>
      <c r="E170" s="149" t="s">
        <v>1</v>
      </c>
      <c r="F170" s="150" t="s">
        <v>93</v>
      </c>
      <c r="H170" s="151">
        <v>2</v>
      </c>
      <c r="I170" s="152"/>
      <c r="L170" s="148"/>
      <c r="M170" s="153"/>
      <c r="T170" s="154"/>
      <c r="AT170" s="149" t="s">
        <v>144</v>
      </c>
      <c r="AU170" s="149" t="s">
        <v>88</v>
      </c>
      <c r="AV170" s="12" t="s">
        <v>88</v>
      </c>
      <c r="AW170" s="12" t="s">
        <v>35</v>
      </c>
      <c r="AX170" s="12" t="s">
        <v>86</v>
      </c>
      <c r="AY170" s="149" t="s">
        <v>132</v>
      </c>
    </row>
    <row r="171" spans="2:65" s="11" customFormat="1" ht="22.9" customHeight="1" x14ac:dyDescent="0.2">
      <c r="B171" s="119"/>
      <c r="D171" s="120" t="s">
        <v>77</v>
      </c>
      <c r="E171" s="129" t="s">
        <v>891</v>
      </c>
      <c r="F171" s="129" t="s">
        <v>892</v>
      </c>
      <c r="I171" s="122"/>
      <c r="J171" s="130">
        <f>BK171</f>
        <v>0</v>
      </c>
      <c r="L171" s="119"/>
      <c r="M171" s="124"/>
      <c r="P171" s="125">
        <f>SUM(P172:P175)</f>
        <v>0</v>
      </c>
      <c r="R171" s="125">
        <f>SUM(R172:R175)</f>
        <v>8.0999999999999996E-3</v>
      </c>
      <c r="T171" s="126">
        <f>SUM(T172:T175)</f>
        <v>0</v>
      </c>
      <c r="AR171" s="120" t="s">
        <v>107</v>
      </c>
      <c r="AT171" s="127" t="s">
        <v>77</v>
      </c>
      <c r="AU171" s="127" t="s">
        <v>86</v>
      </c>
      <c r="AY171" s="120" t="s">
        <v>132</v>
      </c>
      <c r="BK171" s="128">
        <f>SUM(BK172:BK175)</f>
        <v>0</v>
      </c>
    </row>
    <row r="172" spans="2:65" s="1" customFormat="1" ht="24.2" customHeight="1" x14ac:dyDescent="0.2">
      <c r="B172" s="30"/>
      <c r="C172" s="131" t="s">
        <v>335</v>
      </c>
      <c r="D172" s="131" t="s">
        <v>135</v>
      </c>
      <c r="E172" s="132" t="s">
        <v>893</v>
      </c>
      <c r="F172" s="133" t="s">
        <v>894</v>
      </c>
      <c r="G172" s="134" t="s">
        <v>138</v>
      </c>
      <c r="H172" s="135">
        <v>1</v>
      </c>
      <c r="I172" s="136"/>
      <c r="J172" s="137">
        <f>ROUND(I172*H172,2)</f>
        <v>0</v>
      </c>
      <c r="K172" s="133" t="s">
        <v>139</v>
      </c>
      <c r="L172" s="30"/>
      <c r="M172" s="138" t="s">
        <v>1</v>
      </c>
      <c r="N172" s="139" t="s">
        <v>43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593</v>
      </c>
      <c r="AT172" s="142" t="s">
        <v>135</v>
      </c>
      <c r="AU172" s="142" t="s">
        <v>88</v>
      </c>
      <c r="AY172" s="15" t="s">
        <v>132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5" t="s">
        <v>86</v>
      </c>
      <c r="BK172" s="143">
        <f>ROUND(I172*H172,2)</f>
        <v>0</v>
      </c>
      <c r="BL172" s="15" t="s">
        <v>593</v>
      </c>
      <c r="BM172" s="142" t="s">
        <v>895</v>
      </c>
    </row>
    <row r="173" spans="2:65" s="1" customFormat="1" ht="19.5" x14ac:dyDescent="0.2">
      <c r="B173" s="30"/>
      <c r="D173" s="144" t="s">
        <v>142</v>
      </c>
      <c r="F173" s="145" t="s">
        <v>896</v>
      </c>
      <c r="I173" s="146"/>
      <c r="L173" s="30"/>
      <c r="M173" s="147"/>
      <c r="T173" s="54"/>
      <c r="AT173" s="15" t="s">
        <v>142</v>
      </c>
      <c r="AU173" s="15" t="s">
        <v>88</v>
      </c>
    </row>
    <row r="174" spans="2:65" s="1" customFormat="1" ht="24.2" customHeight="1" x14ac:dyDescent="0.2">
      <c r="B174" s="30"/>
      <c r="C174" s="166" t="s">
        <v>341</v>
      </c>
      <c r="D174" s="166" t="s">
        <v>348</v>
      </c>
      <c r="E174" s="167" t="s">
        <v>897</v>
      </c>
      <c r="F174" s="168" t="s">
        <v>898</v>
      </c>
      <c r="G174" s="169" t="s">
        <v>138</v>
      </c>
      <c r="H174" s="170">
        <v>1</v>
      </c>
      <c r="I174" s="171"/>
      <c r="J174" s="172">
        <f>ROUND(I174*H174,2)</f>
        <v>0</v>
      </c>
      <c r="K174" s="168" t="s">
        <v>139</v>
      </c>
      <c r="L174" s="173"/>
      <c r="M174" s="174" t="s">
        <v>1</v>
      </c>
      <c r="N174" s="175" t="s">
        <v>43</v>
      </c>
      <c r="P174" s="140">
        <f>O174*H174</f>
        <v>0</v>
      </c>
      <c r="Q174" s="140">
        <v>8.0999999999999996E-3</v>
      </c>
      <c r="R174" s="140">
        <f>Q174*H174</f>
        <v>8.0999999999999996E-3</v>
      </c>
      <c r="S174" s="140">
        <v>0</v>
      </c>
      <c r="T174" s="141">
        <f>S174*H174</f>
        <v>0</v>
      </c>
      <c r="AR174" s="142" t="s">
        <v>899</v>
      </c>
      <c r="AT174" s="142" t="s">
        <v>348</v>
      </c>
      <c r="AU174" s="142" t="s">
        <v>88</v>
      </c>
      <c r="AY174" s="15" t="s">
        <v>132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5" t="s">
        <v>86</v>
      </c>
      <c r="BK174" s="143">
        <f>ROUND(I174*H174,2)</f>
        <v>0</v>
      </c>
      <c r="BL174" s="15" t="s">
        <v>593</v>
      </c>
      <c r="BM174" s="142" t="s">
        <v>900</v>
      </c>
    </row>
    <row r="175" spans="2:65" s="1" customFormat="1" ht="11.25" x14ac:dyDescent="0.2">
      <c r="B175" s="30"/>
      <c r="D175" s="144" t="s">
        <v>142</v>
      </c>
      <c r="F175" s="145" t="s">
        <v>898</v>
      </c>
      <c r="I175" s="146"/>
      <c r="L175" s="30"/>
      <c r="M175" s="147"/>
      <c r="T175" s="54"/>
      <c r="AT175" s="15" t="s">
        <v>142</v>
      </c>
      <c r="AU175" s="15" t="s">
        <v>88</v>
      </c>
    </row>
    <row r="176" spans="2:65" s="11" customFormat="1" ht="22.9" customHeight="1" x14ac:dyDescent="0.2">
      <c r="B176" s="119"/>
      <c r="D176" s="120" t="s">
        <v>77</v>
      </c>
      <c r="E176" s="129" t="s">
        <v>804</v>
      </c>
      <c r="F176" s="129" t="s">
        <v>805</v>
      </c>
      <c r="I176" s="122"/>
      <c r="J176" s="130">
        <f>BK176</f>
        <v>0</v>
      </c>
      <c r="L176" s="119"/>
      <c r="M176" s="124"/>
      <c r="P176" s="125">
        <f>SUM(P177:P224)</f>
        <v>0</v>
      </c>
      <c r="R176" s="125">
        <f>SUM(R177:R224)</f>
        <v>13.55064</v>
      </c>
      <c r="T176" s="126">
        <f>SUM(T177:T224)</f>
        <v>0</v>
      </c>
      <c r="AR176" s="120" t="s">
        <v>107</v>
      </c>
      <c r="AT176" s="127" t="s">
        <v>77</v>
      </c>
      <c r="AU176" s="127" t="s">
        <v>86</v>
      </c>
      <c r="AY176" s="120" t="s">
        <v>132</v>
      </c>
      <c r="BK176" s="128">
        <f>SUM(BK177:BK224)</f>
        <v>0</v>
      </c>
    </row>
    <row r="177" spans="2:65" s="1" customFormat="1" ht="24.2" customHeight="1" x14ac:dyDescent="0.2">
      <c r="B177" s="30"/>
      <c r="C177" s="131" t="s">
        <v>347</v>
      </c>
      <c r="D177" s="131" t="s">
        <v>135</v>
      </c>
      <c r="E177" s="132" t="s">
        <v>807</v>
      </c>
      <c r="F177" s="133" t="s">
        <v>808</v>
      </c>
      <c r="G177" s="134" t="s">
        <v>809</v>
      </c>
      <c r="H177" s="135">
        <v>1</v>
      </c>
      <c r="I177" s="136"/>
      <c r="J177" s="137">
        <f>ROUND(I177*H177,2)</f>
        <v>0</v>
      </c>
      <c r="K177" s="133" t="s">
        <v>139</v>
      </c>
      <c r="L177" s="30"/>
      <c r="M177" s="138" t="s">
        <v>1</v>
      </c>
      <c r="N177" s="139" t="s">
        <v>43</v>
      </c>
      <c r="P177" s="140">
        <f>O177*H177</f>
        <v>0</v>
      </c>
      <c r="Q177" s="140">
        <v>8.8000000000000005E-3</v>
      </c>
      <c r="R177" s="140">
        <f>Q177*H177</f>
        <v>8.8000000000000005E-3</v>
      </c>
      <c r="S177" s="140">
        <v>0</v>
      </c>
      <c r="T177" s="141">
        <f>S177*H177</f>
        <v>0</v>
      </c>
      <c r="AR177" s="142" t="s">
        <v>593</v>
      </c>
      <c r="AT177" s="142" t="s">
        <v>135</v>
      </c>
      <c r="AU177" s="142" t="s">
        <v>88</v>
      </c>
      <c r="AY177" s="15" t="s">
        <v>132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5" t="s">
        <v>86</v>
      </c>
      <c r="BK177" s="143">
        <f>ROUND(I177*H177,2)</f>
        <v>0</v>
      </c>
      <c r="BL177" s="15" t="s">
        <v>593</v>
      </c>
      <c r="BM177" s="142" t="s">
        <v>901</v>
      </c>
    </row>
    <row r="178" spans="2:65" s="1" customFormat="1" ht="19.5" x14ac:dyDescent="0.2">
      <c r="B178" s="30"/>
      <c r="D178" s="144" t="s">
        <v>142</v>
      </c>
      <c r="F178" s="145" t="s">
        <v>811</v>
      </c>
      <c r="I178" s="146"/>
      <c r="L178" s="30"/>
      <c r="M178" s="147"/>
      <c r="T178" s="54"/>
      <c r="AT178" s="15" t="s">
        <v>142</v>
      </c>
      <c r="AU178" s="15" t="s">
        <v>88</v>
      </c>
    </row>
    <row r="179" spans="2:65" s="1" customFormat="1" ht="24.2" customHeight="1" x14ac:dyDescent="0.2">
      <c r="B179" s="30"/>
      <c r="C179" s="131" t="s">
        <v>251</v>
      </c>
      <c r="D179" s="131" t="s">
        <v>135</v>
      </c>
      <c r="E179" s="132" t="s">
        <v>902</v>
      </c>
      <c r="F179" s="133" t="s">
        <v>903</v>
      </c>
      <c r="G179" s="134" t="s">
        <v>315</v>
      </c>
      <c r="H179" s="135">
        <v>0.57599999999999996</v>
      </c>
      <c r="I179" s="136"/>
      <c r="J179" s="137">
        <f>ROUND(I179*H179,2)</f>
        <v>0</v>
      </c>
      <c r="K179" s="133" t="s">
        <v>139</v>
      </c>
      <c r="L179" s="30"/>
      <c r="M179" s="138" t="s">
        <v>1</v>
      </c>
      <c r="N179" s="139" t="s">
        <v>43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593</v>
      </c>
      <c r="AT179" s="142" t="s">
        <v>135</v>
      </c>
      <c r="AU179" s="142" t="s">
        <v>88</v>
      </c>
      <c r="AY179" s="15" t="s">
        <v>132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5" t="s">
        <v>86</v>
      </c>
      <c r="BK179" s="143">
        <f>ROUND(I179*H179,2)</f>
        <v>0</v>
      </c>
      <c r="BL179" s="15" t="s">
        <v>593</v>
      </c>
      <c r="BM179" s="142" t="s">
        <v>904</v>
      </c>
    </row>
    <row r="180" spans="2:65" s="1" customFormat="1" ht="39" x14ac:dyDescent="0.2">
      <c r="B180" s="30"/>
      <c r="D180" s="144" t="s">
        <v>142</v>
      </c>
      <c r="F180" s="145" t="s">
        <v>905</v>
      </c>
      <c r="I180" s="146"/>
      <c r="L180" s="30"/>
      <c r="M180" s="147"/>
      <c r="T180" s="54"/>
      <c r="AT180" s="15" t="s">
        <v>142</v>
      </c>
      <c r="AU180" s="15" t="s">
        <v>88</v>
      </c>
    </row>
    <row r="181" spans="2:65" s="12" customFormat="1" ht="11.25" x14ac:dyDescent="0.2">
      <c r="B181" s="148"/>
      <c r="D181" s="144" t="s">
        <v>144</v>
      </c>
      <c r="E181" s="149" t="s">
        <v>830</v>
      </c>
      <c r="F181" s="150" t="s">
        <v>906</v>
      </c>
      <c r="H181" s="151">
        <v>0.57599999999999996</v>
      </c>
      <c r="I181" s="152"/>
      <c r="L181" s="148"/>
      <c r="M181" s="153"/>
      <c r="T181" s="154"/>
      <c r="AT181" s="149" t="s">
        <v>144</v>
      </c>
      <c r="AU181" s="149" t="s">
        <v>88</v>
      </c>
      <c r="AV181" s="12" t="s">
        <v>88</v>
      </c>
      <c r="AW181" s="12" t="s">
        <v>35</v>
      </c>
      <c r="AX181" s="12" t="s">
        <v>86</v>
      </c>
      <c r="AY181" s="149" t="s">
        <v>132</v>
      </c>
    </row>
    <row r="182" spans="2:65" s="1" customFormat="1" ht="24.2" customHeight="1" x14ac:dyDescent="0.2">
      <c r="B182" s="30"/>
      <c r="C182" s="131" t="s">
        <v>360</v>
      </c>
      <c r="D182" s="131" t="s">
        <v>135</v>
      </c>
      <c r="E182" s="132" t="s">
        <v>907</v>
      </c>
      <c r="F182" s="133" t="s">
        <v>908</v>
      </c>
      <c r="G182" s="134" t="s">
        <v>305</v>
      </c>
      <c r="H182" s="135">
        <v>28</v>
      </c>
      <c r="I182" s="136"/>
      <c r="J182" s="137">
        <f>ROUND(I182*H182,2)</f>
        <v>0</v>
      </c>
      <c r="K182" s="133" t="s">
        <v>139</v>
      </c>
      <c r="L182" s="30"/>
      <c r="M182" s="138" t="s">
        <v>1</v>
      </c>
      <c r="N182" s="139" t="s">
        <v>43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593</v>
      </c>
      <c r="AT182" s="142" t="s">
        <v>135</v>
      </c>
      <c r="AU182" s="142" t="s">
        <v>88</v>
      </c>
      <c r="AY182" s="15" t="s">
        <v>132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5" t="s">
        <v>86</v>
      </c>
      <c r="BK182" s="143">
        <f>ROUND(I182*H182,2)</f>
        <v>0</v>
      </c>
      <c r="BL182" s="15" t="s">
        <v>593</v>
      </c>
      <c r="BM182" s="142" t="s">
        <v>909</v>
      </c>
    </row>
    <row r="183" spans="2:65" s="1" customFormat="1" ht="39" x14ac:dyDescent="0.2">
      <c r="B183" s="30"/>
      <c r="D183" s="144" t="s">
        <v>142</v>
      </c>
      <c r="F183" s="145" t="s">
        <v>910</v>
      </c>
      <c r="I183" s="146"/>
      <c r="L183" s="30"/>
      <c r="M183" s="147"/>
      <c r="T183" s="54"/>
      <c r="AT183" s="15" t="s">
        <v>142</v>
      </c>
      <c r="AU183" s="15" t="s">
        <v>88</v>
      </c>
    </row>
    <row r="184" spans="2:65" s="12" customFormat="1" ht="11.25" x14ac:dyDescent="0.2">
      <c r="B184" s="148"/>
      <c r="D184" s="144" t="s">
        <v>144</v>
      </c>
      <c r="E184" s="149" t="s">
        <v>1</v>
      </c>
      <c r="F184" s="150" t="s">
        <v>837</v>
      </c>
      <c r="H184" s="151">
        <v>28</v>
      </c>
      <c r="I184" s="152"/>
      <c r="L184" s="148"/>
      <c r="M184" s="153"/>
      <c r="T184" s="154"/>
      <c r="AT184" s="149" t="s">
        <v>144</v>
      </c>
      <c r="AU184" s="149" t="s">
        <v>88</v>
      </c>
      <c r="AV184" s="12" t="s">
        <v>88</v>
      </c>
      <c r="AW184" s="12" t="s">
        <v>35</v>
      </c>
      <c r="AX184" s="12" t="s">
        <v>86</v>
      </c>
      <c r="AY184" s="149" t="s">
        <v>132</v>
      </c>
    </row>
    <row r="185" spans="2:65" s="1" customFormat="1" ht="24.2" customHeight="1" x14ac:dyDescent="0.2">
      <c r="B185" s="30"/>
      <c r="C185" s="131" t="s">
        <v>237</v>
      </c>
      <c r="D185" s="131" t="s">
        <v>135</v>
      </c>
      <c r="E185" s="132" t="s">
        <v>911</v>
      </c>
      <c r="F185" s="133" t="s">
        <v>912</v>
      </c>
      <c r="G185" s="134" t="s">
        <v>305</v>
      </c>
      <c r="H185" s="135">
        <v>65</v>
      </c>
      <c r="I185" s="136"/>
      <c r="J185" s="137">
        <f>ROUND(I185*H185,2)</f>
        <v>0</v>
      </c>
      <c r="K185" s="133" t="s">
        <v>139</v>
      </c>
      <c r="L185" s="30"/>
      <c r="M185" s="138" t="s">
        <v>1</v>
      </c>
      <c r="N185" s="139" t="s">
        <v>43</v>
      </c>
      <c r="P185" s="140">
        <f>O185*H185</f>
        <v>0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AR185" s="142" t="s">
        <v>593</v>
      </c>
      <c r="AT185" s="142" t="s">
        <v>135</v>
      </c>
      <c r="AU185" s="142" t="s">
        <v>88</v>
      </c>
      <c r="AY185" s="15" t="s">
        <v>132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5" t="s">
        <v>86</v>
      </c>
      <c r="BK185" s="143">
        <f>ROUND(I185*H185,2)</f>
        <v>0</v>
      </c>
      <c r="BL185" s="15" t="s">
        <v>593</v>
      </c>
      <c r="BM185" s="142" t="s">
        <v>913</v>
      </c>
    </row>
    <row r="186" spans="2:65" s="1" customFormat="1" ht="39" x14ac:dyDescent="0.2">
      <c r="B186" s="30"/>
      <c r="D186" s="144" t="s">
        <v>142</v>
      </c>
      <c r="F186" s="145" t="s">
        <v>914</v>
      </c>
      <c r="I186" s="146"/>
      <c r="L186" s="30"/>
      <c r="M186" s="147"/>
      <c r="T186" s="54"/>
      <c r="AT186" s="15" t="s">
        <v>142</v>
      </c>
      <c r="AU186" s="15" t="s">
        <v>88</v>
      </c>
    </row>
    <row r="187" spans="2:65" s="12" customFormat="1" ht="11.25" x14ac:dyDescent="0.2">
      <c r="B187" s="148"/>
      <c r="D187" s="144" t="s">
        <v>144</v>
      </c>
      <c r="E187" s="149" t="s">
        <v>832</v>
      </c>
      <c r="F187" s="150" t="s">
        <v>599</v>
      </c>
      <c r="H187" s="151">
        <v>65</v>
      </c>
      <c r="I187" s="152"/>
      <c r="L187" s="148"/>
      <c r="M187" s="153"/>
      <c r="T187" s="154"/>
      <c r="AT187" s="149" t="s">
        <v>144</v>
      </c>
      <c r="AU187" s="149" t="s">
        <v>88</v>
      </c>
      <c r="AV187" s="12" t="s">
        <v>88</v>
      </c>
      <c r="AW187" s="12" t="s">
        <v>35</v>
      </c>
      <c r="AX187" s="12" t="s">
        <v>86</v>
      </c>
      <c r="AY187" s="149" t="s">
        <v>132</v>
      </c>
    </row>
    <row r="188" spans="2:65" s="1" customFormat="1" ht="24.2" customHeight="1" x14ac:dyDescent="0.2">
      <c r="B188" s="30"/>
      <c r="C188" s="131" t="s">
        <v>373</v>
      </c>
      <c r="D188" s="131" t="s">
        <v>135</v>
      </c>
      <c r="E188" s="132" t="s">
        <v>915</v>
      </c>
      <c r="F188" s="133" t="s">
        <v>916</v>
      </c>
      <c r="G188" s="134" t="s">
        <v>305</v>
      </c>
      <c r="H188" s="135">
        <v>2</v>
      </c>
      <c r="I188" s="136"/>
      <c r="J188" s="137">
        <f>ROUND(I188*H188,2)</f>
        <v>0</v>
      </c>
      <c r="K188" s="133" t="s">
        <v>139</v>
      </c>
      <c r="L188" s="30"/>
      <c r="M188" s="138" t="s">
        <v>1</v>
      </c>
      <c r="N188" s="139" t="s">
        <v>43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593</v>
      </c>
      <c r="AT188" s="142" t="s">
        <v>135</v>
      </c>
      <c r="AU188" s="142" t="s">
        <v>88</v>
      </c>
      <c r="AY188" s="15" t="s">
        <v>132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5" t="s">
        <v>86</v>
      </c>
      <c r="BK188" s="143">
        <f>ROUND(I188*H188,2)</f>
        <v>0</v>
      </c>
      <c r="BL188" s="15" t="s">
        <v>593</v>
      </c>
      <c r="BM188" s="142" t="s">
        <v>917</v>
      </c>
    </row>
    <row r="189" spans="2:65" s="1" customFormat="1" ht="39" x14ac:dyDescent="0.2">
      <c r="B189" s="30"/>
      <c r="D189" s="144" t="s">
        <v>142</v>
      </c>
      <c r="F189" s="145" t="s">
        <v>918</v>
      </c>
      <c r="I189" s="146"/>
      <c r="L189" s="30"/>
      <c r="M189" s="147"/>
      <c r="T189" s="54"/>
      <c r="AT189" s="15" t="s">
        <v>142</v>
      </c>
      <c r="AU189" s="15" t="s">
        <v>88</v>
      </c>
    </row>
    <row r="190" spans="2:65" s="12" customFormat="1" ht="11.25" x14ac:dyDescent="0.2">
      <c r="B190" s="148"/>
      <c r="D190" s="144" t="s">
        <v>144</v>
      </c>
      <c r="E190" s="149" t="s">
        <v>835</v>
      </c>
      <c r="F190" s="150" t="s">
        <v>833</v>
      </c>
      <c r="H190" s="151">
        <v>2</v>
      </c>
      <c r="I190" s="152"/>
      <c r="L190" s="148"/>
      <c r="M190" s="153"/>
      <c r="T190" s="154"/>
      <c r="AT190" s="149" t="s">
        <v>144</v>
      </c>
      <c r="AU190" s="149" t="s">
        <v>88</v>
      </c>
      <c r="AV190" s="12" t="s">
        <v>88</v>
      </c>
      <c r="AW190" s="12" t="s">
        <v>35</v>
      </c>
      <c r="AX190" s="12" t="s">
        <v>86</v>
      </c>
      <c r="AY190" s="149" t="s">
        <v>132</v>
      </c>
    </row>
    <row r="191" spans="2:65" s="1" customFormat="1" ht="24.2" customHeight="1" x14ac:dyDescent="0.2">
      <c r="B191" s="30"/>
      <c r="C191" s="131" t="s">
        <v>7</v>
      </c>
      <c r="D191" s="131" t="s">
        <v>135</v>
      </c>
      <c r="E191" s="132" t="s">
        <v>919</v>
      </c>
      <c r="F191" s="133" t="s">
        <v>920</v>
      </c>
      <c r="G191" s="134" t="s">
        <v>315</v>
      </c>
      <c r="H191" s="135">
        <v>0.57599999999999996</v>
      </c>
      <c r="I191" s="136"/>
      <c r="J191" s="137">
        <f>ROUND(I191*H191,2)</f>
        <v>0</v>
      </c>
      <c r="K191" s="133" t="s">
        <v>139</v>
      </c>
      <c r="L191" s="30"/>
      <c r="M191" s="138" t="s">
        <v>1</v>
      </c>
      <c r="N191" s="139" t="s">
        <v>43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593</v>
      </c>
      <c r="AT191" s="142" t="s">
        <v>135</v>
      </c>
      <c r="AU191" s="142" t="s">
        <v>88</v>
      </c>
      <c r="AY191" s="15" t="s">
        <v>132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5" t="s">
        <v>86</v>
      </c>
      <c r="BK191" s="143">
        <f>ROUND(I191*H191,2)</f>
        <v>0</v>
      </c>
      <c r="BL191" s="15" t="s">
        <v>593</v>
      </c>
      <c r="BM191" s="142" t="s">
        <v>921</v>
      </c>
    </row>
    <row r="192" spans="2:65" s="1" customFormat="1" ht="29.25" x14ac:dyDescent="0.2">
      <c r="B192" s="30"/>
      <c r="D192" s="144" t="s">
        <v>142</v>
      </c>
      <c r="F192" s="145" t="s">
        <v>922</v>
      </c>
      <c r="I192" s="146"/>
      <c r="L192" s="30"/>
      <c r="M192" s="147"/>
      <c r="T192" s="54"/>
      <c r="AT192" s="15" t="s">
        <v>142</v>
      </c>
      <c r="AU192" s="15" t="s">
        <v>88</v>
      </c>
    </row>
    <row r="193" spans="2:65" s="12" customFormat="1" ht="11.25" x14ac:dyDescent="0.2">
      <c r="B193" s="148"/>
      <c r="D193" s="144" t="s">
        <v>144</v>
      </c>
      <c r="E193" s="149" t="s">
        <v>1</v>
      </c>
      <c r="F193" s="150" t="s">
        <v>830</v>
      </c>
      <c r="H193" s="151">
        <v>0.57599999999999996</v>
      </c>
      <c r="I193" s="152"/>
      <c r="L193" s="148"/>
      <c r="M193" s="153"/>
      <c r="T193" s="154"/>
      <c r="AT193" s="149" t="s">
        <v>144</v>
      </c>
      <c r="AU193" s="149" t="s">
        <v>88</v>
      </c>
      <c r="AV193" s="12" t="s">
        <v>88</v>
      </c>
      <c r="AW193" s="12" t="s">
        <v>35</v>
      </c>
      <c r="AX193" s="12" t="s">
        <v>86</v>
      </c>
      <c r="AY193" s="149" t="s">
        <v>132</v>
      </c>
    </row>
    <row r="194" spans="2:65" s="1" customFormat="1" ht="24.2" customHeight="1" x14ac:dyDescent="0.2">
      <c r="B194" s="30"/>
      <c r="C194" s="131" t="s">
        <v>385</v>
      </c>
      <c r="D194" s="131" t="s">
        <v>135</v>
      </c>
      <c r="E194" s="132" t="s">
        <v>923</v>
      </c>
      <c r="F194" s="133" t="s">
        <v>924</v>
      </c>
      <c r="G194" s="134" t="s">
        <v>305</v>
      </c>
      <c r="H194" s="135">
        <v>93</v>
      </c>
      <c r="I194" s="136"/>
      <c r="J194" s="137">
        <f>ROUND(I194*H194,2)</f>
        <v>0</v>
      </c>
      <c r="K194" s="133" t="s">
        <v>139</v>
      </c>
      <c r="L194" s="30"/>
      <c r="M194" s="138" t="s">
        <v>1</v>
      </c>
      <c r="N194" s="139" t="s">
        <v>43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593</v>
      </c>
      <c r="AT194" s="142" t="s">
        <v>135</v>
      </c>
      <c r="AU194" s="142" t="s">
        <v>88</v>
      </c>
      <c r="AY194" s="15" t="s">
        <v>132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5" t="s">
        <v>86</v>
      </c>
      <c r="BK194" s="143">
        <f>ROUND(I194*H194,2)</f>
        <v>0</v>
      </c>
      <c r="BL194" s="15" t="s">
        <v>593</v>
      </c>
      <c r="BM194" s="142" t="s">
        <v>925</v>
      </c>
    </row>
    <row r="195" spans="2:65" s="1" customFormat="1" ht="39" x14ac:dyDescent="0.2">
      <c r="B195" s="30"/>
      <c r="D195" s="144" t="s">
        <v>142</v>
      </c>
      <c r="F195" s="145" t="s">
        <v>926</v>
      </c>
      <c r="I195" s="146"/>
      <c r="L195" s="30"/>
      <c r="M195" s="147"/>
      <c r="T195" s="54"/>
      <c r="AT195" s="15" t="s">
        <v>142</v>
      </c>
      <c r="AU195" s="15" t="s">
        <v>88</v>
      </c>
    </row>
    <row r="196" spans="2:65" s="12" customFormat="1" ht="11.25" x14ac:dyDescent="0.2">
      <c r="B196" s="148"/>
      <c r="D196" s="144" t="s">
        <v>144</v>
      </c>
      <c r="E196" s="149" t="s">
        <v>1</v>
      </c>
      <c r="F196" s="150" t="s">
        <v>927</v>
      </c>
      <c r="H196" s="151">
        <v>93</v>
      </c>
      <c r="I196" s="152"/>
      <c r="L196" s="148"/>
      <c r="M196" s="153"/>
      <c r="T196" s="154"/>
      <c r="AT196" s="149" t="s">
        <v>144</v>
      </c>
      <c r="AU196" s="149" t="s">
        <v>88</v>
      </c>
      <c r="AV196" s="12" t="s">
        <v>88</v>
      </c>
      <c r="AW196" s="12" t="s">
        <v>35</v>
      </c>
      <c r="AX196" s="12" t="s">
        <v>86</v>
      </c>
      <c r="AY196" s="149" t="s">
        <v>132</v>
      </c>
    </row>
    <row r="197" spans="2:65" s="1" customFormat="1" ht="24.2" customHeight="1" x14ac:dyDescent="0.2">
      <c r="B197" s="30"/>
      <c r="C197" s="131" t="s">
        <v>390</v>
      </c>
      <c r="D197" s="131" t="s">
        <v>135</v>
      </c>
      <c r="E197" s="132" t="s">
        <v>928</v>
      </c>
      <c r="F197" s="133" t="s">
        <v>929</v>
      </c>
      <c r="G197" s="134" t="s">
        <v>305</v>
      </c>
      <c r="H197" s="135">
        <v>2</v>
      </c>
      <c r="I197" s="136"/>
      <c r="J197" s="137">
        <f>ROUND(I197*H197,2)</f>
        <v>0</v>
      </c>
      <c r="K197" s="133" t="s">
        <v>139</v>
      </c>
      <c r="L197" s="30"/>
      <c r="M197" s="138" t="s">
        <v>1</v>
      </c>
      <c r="N197" s="139" t="s">
        <v>43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593</v>
      </c>
      <c r="AT197" s="142" t="s">
        <v>135</v>
      </c>
      <c r="AU197" s="142" t="s">
        <v>88</v>
      </c>
      <c r="AY197" s="15" t="s">
        <v>132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5" t="s">
        <v>86</v>
      </c>
      <c r="BK197" s="143">
        <f>ROUND(I197*H197,2)</f>
        <v>0</v>
      </c>
      <c r="BL197" s="15" t="s">
        <v>593</v>
      </c>
      <c r="BM197" s="142" t="s">
        <v>930</v>
      </c>
    </row>
    <row r="198" spans="2:65" s="1" customFormat="1" ht="39" x14ac:dyDescent="0.2">
      <c r="B198" s="30"/>
      <c r="D198" s="144" t="s">
        <v>142</v>
      </c>
      <c r="F198" s="145" t="s">
        <v>931</v>
      </c>
      <c r="I198" s="146"/>
      <c r="L198" s="30"/>
      <c r="M198" s="147"/>
      <c r="T198" s="54"/>
      <c r="AT198" s="15" t="s">
        <v>142</v>
      </c>
      <c r="AU198" s="15" t="s">
        <v>88</v>
      </c>
    </row>
    <row r="199" spans="2:65" s="12" customFormat="1" ht="11.25" x14ac:dyDescent="0.2">
      <c r="B199" s="148"/>
      <c r="D199" s="144" t="s">
        <v>144</v>
      </c>
      <c r="E199" s="149" t="s">
        <v>1</v>
      </c>
      <c r="F199" s="150" t="s">
        <v>835</v>
      </c>
      <c r="H199" s="151">
        <v>2</v>
      </c>
      <c r="I199" s="152"/>
      <c r="L199" s="148"/>
      <c r="M199" s="153"/>
      <c r="T199" s="154"/>
      <c r="AT199" s="149" t="s">
        <v>144</v>
      </c>
      <c r="AU199" s="149" t="s">
        <v>88</v>
      </c>
      <c r="AV199" s="12" t="s">
        <v>88</v>
      </c>
      <c r="AW199" s="12" t="s">
        <v>35</v>
      </c>
      <c r="AX199" s="12" t="s">
        <v>86</v>
      </c>
      <c r="AY199" s="149" t="s">
        <v>132</v>
      </c>
    </row>
    <row r="200" spans="2:65" s="1" customFormat="1" ht="24.2" customHeight="1" x14ac:dyDescent="0.2">
      <c r="B200" s="30"/>
      <c r="C200" s="131" t="s">
        <v>396</v>
      </c>
      <c r="D200" s="131" t="s">
        <v>135</v>
      </c>
      <c r="E200" s="132" t="s">
        <v>932</v>
      </c>
      <c r="F200" s="133" t="s">
        <v>933</v>
      </c>
      <c r="G200" s="134" t="s">
        <v>315</v>
      </c>
      <c r="H200" s="135">
        <v>0.46300000000000002</v>
      </c>
      <c r="I200" s="136"/>
      <c r="J200" s="137">
        <f>ROUND(I200*H200,2)</f>
        <v>0</v>
      </c>
      <c r="K200" s="133" t="s">
        <v>139</v>
      </c>
      <c r="L200" s="30"/>
      <c r="M200" s="138" t="s">
        <v>1</v>
      </c>
      <c r="N200" s="139" t="s">
        <v>43</v>
      </c>
      <c r="P200" s="140">
        <f>O200*H200</f>
        <v>0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593</v>
      </c>
      <c r="AT200" s="142" t="s">
        <v>135</v>
      </c>
      <c r="AU200" s="142" t="s">
        <v>88</v>
      </c>
      <c r="AY200" s="15" t="s">
        <v>132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5" t="s">
        <v>86</v>
      </c>
      <c r="BK200" s="143">
        <f>ROUND(I200*H200,2)</f>
        <v>0</v>
      </c>
      <c r="BL200" s="15" t="s">
        <v>593</v>
      </c>
      <c r="BM200" s="142" t="s">
        <v>934</v>
      </c>
    </row>
    <row r="201" spans="2:65" s="1" customFormat="1" ht="29.25" x14ac:dyDescent="0.2">
      <c r="B201" s="30"/>
      <c r="D201" s="144" t="s">
        <v>142</v>
      </c>
      <c r="F201" s="145" t="s">
        <v>935</v>
      </c>
      <c r="I201" s="146"/>
      <c r="L201" s="30"/>
      <c r="M201" s="147"/>
      <c r="T201" s="54"/>
      <c r="AT201" s="15" t="s">
        <v>142</v>
      </c>
      <c r="AU201" s="15" t="s">
        <v>88</v>
      </c>
    </row>
    <row r="202" spans="2:65" s="12" customFormat="1" ht="11.25" x14ac:dyDescent="0.2">
      <c r="B202" s="148"/>
      <c r="D202" s="144" t="s">
        <v>144</v>
      </c>
      <c r="E202" s="149" t="s">
        <v>1</v>
      </c>
      <c r="F202" s="150" t="s">
        <v>936</v>
      </c>
      <c r="H202" s="151">
        <v>0.46300000000000002</v>
      </c>
      <c r="I202" s="152"/>
      <c r="L202" s="148"/>
      <c r="M202" s="153"/>
      <c r="T202" s="154"/>
      <c r="AT202" s="149" t="s">
        <v>144</v>
      </c>
      <c r="AU202" s="149" t="s">
        <v>88</v>
      </c>
      <c r="AV202" s="12" t="s">
        <v>88</v>
      </c>
      <c r="AW202" s="12" t="s">
        <v>35</v>
      </c>
      <c r="AX202" s="12" t="s">
        <v>86</v>
      </c>
      <c r="AY202" s="149" t="s">
        <v>132</v>
      </c>
    </row>
    <row r="203" spans="2:65" s="1" customFormat="1" ht="16.5" customHeight="1" x14ac:dyDescent="0.2">
      <c r="B203" s="30"/>
      <c r="C203" s="131" t="s">
        <v>402</v>
      </c>
      <c r="D203" s="131" t="s">
        <v>135</v>
      </c>
      <c r="E203" s="132" t="s">
        <v>823</v>
      </c>
      <c r="F203" s="133" t="s">
        <v>824</v>
      </c>
      <c r="G203" s="134" t="s">
        <v>305</v>
      </c>
      <c r="H203" s="135">
        <v>67</v>
      </c>
      <c r="I203" s="136"/>
      <c r="J203" s="137">
        <f>ROUND(I203*H203,2)</f>
        <v>0</v>
      </c>
      <c r="K203" s="133" t="s">
        <v>139</v>
      </c>
      <c r="L203" s="30"/>
      <c r="M203" s="138" t="s">
        <v>1</v>
      </c>
      <c r="N203" s="139" t="s">
        <v>43</v>
      </c>
      <c r="P203" s="140">
        <f>O203*H203</f>
        <v>0</v>
      </c>
      <c r="Q203" s="140">
        <v>9.0000000000000006E-5</v>
      </c>
      <c r="R203" s="140">
        <f>Q203*H203</f>
        <v>6.0300000000000006E-3</v>
      </c>
      <c r="S203" s="140">
        <v>0</v>
      </c>
      <c r="T203" s="141">
        <f>S203*H203</f>
        <v>0</v>
      </c>
      <c r="AR203" s="142" t="s">
        <v>593</v>
      </c>
      <c r="AT203" s="142" t="s">
        <v>135</v>
      </c>
      <c r="AU203" s="142" t="s">
        <v>88</v>
      </c>
      <c r="AY203" s="15" t="s">
        <v>132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5" t="s">
        <v>86</v>
      </c>
      <c r="BK203" s="143">
        <f>ROUND(I203*H203,2)</f>
        <v>0</v>
      </c>
      <c r="BL203" s="15" t="s">
        <v>593</v>
      </c>
      <c r="BM203" s="142" t="s">
        <v>937</v>
      </c>
    </row>
    <row r="204" spans="2:65" s="1" customFormat="1" ht="19.5" x14ac:dyDescent="0.2">
      <c r="B204" s="30"/>
      <c r="D204" s="144" t="s">
        <v>142</v>
      </c>
      <c r="F204" s="145" t="s">
        <v>826</v>
      </c>
      <c r="I204" s="146"/>
      <c r="L204" s="30"/>
      <c r="M204" s="147"/>
      <c r="T204" s="54"/>
      <c r="AT204" s="15" t="s">
        <v>142</v>
      </c>
      <c r="AU204" s="15" t="s">
        <v>88</v>
      </c>
    </row>
    <row r="205" spans="2:65" s="12" customFormat="1" ht="11.25" x14ac:dyDescent="0.2">
      <c r="B205" s="148"/>
      <c r="D205" s="144" t="s">
        <v>144</v>
      </c>
      <c r="E205" s="149" t="s">
        <v>1</v>
      </c>
      <c r="F205" s="150" t="s">
        <v>938</v>
      </c>
      <c r="H205" s="151">
        <v>67</v>
      </c>
      <c r="I205" s="152"/>
      <c r="L205" s="148"/>
      <c r="M205" s="153"/>
      <c r="T205" s="154"/>
      <c r="AT205" s="149" t="s">
        <v>144</v>
      </c>
      <c r="AU205" s="149" t="s">
        <v>88</v>
      </c>
      <c r="AV205" s="12" t="s">
        <v>88</v>
      </c>
      <c r="AW205" s="12" t="s">
        <v>35</v>
      </c>
      <c r="AX205" s="12" t="s">
        <v>86</v>
      </c>
      <c r="AY205" s="149" t="s">
        <v>132</v>
      </c>
    </row>
    <row r="206" spans="2:65" s="1" customFormat="1" ht="24.2" customHeight="1" x14ac:dyDescent="0.2">
      <c r="B206" s="30"/>
      <c r="C206" s="131" t="s">
        <v>407</v>
      </c>
      <c r="D206" s="131" t="s">
        <v>135</v>
      </c>
      <c r="E206" s="132" t="s">
        <v>939</v>
      </c>
      <c r="F206" s="133" t="s">
        <v>940</v>
      </c>
      <c r="G206" s="134" t="s">
        <v>305</v>
      </c>
      <c r="H206" s="135">
        <v>75</v>
      </c>
      <c r="I206" s="136"/>
      <c r="J206" s="137">
        <f>ROUND(I206*H206,2)</f>
        <v>0</v>
      </c>
      <c r="K206" s="133" t="s">
        <v>139</v>
      </c>
      <c r="L206" s="30"/>
      <c r="M206" s="138" t="s">
        <v>1</v>
      </c>
      <c r="N206" s="139" t="s">
        <v>43</v>
      </c>
      <c r="P206" s="140">
        <f>O206*H206</f>
        <v>0</v>
      </c>
      <c r="Q206" s="140">
        <v>0.108</v>
      </c>
      <c r="R206" s="140">
        <f>Q206*H206</f>
        <v>8.1</v>
      </c>
      <c r="S206" s="140">
        <v>0</v>
      </c>
      <c r="T206" s="141">
        <f>S206*H206</f>
        <v>0</v>
      </c>
      <c r="AR206" s="142" t="s">
        <v>593</v>
      </c>
      <c r="AT206" s="142" t="s">
        <v>135</v>
      </c>
      <c r="AU206" s="142" t="s">
        <v>88</v>
      </c>
      <c r="AY206" s="15" t="s">
        <v>132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5" t="s">
        <v>86</v>
      </c>
      <c r="BK206" s="143">
        <f>ROUND(I206*H206,2)</f>
        <v>0</v>
      </c>
      <c r="BL206" s="15" t="s">
        <v>593</v>
      </c>
      <c r="BM206" s="142" t="s">
        <v>941</v>
      </c>
    </row>
    <row r="207" spans="2:65" s="1" customFormat="1" ht="29.25" x14ac:dyDescent="0.2">
      <c r="B207" s="30"/>
      <c r="D207" s="144" t="s">
        <v>142</v>
      </c>
      <c r="F207" s="145" t="s">
        <v>942</v>
      </c>
      <c r="I207" s="146"/>
      <c r="L207" s="30"/>
      <c r="M207" s="147"/>
      <c r="T207" s="54"/>
      <c r="AT207" s="15" t="s">
        <v>142</v>
      </c>
      <c r="AU207" s="15" t="s">
        <v>88</v>
      </c>
    </row>
    <row r="208" spans="2:65" s="12" customFormat="1" ht="11.25" x14ac:dyDescent="0.2">
      <c r="B208" s="148"/>
      <c r="D208" s="144" t="s">
        <v>144</v>
      </c>
      <c r="E208" s="149" t="s">
        <v>836</v>
      </c>
      <c r="F208" s="150" t="s">
        <v>650</v>
      </c>
      <c r="H208" s="151">
        <v>75</v>
      </c>
      <c r="I208" s="152"/>
      <c r="L208" s="148"/>
      <c r="M208" s="153"/>
      <c r="T208" s="154"/>
      <c r="AT208" s="149" t="s">
        <v>144</v>
      </c>
      <c r="AU208" s="149" t="s">
        <v>88</v>
      </c>
      <c r="AV208" s="12" t="s">
        <v>88</v>
      </c>
      <c r="AW208" s="12" t="s">
        <v>35</v>
      </c>
      <c r="AX208" s="12" t="s">
        <v>86</v>
      </c>
      <c r="AY208" s="149" t="s">
        <v>132</v>
      </c>
    </row>
    <row r="209" spans="2:65" s="1" customFormat="1" ht="24.2" customHeight="1" x14ac:dyDescent="0.2">
      <c r="B209" s="30"/>
      <c r="C209" s="166" t="s">
        <v>412</v>
      </c>
      <c r="D209" s="166" t="s">
        <v>348</v>
      </c>
      <c r="E209" s="167" t="s">
        <v>943</v>
      </c>
      <c r="F209" s="168" t="s">
        <v>944</v>
      </c>
      <c r="G209" s="169" t="s">
        <v>305</v>
      </c>
      <c r="H209" s="170">
        <v>75</v>
      </c>
      <c r="I209" s="171"/>
      <c r="J209" s="172">
        <f>ROUND(I209*H209,2)</f>
        <v>0</v>
      </c>
      <c r="K209" s="168" t="s">
        <v>139</v>
      </c>
      <c r="L209" s="173"/>
      <c r="M209" s="174" t="s">
        <v>1</v>
      </c>
      <c r="N209" s="175" t="s">
        <v>43</v>
      </c>
      <c r="P209" s="140">
        <f>O209*H209</f>
        <v>0</v>
      </c>
      <c r="Q209" s="140">
        <v>1.9000000000000001E-4</v>
      </c>
      <c r="R209" s="140">
        <f>Q209*H209</f>
        <v>1.4250000000000001E-2</v>
      </c>
      <c r="S209" s="140">
        <v>0</v>
      </c>
      <c r="T209" s="141">
        <f>S209*H209</f>
        <v>0</v>
      </c>
      <c r="AR209" s="142" t="s">
        <v>899</v>
      </c>
      <c r="AT209" s="142" t="s">
        <v>348</v>
      </c>
      <c r="AU209" s="142" t="s">
        <v>88</v>
      </c>
      <c r="AY209" s="15" t="s">
        <v>132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5" t="s">
        <v>86</v>
      </c>
      <c r="BK209" s="143">
        <f>ROUND(I209*H209,2)</f>
        <v>0</v>
      </c>
      <c r="BL209" s="15" t="s">
        <v>593</v>
      </c>
      <c r="BM209" s="142" t="s">
        <v>945</v>
      </c>
    </row>
    <row r="210" spans="2:65" s="1" customFormat="1" ht="19.5" x14ac:dyDescent="0.2">
      <c r="B210" s="30"/>
      <c r="D210" s="144" t="s">
        <v>142</v>
      </c>
      <c r="F210" s="145" t="s">
        <v>944</v>
      </c>
      <c r="I210" s="146"/>
      <c r="L210" s="30"/>
      <c r="M210" s="147"/>
      <c r="T210" s="54"/>
      <c r="AT210" s="15" t="s">
        <v>142</v>
      </c>
      <c r="AU210" s="15" t="s">
        <v>88</v>
      </c>
    </row>
    <row r="211" spans="2:65" s="12" customFormat="1" ht="11.25" x14ac:dyDescent="0.2">
      <c r="B211" s="148"/>
      <c r="D211" s="144" t="s">
        <v>144</v>
      </c>
      <c r="E211" s="149" t="s">
        <v>1</v>
      </c>
      <c r="F211" s="150" t="s">
        <v>836</v>
      </c>
      <c r="H211" s="151">
        <v>75</v>
      </c>
      <c r="I211" s="152"/>
      <c r="L211" s="148"/>
      <c r="M211" s="153"/>
      <c r="T211" s="154"/>
      <c r="AT211" s="149" t="s">
        <v>144</v>
      </c>
      <c r="AU211" s="149" t="s">
        <v>88</v>
      </c>
      <c r="AV211" s="12" t="s">
        <v>88</v>
      </c>
      <c r="AW211" s="12" t="s">
        <v>35</v>
      </c>
      <c r="AX211" s="12" t="s">
        <v>86</v>
      </c>
      <c r="AY211" s="149" t="s">
        <v>132</v>
      </c>
    </row>
    <row r="212" spans="2:65" s="1" customFormat="1" ht="33" customHeight="1" x14ac:dyDescent="0.2">
      <c r="B212" s="30"/>
      <c r="C212" s="131" t="s">
        <v>417</v>
      </c>
      <c r="D212" s="131" t="s">
        <v>135</v>
      </c>
      <c r="E212" s="132" t="s">
        <v>946</v>
      </c>
      <c r="F212" s="133" t="s">
        <v>947</v>
      </c>
      <c r="G212" s="134" t="s">
        <v>305</v>
      </c>
      <c r="H212" s="135">
        <v>30</v>
      </c>
      <c r="I212" s="136"/>
      <c r="J212" s="137">
        <f>ROUND(I212*H212,2)</f>
        <v>0</v>
      </c>
      <c r="K212" s="133" t="s">
        <v>139</v>
      </c>
      <c r="L212" s="30"/>
      <c r="M212" s="138" t="s">
        <v>1</v>
      </c>
      <c r="N212" s="139" t="s">
        <v>43</v>
      </c>
      <c r="P212" s="140">
        <f>O212*H212</f>
        <v>0</v>
      </c>
      <c r="Q212" s="140">
        <v>0.18</v>
      </c>
      <c r="R212" s="140">
        <f>Q212*H212</f>
        <v>5.3999999999999995</v>
      </c>
      <c r="S212" s="140">
        <v>0</v>
      </c>
      <c r="T212" s="141">
        <f>S212*H212</f>
        <v>0</v>
      </c>
      <c r="AR212" s="142" t="s">
        <v>593</v>
      </c>
      <c r="AT212" s="142" t="s">
        <v>135</v>
      </c>
      <c r="AU212" s="142" t="s">
        <v>88</v>
      </c>
      <c r="AY212" s="15" t="s">
        <v>132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5" t="s">
        <v>86</v>
      </c>
      <c r="BK212" s="143">
        <f>ROUND(I212*H212,2)</f>
        <v>0</v>
      </c>
      <c r="BL212" s="15" t="s">
        <v>593</v>
      </c>
      <c r="BM212" s="142" t="s">
        <v>948</v>
      </c>
    </row>
    <row r="213" spans="2:65" s="1" customFormat="1" ht="29.25" x14ac:dyDescent="0.2">
      <c r="B213" s="30"/>
      <c r="D213" s="144" t="s">
        <v>142</v>
      </c>
      <c r="F213" s="145" t="s">
        <v>949</v>
      </c>
      <c r="I213" s="146"/>
      <c r="L213" s="30"/>
      <c r="M213" s="147"/>
      <c r="T213" s="54"/>
      <c r="AT213" s="15" t="s">
        <v>142</v>
      </c>
      <c r="AU213" s="15" t="s">
        <v>88</v>
      </c>
    </row>
    <row r="214" spans="2:65" s="12" customFormat="1" ht="11.25" x14ac:dyDescent="0.2">
      <c r="B214" s="148"/>
      <c r="D214" s="144" t="s">
        <v>144</v>
      </c>
      <c r="E214" s="149" t="s">
        <v>833</v>
      </c>
      <c r="F214" s="150" t="s">
        <v>88</v>
      </c>
      <c r="H214" s="151">
        <v>2</v>
      </c>
      <c r="I214" s="152"/>
      <c r="L214" s="148"/>
      <c r="M214" s="153"/>
      <c r="T214" s="154"/>
      <c r="AT214" s="149" t="s">
        <v>144</v>
      </c>
      <c r="AU214" s="149" t="s">
        <v>88</v>
      </c>
      <c r="AV214" s="12" t="s">
        <v>88</v>
      </c>
      <c r="AW214" s="12" t="s">
        <v>35</v>
      </c>
      <c r="AX214" s="12" t="s">
        <v>78</v>
      </c>
      <c r="AY214" s="149" t="s">
        <v>132</v>
      </c>
    </row>
    <row r="215" spans="2:65" s="12" customFormat="1" ht="11.25" x14ac:dyDescent="0.2">
      <c r="B215" s="148"/>
      <c r="D215" s="144" t="s">
        <v>144</v>
      </c>
      <c r="E215" s="149" t="s">
        <v>837</v>
      </c>
      <c r="F215" s="150" t="s">
        <v>950</v>
      </c>
      <c r="H215" s="151">
        <v>28</v>
      </c>
      <c r="I215" s="152"/>
      <c r="L215" s="148"/>
      <c r="M215" s="153"/>
      <c r="T215" s="154"/>
      <c r="AT215" s="149" t="s">
        <v>144</v>
      </c>
      <c r="AU215" s="149" t="s">
        <v>88</v>
      </c>
      <c r="AV215" s="12" t="s">
        <v>88</v>
      </c>
      <c r="AW215" s="12" t="s">
        <v>35</v>
      </c>
      <c r="AX215" s="12" t="s">
        <v>78</v>
      </c>
      <c r="AY215" s="149" t="s">
        <v>132</v>
      </c>
    </row>
    <row r="216" spans="2:65" s="13" customFormat="1" ht="11.25" x14ac:dyDescent="0.2">
      <c r="B216" s="155"/>
      <c r="D216" s="144" t="s">
        <v>144</v>
      </c>
      <c r="E216" s="156" t="s">
        <v>1</v>
      </c>
      <c r="F216" s="157" t="s">
        <v>145</v>
      </c>
      <c r="H216" s="158">
        <v>30</v>
      </c>
      <c r="I216" s="159"/>
      <c r="L216" s="155"/>
      <c r="M216" s="160"/>
      <c r="T216" s="161"/>
      <c r="AT216" s="156" t="s">
        <v>144</v>
      </c>
      <c r="AU216" s="156" t="s">
        <v>88</v>
      </c>
      <c r="AV216" s="13" t="s">
        <v>140</v>
      </c>
      <c r="AW216" s="13" t="s">
        <v>35</v>
      </c>
      <c r="AX216" s="13" t="s">
        <v>86</v>
      </c>
      <c r="AY216" s="156" t="s">
        <v>132</v>
      </c>
    </row>
    <row r="217" spans="2:65" s="1" customFormat="1" ht="33" customHeight="1" x14ac:dyDescent="0.2">
      <c r="B217" s="30"/>
      <c r="C217" s="166" t="s">
        <v>424</v>
      </c>
      <c r="D217" s="166" t="s">
        <v>348</v>
      </c>
      <c r="E217" s="167" t="s">
        <v>951</v>
      </c>
      <c r="F217" s="168" t="s">
        <v>952</v>
      </c>
      <c r="G217" s="169" t="s">
        <v>305</v>
      </c>
      <c r="H217" s="170">
        <v>2</v>
      </c>
      <c r="I217" s="171"/>
      <c r="J217" s="172">
        <f>ROUND(I217*H217,2)</f>
        <v>0</v>
      </c>
      <c r="K217" s="168" t="s">
        <v>139</v>
      </c>
      <c r="L217" s="173"/>
      <c r="M217" s="174" t="s">
        <v>1</v>
      </c>
      <c r="N217" s="175" t="s">
        <v>43</v>
      </c>
      <c r="P217" s="140">
        <f>O217*H217</f>
        <v>0</v>
      </c>
      <c r="Q217" s="140">
        <v>7.7999999999999999E-4</v>
      </c>
      <c r="R217" s="140">
        <f>Q217*H217</f>
        <v>1.56E-3</v>
      </c>
      <c r="S217" s="140">
        <v>0</v>
      </c>
      <c r="T217" s="141">
        <f>S217*H217</f>
        <v>0</v>
      </c>
      <c r="AR217" s="142" t="s">
        <v>899</v>
      </c>
      <c r="AT217" s="142" t="s">
        <v>348</v>
      </c>
      <c r="AU217" s="142" t="s">
        <v>88</v>
      </c>
      <c r="AY217" s="15" t="s">
        <v>132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5" t="s">
        <v>86</v>
      </c>
      <c r="BK217" s="143">
        <f>ROUND(I217*H217,2)</f>
        <v>0</v>
      </c>
      <c r="BL217" s="15" t="s">
        <v>593</v>
      </c>
      <c r="BM217" s="142" t="s">
        <v>953</v>
      </c>
    </row>
    <row r="218" spans="2:65" s="1" customFormat="1" ht="19.5" x14ac:dyDescent="0.2">
      <c r="B218" s="30"/>
      <c r="D218" s="144" t="s">
        <v>142</v>
      </c>
      <c r="F218" s="145" t="s">
        <v>952</v>
      </c>
      <c r="I218" s="146"/>
      <c r="L218" s="30"/>
      <c r="M218" s="147"/>
      <c r="T218" s="54"/>
      <c r="AT218" s="15" t="s">
        <v>142</v>
      </c>
      <c r="AU218" s="15" t="s">
        <v>88</v>
      </c>
    </row>
    <row r="219" spans="2:65" s="12" customFormat="1" ht="11.25" x14ac:dyDescent="0.2">
      <c r="B219" s="148"/>
      <c r="D219" s="144" t="s">
        <v>144</v>
      </c>
      <c r="E219" s="149" t="s">
        <v>1</v>
      </c>
      <c r="F219" s="150" t="s">
        <v>833</v>
      </c>
      <c r="H219" s="151">
        <v>2</v>
      </c>
      <c r="I219" s="152"/>
      <c r="L219" s="148"/>
      <c r="M219" s="153"/>
      <c r="T219" s="154"/>
      <c r="AT219" s="149" t="s">
        <v>144</v>
      </c>
      <c r="AU219" s="149" t="s">
        <v>88</v>
      </c>
      <c r="AV219" s="12" t="s">
        <v>88</v>
      </c>
      <c r="AW219" s="12" t="s">
        <v>35</v>
      </c>
      <c r="AX219" s="12" t="s">
        <v>86</v>
      </c>
      <c r="AY219" s="149" t="s">
        <v>132</v>
      </c>
    </row>
    <row r="220" spans="2:65" s="1" customFormat="1" ht="37.9" customHeight="1" x14ac:dyDescent="0.2">
      <c r="B220" s="30"/>
      <c r="C220" s="131" t="s">
        <v>429</v>
      </c>
      <c r="D220" s="131" t="s">
        <v>135</v>
      </c>
      <c r="E220" s="132" t="s">
        <v>954</v>
      </c>
      <c r="F220" s="133" t="s">
        <v>955</v>
      </c>
      <c r="G220" s="134" t="s">
        <v>138</v>
      </c>
      <c r="H220" s="135">
        <v>2</v>
      </c>
      <c r="I220" s="136"/>
      <c r="J220" s="137">
        <f>ROUND(I220*H220,2)</f>
        <v>0</v>
      </c>
      <c r="K220" s="133" t="s">
        <v>585</v>
      </c>
      <c r="L220" s="30"/>
      <c r="M220" s="138" t="s">
        <v>1</v>
      </c>
      <c r="N220" s="139" t="s">
        <v>43</v>
      </c>
      <c r="P220" s="140">
        <f>O220*H220</f>
        <v>0</v>
      </c>
      <c r="Q220" s="140">
        <v>0.01</v>
      </c>
      <c r="R220" s="140">
        <f>Q220*H220</f>
        <v>0.02</v>
      </c>
      <c r="S220" s="140">
        <v>0</v>
      </c>
      <c r="T220" s="141">
        <f>S220*H220</f>
        <v>0</v>
      </c>
      <c r="AR220" s="142" t="s">
        <v>593</v>
      </c>
      <c r="AT220" s="142" t="s">
        <v>135</v>
      </c>
      <c r="AU220" s="142" t="s">
        <v>88</v>
      </c>
      <c r="AY220" s="15" t="s">
        <v>132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5" t="s">
        <v>86</v>
      </c>
      <c r="BK220" s="143">
        <f>ROUND(I220*H220,2)</f>
        <v>0</v>
      </c>
      <c r="BL220" s="15" t="s">
        <v>593</v>
      </c>
      <c r="BM220" s="142" t="s">
        <v>956</v>
      </c>
    </row>
    <row r="221" spans="2:65" s="1" customFormat="1" ht="19.5" x14ac:dyDescent="0.2">
      <c r="B221" s="30"/>
      <c r="D221" s="144" t="s">
        <v>142</v>
      </c>
      <c r="F221" s="145" t="s">
        <v>957</v>
      </c>
      <c r="I221" s="146"/>
      <c r="L221" s="30"/>
      <c r="M221" s="147"/>
      <c r="T221" s="54"/>
      <c r="AT221" s="15" t="s">
        <v>142</v>
      </c>
      <c r="AU221" s="15" t="s">
        <v>88</v>
      </c>
    </row>
    <row r="222" spans="2:65" s="12" customFormat="1" ht="11.25" x14ac:dyDescent="0.2">
      <c r="B222" s="148"/>
      <c r="D222" s="144" t="s">
        <v>144</v>
      </c>
      <c r="E222" s="149" t="s">
        <v>1</v>
      </c>
      <c r="F222" s="150" t="s">
        <v>93</v>
      </c>
      <c r="H222" s="151">
        <v>2</v>
      </c>
      <c r="I222" s="152"/>
      <c r="L222" s="148"/>
      <c r="M222" s="153"/>
      <c r="T222" s="154"/>
      <c r="AT222" s="149" t="s">
        <v>144</v>
      </c>
      <c r="AU222" s="149" t="s">
        <v>88</v>
      </c>
      <c r="AV222" s="12" t="s">
        <v>88</v>
      </c>
      <c r="AW222" s="12" t="s">
        <v>35</v>
      </c>
      <c r="AX222" s="12" t="s">
        <v>86</v>
      </c>
      <c r="AY222" s="149" t="s">
        <v>132</v>
      </c>
    </row>
    <row r="223" spans="2:65" s="1" customFormat="1" ht="24.2" customHeight="1" x14ac:dyDescent="0.2">
      <c r="B223" s="30"/>
      <c r="C223" s="131" t="s">
        <v>435</v>
      </c>
      <c r="D223" s="131" t="s">
        <v>135</v>
      </c>
      <c r="E223" s="132" t="s">
        <v>958</v>
      </c>
      <c r="F223" s="133" t="s">
        <v>959</v>
      </c>
      <c r="G223" s="134" t="s">
        <v>351</v>
      </c>
      <c r="H223" s="135">
        <v>13.551</v>
      </c>
      <c r="I223" s="136"/>
      <c r="J223" s="137">
        <f>ROUND(I223*H223,2)</f>
        <v>0</v>
      </c>
      <c r="K223" s="133" t="s">
        <v>139</v>
      </c>
      <c r="L223" s="30"/>
      <c r="M223" s="138" t="s">
        <v>1</v>
      </c>
      <c r="N223" s="139" t="s">
        <v>43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593</v>
      </c>
      <c r="AT223" s="142" t="s">
        <v>135</v>
      </c>
      <c r="AU223" s="142" t="s">
        <v>88</v>
      </c>
      <c r="AY223" s="15" t="s">
        <v>132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5" t="s">
        <v>86</v>
      </c>
      <c r="BK223" s="143">
        <f>ROUND(I223*H223,2)</f>
        <v>0</v>
      </c>
      <c r="BL223" s="15" t="s">
        <v>593</v>
      </c>
      <c r="BM223" s="142" t="s">
        <v>960</v>
      </c>
    </row>
    <row r="224" spans="2:65" s="1" customFormat="1" ht="19.5" x14ac:dyDescent="0.2">
      <c r="B224" s="30"/>
      <c r="D224" s="144" t="s">
        <v>142</v>
      </c>
      <c r="F224" s="145" t="s">
        <v>961</v>
      </c>
      <c r="I224" s="146"/>
      <c r="L224" s="30"/>
      <c r="M224" s="176"/>
      <c r="N224" s="177"/>
      <c r="O224" s="177"/>
      <c r="P224" s="177"/>
      <c r="Q224" s="177"/>
      <c r="R224" s="177"/>
      <c r="S224" s="177"/>
      <c r="T224" s="178"/>
      <c r="AT224" s="15" t="s">
        <v>142</v>
      </c>
      <c r="AU224" s="15" t="s">
        <v>88</v>
      </c>
    </row>
    <row r="225" spans="2:12" s="1" customFormat="1" ht="6.95" customHeight="1" x14ac:dyDescent="0.2">
      <c r="B225" s="42"/>
      <c r="C225" s="43"/>
      <c r="D225" s="43"/>
      <c r="E225" s="43"/>
      <c r="F225" s="43"/>
      <c r="G225" s="43"/>
      <c r="H225" s="43"/>
      <c r="I225" s="43"/>
      <c r="J225" s="43"/>
      <c r="K225" s="43"/>
      <c r="L225" s="30"/>
    </row>
  </sheetData>
  <sheetProtection algorithmName="SHA-512" hashValue="aTN95G4RaFQEOGDXEtdHrfjuFeAugtEbANSJ1NqMA3vFbmy9xvmHPe+nRys9vDuO0mF4EAhQbFxHVX/roS6YRw==" saltValue="YWfXn1Sw++vS27Lu++MG6cbkUQ4wxoJEchhjng88b/E2vVA4E5N1G3aDxe7KI4/VbNThtsd6RvwBhb5wp6A1TQ==" spinCount="100000" sheet="1" objects="1" scenarios="1" formatColumns="0" formatRows="0" autoFilter="0"/>
  <autoFilter ref="C124:K224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 x14ac:dyDescent="0.2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5" t="s">
        <v>97</v>
      </c>
      <c r="AZ2" s="86" t="s">
        <v>962</v>
      </c>
      <c r="BA2" s="86" t="s">
        <v>1</v>
      </c>
      <c r="BB2" s="86" t="s">
        <v>1</v>
      </c>
      <c r="BC2" s="86" t="s">
        <v>963</v>
      </c>
      <c r="BD2" s="86" t="s">
        <v>88</v>
      </c>
    </row>
    <row r="3" spans="2:56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  <c r="AZ3" s="86" t="s">
        <v>964</v>
      </c>
      <c r="BA3" s="86" t="s">
        <v>1</v>
      </c>
      <c r="BB3" s="86" t="s">
        <v>1</v>
      </c>
      <c r="BC3" s="86" t="s">
        <v>965</v>
      </c>
      <c r="BD3" s="86" t="s">
        <v>88</v>
      </c>
    </row>
    <row r="4" spans="2:56" ht="24.95" customHeight="1" x14ac:dyDescent="0.2">
      <c r="B4" s="18"/>
      <c r="D4" s="19" t="s">
        <v>102</v>
      </c>
      <c r="L4" s="18"/>
      <c r="M4" s="87" t="s">
        <v>10</v>
      </c>
      <c r="AT4" s="15" t="s">
        <v>4</v>
      </c>
      <c r="AZ4" s="86" t="s">
        <v>966</v>
      </c>
      <c r="BA4" s="86" t="s">
        <v>1</v>
      </c>
      <c r="BB4" s="86" t="s">
        <v>1</v>
      </c>
      <c r="BC4" s="86" t="s">
        <v>967</v>
      </c>
      <c r="BD4" s="86" t="s">
        <v>88</v>
      </c>
    </row>
    <row r="5" spans="2:56" ht="6.95" customHeight="1" x14ac:dyDescent="0.2">
      <c r="B5" s="18"/>
      <c r="L5" s="18"/>
    </row>
    <row r="6" spans="2:56" ht="12" customHeight="1" x14ac:dyDescent="0.2">
      <c r="B6" s="18"/>
      <c r="D6" s="25" t="s">
        <v>16</v>
      </c>
      <c r="L6" s="18"/>
    </row>
    <row r="7" spans="2:56" ht="26.25" customHeight="1" x14ac:dyDescent="0.2">
      <c r="B7" s="18"/>
      <c r="E7" s="225" t="str">
        <f>'Rekapitulace stavby'!K6</f>
        <v>Ostrov, Rekonstrukce vnitrobloku 4. etapy - Šafaříkova ulice SEKCE 2</v>
      </c>
      <c r="F7" s="226"/>
      <c r="G7" s="226"/>
      <c r="H7" s="226"/>
      <c r="L7" s="18"/>
    </row>
    <row r="8" spans="2:56" s="1" customFormat="1" ht="12" customHeight="1" x14ac:dyDescent="0.2">
      <c r="B8" s="30"/>
      <c r="D8" s="25" t="s">
        <v>108</v>
      </c>
      <c r="L8" s="30"/>
    </row>
    <row r="9" spans="2:56" s="1" customFormat="1" ht="16.5" customHeight="1" x14ac:dyDescent="0.2">
      <c r="B9" s="30"/>
      <c r="E9" s="187" t="s">
        <v>968</v>
      </c>
      <c r="F9" s="227"/>
      <c r="G9" s="227"/>
      <c r="H9" s="227"/>
      <c r="L9" s="30"/>
    </row>
    <row r="10" spans="2:56" s="1" customFormat="1" ht="11.25" x14ac:dyDescent="0.2">
      <c r="B10" s="30"/>
      <c r="L10" s="30"/>
    </row>
    <row r="11" spans="2:56" s="1" customFormat="1" ht="12" customHeight="1" x14ac:dyDescent="0.2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56" s="1" customFormat="1" ht="12" customHeight="1" x14ac:dyDescent="0.2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0</v>
      </c>
      <c r="L12" s="30"/>
    </row>
    <row r="13" spans="2:56" s="1" customFormat="1" ht="10.9" customHeight="1" x14ac:dyDescent="0.2">
      <c r="B13" s="30"/>
      <c r="L13" s="30"/>
    </row>
    <row r="14" spans="2:56" s="1" customFormat="1" ht="12" customHeight="1" x14ac:dyDescent="0.2">
      <c r="B14" s="30"/>
      <c r="D14" s="25" t="s">
        <v>23</v>
      </c>
      <c r="I14" s="25" t="s">
        <v>24</v>
      </c>
      <c r="J14" s="23" t="s">
        <v>25</v>
      </c>
      <c r="L14" s="30"/>
    </row>
    <row r="15" spans="2:56" s="1" customFormat="1" ht="18" customHeight="1" x14ac:dyDescent="0.2">
      <c r="B15" s="30"/>
      <c r="E15" s="23" t="s">
        <v>26</v>
      </c>
      <c r="I15" s="25" t="s">
        <v>27</v>
      </c>
      <c r="J15" s="23" t="s">
        <v>28</v>
      </c>
      <c r="L15" s="30"/>
    </row>
    <row r="16" spans="2:56" s="1" customFormat="1" ht="6.95" customHeight="1" x14ac:dyDescent="0.2">
      <c r="B16" s="30"/>
      <c r="L16" s="30"/>
    </row>
    <row r="17" spans="2:12" s="1" customFormat="1" ht="12" customHeight="1" x14ac:dyDescent="0.2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 x14ac:dyDescent="0.2">
      <c r="B18" s="30"/>
      <c r="E18" s="228" t="str">
        <f>'Rekapitulace stavby'!E14</f>
        <v>Vyplň údaj</v>
      </c>
      <c r="F18" s="209"/>
      <c r="G18" s="209"/>
      <c r="H18" s="209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 x14ac:dyDescent="0.2">
      <c r="B19" s="30"/>
      <c r="L19" s="30"/>
    </row>
    <row r="20" spans="2:12" s="1" customFormat="1" ht="12" customHeight="1" x14ac:dyDescent="0.2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 x14ac:dyDescent="0.2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5" customHeight="1" x14ac:dyDescent="0.2">
      <c r="B22" s="30"/>
      <c r="L22" s="30"/>
    </row>
    <row r="23" spans="2:12" s="1" customFormat="1" ht="12" customHeight="1" x14ac:dyDescent="0.2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 x14ac:dyDescent="0.2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5" customHeight="1" x14ac:dyDescent="0.2">
      <c r="B25" s="30"/>
      <c r="L25" s="30"/>
    </row>
    <row r="26" spans="2:12" s="1" customFormat="1" ht="12" customHeight="1" x14ac:dyDescent="0.2">
      <c r="B26" s="30"/>
      <c r="D26" s="25" t="s">
        <v>37</v>
      </c>
      <c r="L26" s="30"/>
    </row>
    <row r="27" spans="2:12" s="7" customFormat="1" ht="16.5" customHeight="1" x14ac:dyDescent="0.2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 x14ac:dyDescent="0.2">
      <c r="B28" s="30"/>
      <c r="L28" s="30"/>
    </row>
    <row r="29" spans="2:12" s="1" customFormat="1" ht="6.95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9" t="s">
        <v>38</v>
      </c>
      <c r="J30" s="64">
        <f>ROUND(J119, 2)</f>
        <v>0</v>
      </c>
      <c r="L30" s="30"/>
    </row>
    <row r="31" spans="2:12" s="1" customFormat="1" ht="6.95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 x14ac:dyDescent="0.2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5" customHeight="1" x14ac:dyDescent="0.2">
      <c r="B33" s="30"/>
      <c r="D33" s="53" t="s">
        <v>42</v>
      </c>
      <c r="E33" s="25" t="s">
        <v>43</v>
      </c>
      <c r="F33" s="90">
        <f>ROUND((SUM(BE119:BE154)),  2)</f>
        <v>0</v>
      </c>
      <c r="I33" s="91">
        <v>0.21</v>
      </c>
      <c r="J33" s="90">
        <f>ROUND(((SUM(BE119:BE154))*I33),  2)</f>
        <v>0</v>
      </c>
      <c r="L33" s="30"/>
    </row>
    <row r="34" spans="2:12" s="1" customFormat="1" ht="14.45" customHeight="1" x14ac:dyDescent="0.2">
      <c r="B34" s="30"/>
      <c r="E34" s="25" t="s">
        <v>44</v>
      </c>
      <c r="F34" s="90">
        <f>ROUND((SUM(BF119:BF154)),  2)</f>
        <v>0</v>
      </c>
      <c r="I34" s="91">
        <v>0.12</v>
      </c>
      <c r="J34" s="90">
        <f>ROUND(((SUM(BF119:BF154))*I34),  2)</f>
        <v>0</v>
      </c>
      <c r="L34" s="30"/>
    </row>
    <row r="35" spans="2:12" s="1" customFormat="1" ht="14.45" hidden="1" customHeight="1" x14ac:dyDescent="0.2">
      <c r="B35" s="30"/>
      <c r="E35" s="25" t="s">
        <v>45</v>
      </c>
      <c r="F35" s="90">
        <f>ROUND((SUM(BG119:BG154)),  2)</f>
        <v>0</v>
      </c>
      <c r="I35" s="91">
        <v>0.21</v>
      </c>
      <c r="J35" s="90">
        <f>0</f>
        <v>0</v>
      </c>
      <c r="L35" s="30"/>
    </row>
    <row r="36" spans="2:12" s="1" customFormat="1" ht="14.45" hidden="1" customHeight="1" x14ac:dyDescent="0.2">
      <c r="B36" s="30"/>
      <c r="E36" s="25" t="s">
        <v>46</v>
      </c>
      <c r="F36" s="90">
        <f>ROUND((SUM(BH119:BH154)),  2)</f>
        <v>0</v>
      </c>
      <c r="I36" s="91">
        <v>0.12</v>
      </c>
      <c r="J36" s="90">
        <f>0</f>
        <v>0</v>
      </c>
      <c r="L36" s="30"/>
    </row>
    <row r="37" spans="2:12" s="1" customFormat="1" ht="14.45" hidden="1" customHeight="1" x14ac:dyDescent="0.2">
      <c r="B37" s="30"/>
      <c r="E37" s="25" t="s">
        <v>47</v>
      </c>
      <c r="F37" s="90">
        <f>ROUND((SUM(BI119:BI154)),  2)</f>
        <v>0</v>
      </c>
      <c r="I37" s="91">
        <v>0</v>
      </c>
      <c r="J37" s="90">
        <f>0</f>
        <v>0</v>
      </c>
      <c r="L37" s="30"/>
    </row>
    <row r="38" spans="2:12" s="1" customFormat="1" ht="6.95" customHeight="1" x14ac:dyDescent="0.2">
      <c r="B38" s="30"/>
      <c r="L38" s="30"/>
    </row>
    <row r="39" spans="2:12" s="1" customFormat="1" ht="25.35" customHeight="1" x14ac:dyDescent="0.2">
      <c r="B39" s="30"/>
      <c r="C39" s="92"/>
      <c r="D39" s="93" t="s">
        <v>48</v>
      </c>
      <c r="E39" s="55"/>
      <c r="F39" s="55"/>
      <c r="G39" s="94" t="s">
        <v>49</v>
      </c>
      <c r="H39" s="95" t="s">
        <v>50</v>
      </c>
      <c r="I39" s="55"/>
      <c r="J39" s="96">
        <f>SUM(J30:J37)</f>
        <v>0</v>
      </c>
      <c r="K39" s="97"/>
      <c r="L39" s="30"/>
    </row>
    <row r="40" spans="2:12" s="1" customFormat="1" ht="14.45" customHeight="1" x14ac:dyDescent="0.2">
      <c r="B40" s="30"/>
      <c r="L40" s="30"/>
    </row>
    <row r="41" spans="2:12" ht="14.45" customHeight="1" x14ac:dyDescent="0.2">
      <c r="B41" s="18"/>
      <c r="L41" s="18"/>
    </row>
    <row r="42" spans="2:12" ht="14.45" customHeight="1" x14ac:dyDescent="0.2">
      <c r="B42" s="18"/>
      <c r="L42" s="18"/>
    </row>
    <row r="43" spans="2:12" ht="14.45" customHeight="1" x14ac:dyDescent="0.2">
      <c r="B43" s="18"/>
      <c r="L43" s="18"/>
    </row>
    <row r="44" spans="2:12" ht="14.45" customHeight="1" x14ac:dyDescent="0.2">
      <c r="B44" s="18"/>
      <c r="L44" s="18"/>
    </row>
    <row r="45" spans="2:12" ht="14.45" customHeight="1" x14ac:dyDescent="0.2">
      <c r="B45" s="18"/>
      <c r="L45" s="18"/>
    </row>
    <row r="46" spans="2:12" ht="14.45" customHeight="1" x14ac:dyDescent="0.2">
      <c r="B46" s="18"/>
      <c r="L46" s="18"/>
    </row>
    <row r="47" spans="2:12" ht="14.45" customHeight="1" x14ac:dyDescent="0.2">
      <c r="B47" s="18"/>
      <c r="L47" s="18"/>
    </row>
    <row r="48" spans="2:12" ht="14.45" customHeight="1" x14ac:dyDescent="0.2">
      <c r="B48" s="18"/>
      <c r="L48" s="18"/>
    </row>
    <row r="49" spans="2:12" ht="14.45" customHeight="1" x14ac:dyDescent="0.2">
      <c r="B49" s="18"/>
      <c r="L49" s="18"/>
    </row>
    <row r="50" spans="2:12" s="1" customFormat="1" ht="14.45" customHeight="1" x14ac:dyDescent="0.2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1.25" x14ac:dyDescent="0.2">
      <c r="B51" s="18"/>
      <c r="L51" s="18"/>
    </row>
    <row r="52" spans="2:12" ht="11.25" x14ac:dyDescent="0.2">
      <c r="B52" s="18"/>
      <c r="L52" s="18"/>
    </row>
    <row r="53" spans="2:12" ht="11.25" x14ac:dyDescent="0.2">
      <c r="B53" s="18"/>
      <c r="L53" s="18"/>
    </row>
    <row r="54" spans="2:12" ht="11.25" x14ac:dyDescent="0.2">
      <c r="B54" s="18"/>
      <c r="L54" s="18"/>
    </row>
    <row r="55" spans="2:12" ht="11.25" x14ac:dyDescent="0.2">
      <c r="B55" s="18"/>
      <c r="L55" s="18"/>
    </row>
    <row r="56" spans="2:12" ht="11.25" x14ac:dyDescent="0.2">
      <c r="B56" s="18"/>
      <c r="L56" s="18"/>
    </row>
    <row r="57" spans="2:12" ht="11.25" x14ac:dyDescent="0.2">
      <c r="B57" s="18"/>
      <c r="L57" s="18"/>
    </row>
    <row r="58" spans="2:12" ht="11.25" x14ac:dyDescent="0.2">
      <c r="B58" s="18"/>
      <c r="L58" s="18"/>
    </row>
    <row r="59" spans="2:12" ht="11.25" x14ac:dyDescent="0.2">
      <c r="B59" s="18"/>
      <c r="L59" s="18"/>
    </row>
    <row r="60" spans="2:12" ht="11.25" x14ac:dyDescent="0.2">
      <c r="B60" s="18"/>
      <c r="L60" s="18"/>
    </row>
    <row r="61" spans="2:12" s="1" customFormat="1" ht="12.75" x14ac:dyDescent="0.2">
      <c r="B61" s="30"/>
      <c r="D61" s="41" t="s">
        <v>53</v>
      </c>
      <c r="E61" s="32"/>
      <c r="F61" s="98" t="s">
        <v>54</v>
      </c>
      <c r="G61" s="41" t="s">
        <v>53</v>
      </c>
      <c r="H61" s="32"/>
      <c r="I61" s="32"/>
      <c r="J61" s="99" t="s">
        <v>54</v>
      </c>
      <c r="K61" s="32"/>
      <c r="L61" s="30"/>
    </row>
    <row r="62" spans="2:12" ht="11.25" x14ac:dyDescent="0.2">
      <c r="B62" s="18"/>
      <c r="L62" s="18"/>
    </row>
    <row r="63" spans="2:12" ht="11.25" x14ac:dyDescent="0.2">
      <c r="B63" s="18"/>
      <c r="L63" s="18"/>
    </row>
    <row r="64" spans="2:12" ht="11.25" x14ac:dyDescent="0.2">
      <c r="B64" s="18"/>
      <c r="L64" s="18"/>
    </row>
    <row r="65" spans="2:12" s="1" customFormat="1" ht="12.75" x14ac:dyDescent="0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1.25" x14ac:dyDescent="0.2">
      <c r="B66" s="18"/>
      <c r="L66" s="18"/>
    </row>
    <row r="67" spans="2:12" ht="11.25" x14ac:dyDescent="0.2">
      <c r="B67" s="18"/>
      <c r="L67" s="18"/>
    </row>
    <row r="68" spans="2:12" ht="11.25" x14ac:dyDescent="0.2">
      <c r="B68" s="18"/>
      <c r="L68" s="18"/>
    </row>
    <row r="69" spans="2:12" ht="11.25" x14ac:dyDescent="0.2">
      <c r="B69" s="18"/>
      <c r="L69" s="18"/>
    </row>
    <row r="70" spans="2:12" ht="11.25" x14ac:dyDescent="0.2">
      <c r="B70" s="18"/>
      <c r="L70" s="18"/>
    </row>
    <row r="71" spans="2:12" ht="11.25" x14ac:dyDescent="0.2">
      <c r="B71" s="18"/>
      <c r="L71" s="18"/>
    </row>
    <row r="72" spans="2:12" ht="11.25" x14ac:dyDescent="0.2">
      <c r="B72" s="18"/>
      <c r="L72" s="18"/>
    </row>
    <row r="73" spans="2:12" ht="11.25" x14ac:dyDescent="0.2">
      <c r="B73" s="18"/>
      <c r="L73" s="18"/>
    </row>
    <row r="74" spans="2:12" ht="11.25" x14ac:dyDescent="0.2">
      <c r="B74" s="18"/>
      <c r="L74" s="18"/>
    </row>
    <row r="75" spans="2:12" ht="11.25" x14ac:dyDescent="0.2">
      <c r="B75" s="18"/>
      <c r="L75" s="18"/>
    </row>
    <row r="76" spans="2:12" s="1" customFormat="1" ht="12.75" x14ac:dyDescent="0.2">
      <c r="B76" s="30"/>
      <c r="D76" s="41" t="s">
        <v>53</v>
      </c>
      <c r="E76" s="32"/>
      <c r="F76" s="98" t="s">
        <v>54</v>
      </c>
      <c r="G76" s="41" t="s">
        <v>53</v>
      </c>
      <c r="H76" s="32"/>
      <c r="I76" s="32"/>
      <c r="J76" s="99" t="s">
        <v>54</v>
      </c>
      <c r="K76" s="32"/>
      <c r="L76" s="30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 x14ac:dyDescent="0.2">
      <c r="B82" s="30"/>
      <c r="C82" s="19" t="s">
        <v>110</v>
      </c>
      <c r="L82" s="30"/>
    </row>
    <row r="83" spans="2:47" s="1" customFormat="1" ht="6.95" customHeight="1" x14ac:dyDescent="0.2">
      <c r="B83" s="30"/>
      <c r="L83" s="30"/>
    </row>
    <row r="84" spans="2:47" s="1" customFormat="1" ht="12" customHeight="1" x14ac:dyDescent="0.2">
      <c r="B84" s="30"/>
      <c r="C84" s="25" t="s">
        <v>16</v>
      </c>
      <c r="L84" s="30"/>
    </row>
    <row r="85" spans="2:47" s="1" customFormat="1" ht="26.25" customHeight="1" x14ac:dyDescent="0.2">
      <c r="B85" s="30"/>
      <c r="E85" s="225" t="str">
        <f>E7</f>
        <v>Ostrov, Rekonstrukce vnitrobloku 4. etapy - Šafaříkova ulice SEKCE 2</v>
      </c>
      <c r="F85" s="226"/>
      <c r="G85" s="226"/>
      <c r="H85" s="226"/>
      <c r="L85" s="30"/>
    </row>
    <row r="86" spans="2:47" s="1" customFormat="1" ht="12" customHeight="1" x14ac:dyDescent="0.2">
      <c r="B86" s="30"/>
      <c r="C86" s="25" t="s">
        <v>108</v>
      </c>
      <c r="L86" s="30"/>
    </row>
    <row r="87" spans="2:47" s="1" customFormat="1" ht="16.5" customHeight="1" x14ac:dyDescent="0.2">
      <c r="B87" s="30"/>
      <c r="E87" s="187" t="str">
        <f>E9</f>
        <v>SO 801 - Vegetační úpravy</v>
      </c>
      <c r="F87" s="227"/>
      <c r="G87" s="227"/>
      <c r="H87" s="227"/>
      <c r="L87" s="30"/>
    </row>
    <row r="88" spans="2:47" s="1" customFormat="1" ht="6.95" customHeight="1" x14ac:dyDescent="0.2">
      <c r="B88" s="30"/>
      <c r="L88" s="30"/>
    </row>
    <row r="89" spans="2:47" s="1" customFormat="1" ht="12" customHeight="1" x14ac:dyDescent="0.2">
      <c r="B89" s="30"/>
      <c r="C89" s="25" t="s">
        <v>20</v>
      </c>
      <c r="F89" s="23" t="str">
        <f>F12</f>
        <v>Ostrov</v>
      </c>
      <c r="I89" s="25" t="s">
        <v>22</v>
      </c>
      <c r="J89" s="50">
        <f>IF(J12="","",J12)</f>
        <v>0</v>
      </c>
      <c r="L89" s="30"/>
    </row>
    <row r="90" spans="2:47" s="1" customFormat="1" ht="6.95" customHeight="1" x14ac:dyDescent="0.2">
      <c r="B90" s="30"/>
      <c r="L90" s="30"/>
    </row>
    <row r="91" spans="2:47" s="1" customFormat="1" ht="15.2" customHeight="1" x14ac:dyDescent="0.2">
      <c r="B91" s="30"/>
      <c r="C91" s="25" t="s">
        <v>23</v>
      </c>
      <c r="F91" s="23" t="str">
        <f>E15</f>
        <v>Město Ostrov</v>
      </c>
      <c r="I91" s="25" t="s">
        <v>31</v>
      </c>
      <c r="J91" s="28" t="str">
        <f>E21</f>
        <v>Ing. Igor Hrazdil</v>
      </c>
      <c r="L91" s="30"/>
    </row>
    <row r="92" spans="2:47" s="1" customFormat="1" ht="15.2" customHeight="1" x14ac:dyDescent="0.2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Igor Hrazdil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100" t="s">
        <v>111</v>
      </c>
      <c r="D94" s="92"/>
      <c r="E94" s="92"/>
      <c r="F94" s="92"/>
      <c r="G94" s="92"/>
      <c r="H94" s="92"/>
      <c r="I94" s="92"/>
      <c r="J94" s="101" t="s">
        <v>112</v>
      </c>
      <c r="K94" s="92"/>
      <c r="L94" s="30"/>
    </row>
    <row r="95" spans="2:47" s="1" customFormat="1" ht="10.35" customHeight="1" x14ac:dyDescent="0.2">
      <c r="B95" s="30"/>
      <c r="L95" s="30"/>
    </row>
    <row r="96" spans="2:47" s="1" customFormat="1" ht="22.9" customHeight="1" x14ac:dyDescent="0.2">
      <c r="B96" s="30"/>
      <c r="C96" s="102" t="s">
        <v>113</v>
      </c>
      <c r="J96" s="64">
        <f>J119</f>
        <v>0</v>
      </c>
      <c r="L96" s="30"/>
      <c r="AU96" s="15" t="s">
        <v>114</v>
      </c>
    </row>
    <row r="97" spans="2:12" s="8" customFormat="1" ht="24.95" customHeight="1" x14ac:dyDescent="0.2">
      <c r="B97" s="103"/>
      <c r="D97" s="104" t="s">
        <v>115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9" customFormat="1" ht="19.899999999999999" customHeight="1" x14ac:dyDescent="0.2">
      <c r="B98" s="107"/>
      <c r="D98" s="108" t="s">
        <v>255</v>
      </c>
      <c r="E98" s="109"/>
      <c r="F98" s="109"/>
      <c r="G98" s="109"/>
      <c r="H98" s="109"/>
      <c r="I98" s="109"/>
      <c r="J98" s="110">
        <f>J121</f>
        <v>0</v>
      </c>
      <c r="L98" s="107"/>
    </row>
    <row r="99" spans="2:12" s="9" customFormat="1" ht="19.899999999999999" customHeight="1" x14ac:dyDescent="0.2">
      <c r="B99" s="107"/>
      <c r="D99" s="108" t="s">
        <v>261</v>
      </c>
      <c r="E99" s="109"/>
      <c r="F99" s="109"/>
      <c r="G99" s="109"/>
      <c r="H99" s="109"/>
      <c r="I99" s="109"/>
      <c r="J99" s="110">
        <f>J152</f>
        <v>0</v>
      </c>
      <c r="L99" s="107"/>
    </row>
    <row r="100" spans="2:12" s="1" customFormat="1" ht="21.75" customHeight="1" x14ac:dyDescent="0.2">
      <c r="B100" s="30"/>
      <c r="L100" s="30"/>
    </row>
    <row r="101" spans="2:12" s="1" customFormat="1" ht="6.9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0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0"/>
    </row>
    <row r="106" spans="2:12" s="1" customFormat="1" ht="24.95" customHeight="1" x14ac:dyDescent="0.2">
      <c r="B106" s="30"/>
      <c r="C106" s="19" t="s">
        <v>117</v>
      </c>
      <c r="L106" s="30"/>
    </row>
    <row r="107" spans="2:12" s="1" customFormat="1" ht="6.95" customHeight="1" x14ac:dyDescent="0.2">
      <c r="B107" s="30"/>
      <c r="L107" s="30"/>
    </row>
    <row r="108" spans="2:12" s="1" customFormat="1" ht="12" customHeight="1" x14ac:dyDescent="0.2">
      <c r="B108" s="30"/>
      <c r="C108" s="25" t="s">
        <v>16</v>
      </c>
      <c r="L108" s="30"/>
    </row>
    <row r="109" spans="2:12" s="1" customFormat="1" ht="26.25" customHeight="1" x14ac:dyDescent="0.2">
      <c r="B109" s="30"/>
      <c r="E109" s="225" t="str">
        <f>E7</f>
        <v>Ostrov, Rekonstrukce vnitrobloku 4. etapy - Šafaříkova ulice SEKCE 2</v>
      </c>
      <c r="F109" s="226"/>
      <c r="G109" s="226"/>
      <c r="H109" s="226"/>
      <c r="L109" s="30"/>
    </row>
    <row r="110" spans="2:12" s="1" customFormat="1" ht="12" customHeight="1" x14ac:dyDescent="0.2">
      <c r="B110" s="30"/>
      <c r="C110" s="25" t="s">
        <v>108</v>
      </c>
      <c r="L110" s="30"/>
    </row>
    <row r="111" spans="2:12" s="1" customFormat="1" ht="16.5" customHeight="1" x14ac:dyDescent="0.2">
      <c r="B111" s="30"/>
      <c r="E111" s="187" t="str">
        <f>E9</f>
        <v>SO 801 - Vegetační úpravy</v>
      </c>
      <c r="F111" s="227"/>
      <c r="G111" s="227"/>
      <c r="H111" s="227"/>
      <c r="L111" s="30"/>
    </row>
    <row r="112" spans="2:12" s="1" customFormat="1" ht="6.95" customHeight="1" x14ac:dyDescent="0.2">
      <c r="B112" s="30"/>
      <c r="L112" s="30"/>
    </row>
    <row r="113" spans="2:65" s="1" customFormat="1" ht="12" customHeight="1" x14ac:dyDescent="0.2">
      <c r="B113" s="30"/>
      <c r="C113" s="25" t="s">
        <v>20</v>
      </c>
      <c r="F113" s="23" t="str">
        <f>F12</f>
        <v>Ostrov</v>
      </c>
      <c r="I113" s="25" t="s">
        <v>22</v>
      </c>
      <c r="J113" s="50">
        <f>IF(J12="","",J12)</f>
        <v>0</v>
      </c>
      <c r="L113" s="30"/>
    </row>
    <row r="114" spans="2:65" s="1" customFormat="1" ht="6.95" customHeight="1" x14ac:dyDescent="0.2">
      <c r="B114" s="30"/>
      <c r="L114" s="30"/>
    </row>
    <row r="115" spans="2:65" s="1" customFormat="1" ht="15.2" customHeight="1" x14ac:dyDescent="0.2">
      <c r="B115" s="30"/>
      <c r="C115" s="25" t="s">
        <v>23</v>
      </c>
      <c r="F115" s="23" t="str">
        <f>E15</f>
        <v>Město Ostrov</v>
      </c>
      <c r="I115" s="25" t="s">
        <v>31</v>
      </c>
      <c r="J115" s="28" t="str">
        <f>E21</f>
        <v>Ing. Igor Hrazdil</v>
      </c>
      <c r="L115" s="30"/>
    </row>
    <row r="116" spans="2:65" s="1" customFormat="1" ht="15.2" customHeight="1" x14ac:dyDescent="0.2">
      <c r="B116" s="30"/>
      <c r="C116" s="25" t="s">
        <v>29</v>
      </c>
      <c r="F116" s="23" t="str">
        <f>IF(E18="","",E18)</f>
        <v>Vyplň údaj</v>
      </c>
      <c r="I116" s="25" t="s">
        <v>36</v>
      </c>
      <c r="J116" s="28" t="str">
        <f>E24</f>
        <v>Ing. Igor Hrazdil</v>
      </c>
      <c r="L116" s="30"/>
    </row>
    <row r="117" spans="2:65" s="1" customFormat="1" ht="10.35" customHeight="1" x14ac:dyDescent="0.2">
      <c r="B117" s="30"/>
      <c r="L117" s="30"/>
    </row>
    <row r="118" spans="2:65" s="10" customFormat="1" ht="29.25" customHeight="1" x14ac:dyDescent="0.2">
      <c r="B118" s="111"/>
      <c r="C118" s="112" t="s">
        <v>118</v>
      </c>
      <c r="D118" s="113" t="s">
        <v>63</v>
      </c>
      <c r="E118" s="113" t="s">
        <v>59</v>
      </c>
      <c r="F118" s="113" t="s">
        <v>60</v>
      </c>
      <c r="G118" s="113" t="s">
        <v>119</v>
      </c>
      <c r="H118" s="113" t="s">
        <v>120</v>
      </c>
      <c r="I118" s="113" t="s">
        <v>121</v>
      </c>
      <c r="J118" s="113" t="s">
        <v>112</v>
      </c>
      <c r="K118" s="114" t="s">
        <v>122</v>
      </c>
      <c r="L118" s="111"/>
      <c r="M118" s="57" t="s">
        <v>1</v>
      </c>
      <c r="N118" s="58" t="s">
        <v>42</v>
      </c>
      <c r="O118" s="58" t="s">
        <v>123</v>
      </c>
      <c r="P118" s="58" t="s">
        <v>124</v>
      </c>
      <c r="Q118" s="58" t="s">
        <v>125</v>
      </c>
      <c r="R118" s="58" t="s">
        <v>126</v>
      </c>
      <c r="S118" s="58" t="s">
        <v>127</v>
      </c>
      <c r="T118" s="59" t="s">
        <v>128</v>
      </c>
    </row>
    <row r="119" spans="2:65" s="1" customFormat="1" ht="22.9" customHeight="1" x14ac:dyDescent="0.25">
      <c r="B119" s="30"/>
      <c r="C119" s="62" t="s">
        <v>129</v>
      </c>
      <c r="J119" s="115">
        <f>BK119</f>
        <v>0</v>
      </c>
      <c r="L119" s="30"/>
      <c r="M119" s="60"/>
      <c r="N119" s="51"/>
      <c r="O119" s="51"/>
      <c r="P119" s="116">
        <f>P120</f>
        <v>0</v>
      </c>
      <c r="Q119" s="51"/>
      <c r="R119" s="116">
        <f>R120</f>
        <v>36.962325</v>
      </c>
      <c r="S119" s="51"/>
      <c r="T119" s="117">
        <f>T120</f>
        <v>0</v>
      </c>
      <c r="AT119" s="15" t="s">
        <v>77</v>
      </c>
      <c r="AU119" s="15" t="s">
        <v>114</v>
      </c>
      <c r="BK119" s="118">
        <f>BK120</f>
        <v>0</v>
      </c>
    </row>
    <row r="120" spans="2:65" s="11" customFormat="1" ht="25.9" customHeight="1" x14ac:dyDescent="0.2">
      <c r="B120" s="119"/>
      <c r="D120" s="120" t="s">
        <v>77</v>
      </c>
      <c r="E120" s="121" t="s">
        <v>130</v>
      </c>
      <c r="F120" s="121" t="s">
        <v>131</v>
      </c>
      <c r="I120" s="122"/>
      <c r="J120" s="123">
        <f>BK120</f>
        <v>0</v>
      </c>
      <c r="L120" s="119"/>
      <c r="M120" s="124"/>
      <c r="P120" s="125">
        <f>P121+P152</f>
        <v>0</v>
      </c>
      <c r="R120" s="125">
        <f>R121+R152</f>
        <v>36.962325</v>
      </c>
      <c r="T120" s="126">
        <f>T121+T152</f>
        <v>0</v>
      </c>
      <c r="AR120" s="120" t="s">
        <v>86</v>
      </c>
      <c r="AT120" s="127" t="s">
        <v>77</v>
      </c>
      <c r="AU120" s="127" t="s">
        <v>78</v>
      </c>
      <c r="AY120" s="120" t="s">
        <v>132</v>
      </c>
      <c r="BK120" s="128">
        <f>BK121+BK152</f>
        <v>0</v>
      </c>
    </row>
    <row r="121" spans="2:65" s="11" customFormat="1" ht="22.9" customHeight="1" x14ac:dyDescent="0.2">
      <c r="B121" s="119"/>
      <c r="D121" s="120" t="s">
        <v>77</v>
      </c>
      <c r="E121" s="129" t="s">
        <v>86</v>
      </c>
      <c r="F121" s="129" t="s">
        <v>266</v>
      </c>
      <c r="I121" s="122"/>
      <c r="J121" s="130">
        <f>BK121</f>
        <v>0</v>
      </c>
      <c r="L121" s="119"/>
      <c r="M121" s="124"/>
      <c r="P121" s="125">
        <f>SUM(P122:P151)</f>
        <v>0</v>
      </c>
      <c r="R121" s="125">
        <f>SUM(R122:R151)</f>
        <v>36.962325</v>
      </c>
      <c r="T121" s="126">
        <f>SUM(T122:T151)</f>
        <v>0</v>
      </c>
      <c r="AR121" s="120" t="s">
        <v>86</v>
      </c>
      <c r="AT121" s="127" t="s">
        <v>77</v>
      </c>
      <c r="AU121" s="127" t="s">
        <v>86</v>
      </c>
      <c r="AY121" s="120" t="s">
        <v>132</v>
      </c>
      <c r="BK121" s="128">
        <f>SUM(BK122:BK151)</f>
        <v>0</v>
      </c>
    </row>
    <row r="122" spans="2:65" s="1" customFormat="1" ht="37.9" customHeight="1" x14ac:dyDescent="0.2">
      <c r="B122" s="30"/>
      <c r="C122" s="131" t="s">
        <v>86</v>
      </c>
      <c r="D122" s="131" t="s">
        <v>135</v>
      </c>
      <c r="E122" s="132" t="s">
        <v>969</v>
      </c>
      <c r="F122" s="133" t="s">
        <v>970</v>
      </c>
      <c r="G122" s="134" t="s">
        <v>269</v>
      </c>
      <c r="H122" s="135">
        <v>409</v>
      </c>
      <c r="I122" s="136"/>
      <c r="J122" s="137">
        <f>ROUND(I122*H122,2)</f>
        <v>0</v>
      </c>
      <c r="K122" s="133" t="s">
        <v>139</v>
      </c>
      <c r="L122" s="30"/>
      <c r="M122" s="138" t="s">
        <v>1</v>
      </c>
      <c r="N122" s="139" t="s">
        <v>43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140</v>
      </c>
      <c r="AT122" s="142" t="s">
        <v>135</v>
      </c>
      <c r="AU122" s="142" t="s">
        <v>88</v>
      </c>
      <c r="AY122" s="15" t="s">
        <v>132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5" t="s">
        <v>86</v>
      </c>
      <c r="BK122" s="143">
        <f>ROUND(I122*H122,2)</f>
        <v>0</v>
      </c>
      <c r="BL122" s="15" t="s">
        <v>140</v>
      </c>
      <c r="BM122" s="142" t="s">
        <v>971</v>
      </c>
    </row>
    <row r="123" spans="2:65" s="1" customFormat="1" ht="29.25" x14ac:dyDescent="0.2">
      <c r="B123" s="30"/>
      <c r="D123" s="144" t="s">
        <v>142</v>
      </c>
      <c r="F123" s="145" t="s">
        <v>972</v>
      </c>
      <c r="I123" s="146"/>
      <c r="L123" s="30"/>
      <c r="M123" s="147"/>
      <c r="T123" s="54"/>
      <c r="AT123" s="15" t="s">
        <v>142</v>
      </c>
      <c r="AU123" s="15" t="s">
        <v>88</v>
      </c>
    </row>
    <row r="124" spans="2:65" s="12" customFormat="1" ht="11.25" x14ac:dyDescent="0.2">
      <c r="B124" s="148"/>
      <c r="D124" s="144" t="s">
        <v>144</v>
      </c>
      <c r="E124" s="149" t="s">
        <v>1</v>
      </c>
      <c r="F124" s="150" t="s">
        <v>962</v>
      </c>
      <c r="H124" s="151">
        <v>409</v>
      </c>
      <c r="I124" s="152"/>
      <c r="L124" s="148"/>
      <c r="M124" s="153"/>
      <c r="T124" s="154"/>
      <c r="AT124" s="149" t="s">
        <v>144</v>
      </c>
      <c r="AU124" s="149" t="s">
        <v>88</v>
      </c>
      <c r="AV124" s="12" t="s">
        <v>88</v>
      </c>
      <c r="AW124" s="12" t="s">
        <v>35</v>
      </c>
      <c r="AX124" s="12" t="s">
        <v>86</v>
      </c>
      <c r="AY124" s="149" t="s">
        <v>132</v>
      </c>
    </row>
    <row r="125" spans="2:65" s="1" customFormat="1" ht="24.2" customHeight="1" x14ac:dyDescent="0.2">
      <c r="B125" s="30"/>
      <c r="C125" s="131" t="s">
        <v>88</v>
      </c>
      <c r="D125" s="131" t="s">
        <v>135</v>
      </c>
      <c r="E125" s="132" t="s">
        <v>973</v>
      </c>
      <c r="F125" s="133" t="s">
        <v>974</v>
      </c>
      <c r="G125" s="134" t="s">
        <v>269</v>
      </c>
      <c r="H125" s="135">
        <v>409</v>
      </c>
      <c r="I125" s="136"/>
      <c r="J125" s="137">
        <f>ROUND(I125*H125,2)</f>
        <v>0</v>
      </c>
      <c r="K125" s="133" t="s">
        <v>139</v>
      </c>
      <c r="L125" s="30"/>
      <c r="M125" s="138" t="s">
        <v>1</v>
      </c>
      <c r="N125" s="139" t="s">
        <v>43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140</v>
      </c>
      <c r="AT125" s="142" t="s">
        <v>135</v>
      </c>
      <c r="AU125" s="142" t="s">
        <v>88</v>
      </c>
      <c r="AY125" s="15" t="s">
        <v>132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5" t="s">
        <v>86</v>
      </c>
      <c r="BK125" s="143">
        <f>ROUND(I125*H125,2)</f>
        <v>0</v>
      </c>
      <c r="BL125" s="15" t="s">
        <v>140</v>
      </c>
      <c r="BM125" s="142" t="s">
        <v>975</v>
      </c>
    </row>
    <row r="126" spans="2:65" s="1" customFormat="1" ht="19.5" x14ac:dyDescent="0.2">
      <c r="B126" s="30"/>
      <c r="D126" s="144" t="s">
        <v>142</v>
      </c>
      <c r="F126" s="145" t="s">
        <v>976</v>
      </c>
      <c r="I126" s="146"/>
      <c r="L126" s="30"/>
      <c r="M126" s="147"/>
      <c r="T126" s="54"/>
      <c r="AT126" s="15" t="s">
        <v>142</v>
      </c>
      <c r="AU126" s="15" t="s">
        <v>88</v>
      </c>
    </row>
    <row r="127" spans="2:65" s="12" customFormat="1" ht="11.25" x14ac:dyDescent="0.2">
      <c r="B127" s="148"/>
      <c r="D127" s="144" t="s">
        <v>144</v>
      </c>
      <c r="E127" s="149" t="s">
        <v>962</v>
      </c>
      <c r="F127" s="150" t="s">
        <v>963</v>
      </c>
      <c r="H127" s="151">
        <v>409</v>
      </c>
      <c r="I127" s="152"/>
      <c r="L127" s="148"/>
      <c r="M127" s="153"/>
      <c r="T127" s="154"/>
      <c r="AT127" s="149" t="s">
        <v>144</v>
      </c>
      <c r="AU127" s="149" t="s">
        <v>88</v>
      </c>
      <c r="AV127" s="12" t="s">
        <v>88</v>
      </c>
      <c r="AW127" s="12" t="s">
        <v>35</v>
      </c>
      <c r="AX127" s="12" t="s">
        <v>86</v>
      </c>
      <c r="AY127" s="149" t="s">
        <v>132</v>
      </c>
    </row>
    <row r="128" spans="2:65" s="1" customFormat="1" ht="16.5" customHeight="1" x14ac:dyDescent="0.2">
      <c r="B128" s="30"/>
      <c r="C128" s="166" t="s">
        <v>107</v>
      </c>
      <c r="D128" s="166" t="s">
        <v>348</v>
      </c>
      <c r="E128" s="167" t="s">
        <v>977</v>
      </c>
      <c r="F128" s="168" t="s">
        <v>978</v>
      </c>
      <c r="G128" s="169" t="s">
        <v>868</v>
      </c>
      <c r="H128" s="170">
        <v>10.225</v>
      </c>
      <c r="I128" s="171"/>
      <c r="J128" s="172">
        <f>ROUND(I128*H128,2)</f>
        <v>0</v>
      </c>
      <c r="K128" s="168" t="s">
        <v>139</v>
      </c>
      <c r="L128" s="173"/>
      <c r="M128" s="174" t="s">
        <v>1</v>
      </c>
      <c r="N128" s="175" t="s">
        <v>43</v>
      </c>
      <c r="P128" s="140">
        <f>O128*H128</f>
        <v>0</v>
      </c>
      <c r="Q128" s="140">
        <v>1E-3</v>
      </c>
      <c r="R128" s="140">
        <f>Q128*H128</f>
        <v>1.0225E-2</v>
      </c>
      <c r="S128" s="140">
        <v>0</v>
      </c>
      <c r="T128" s="141">
        <f>S128*H128</f>
        <v>0</v>
      </c>
      <c r="AR128" s="142" t="s">
        <v>207</v>
      </c>
      <c r="AT128" s="142" t="s">
        <v>348</v>
      </c>
      <c r="AU128" s="142" t="s">
        <v>88</v>
      </c>
      <c r="AY128" s="15" t="s">
        <v>132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86</v>
      </c>
      <c r="BK128" s="143">
        <f>ROUND(I128*H128,2)</f>
        <v>0</v>
      </c>
      <c r="BL128" s="15" t="s">
        <v>140</v>
      </c>
      <c r="BM128" s="142" t="s">
        <v>979</v>
      </c>
    </row>
    <row r="129" spans="2:65" s="1" customFormat="1" ht="11.25" x14ac:dyDescent="0.2">
      <c r="B129" s="30"/>
      <c r="D129" s="144" t="s">
        <v>142</v>
      </c>
      <c r="F129" s="145" t="s">
        <v>978</v>
      </c>
      <c r="I129" s="146"/>
      <c r="L129" s="30"/>
      <c r="M129" s="147"/>
      <c r="T129" s="54"/>
      <c r="AT129" s="15" t="s">
        <v>142</v>
      </c>
      <c r="AU129" s="15" t="s">
        <v>88</v>
      </c>
    </row>
    <row r="130" spans="2:65" s="12" customFormat="1" ht="11.25" x14ac:dyDescent="0.2">
      <c r="B130" s="148"/>
      <c r="D130" s="144" t="s">
        <v>144</v>
      </c>
      <c r="E130" s="149" t="s">
        <v>1</v>
      </c>
      <c r="F130" s="150" t="s">
        <v>980</v>
      </c>
      <c r="H130" s="151">
        <v>10.225</v>
      </c>
      <c r="I130" s="152"/>
      <c r="L130" s="148"/>
      <c r="M130" s="153"/>
      <c r="T130" s="154"/>
      <c r="AT130" s="149" t="s">
        <v>144</v>
      </c>
      <c r="AU130" s="149" t="s">
        <v>88</v>
      </c>
      <c r="AV130" s="12" t="s">
        <v>88</v>
      </c>
      <c r="AW130" s="12" t="s">
        <v>35</v>
      </c>
      <c r="AX130" s="12" t="s">
        <v>86</v>
      </c>
      <c r="AY130" s="149" t="s">
        <v>132</v>
      </c>
    </row>
    <row r="131" spans="2:65" s="1" customFormat="1" ht="33" customHeight="1" x14ac:dyDescent="0.2">
      <c r="B131" s="30"/>
      <c r="C131" s="131" t="s">
        <v>140</v>
      </c>
      <c r="D131" s="131" t="s">
        <v>135</v>
      </c>
      <c r="E131" s="132" t="s">
        <v>981</v>
      </c>
      <c r="F131" s="133" t="s">
        <v>982</v>
      </c>
      <c r="G131" s="134" t="s">
        <v>269</v>
      </c>
      <c r="H131" s="135">
        <v>409</v>
      </c>
      <c r="I131" s="136"/>
      <c r="J131" s="137">
        <f>ROUND(I131*H131,2)</f>
        <v>0</v>
      </c>
      <c r="K131" s="133" t="s">
        <v>139</v>
      </c>
      <c r="L131" s="30"/>
      <c r="M131" s="138" t="s">
        <v>1</v>
      </c>
      <c r="N131" s="139" t="s">
        <v>43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140</v>
      </c>
      <c r="AT131" s="142" t="s">
        <v>135</v>
      </c>
      <c r="AU131" s="142" t="s">
        <v>88</v>
      </c>
      <c r="AY131" s="15" t="s">
        <v>132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5" t="s">
        <v>86</v>
      </c>
      <c r="BK131" s="143">
        <f>ROUND(I131*H131,2)</f>
        <v>0</v>
      </c>
      <c r="BL131" s="15" t="s">
        <v>140</v>
      </c>
      <c r="BM131" s="142" t="s">
        <v>983</v>
      </c>
    </row>
    <row r="132" spans="2:65" s="1" customFormat="1" ht="19.5" x14ac:dyDescent="0.2">
      <c r="B132" s="30"/>
      <c r="D132" s="144" t="s">
        <v>142</v>
      </c>
      <c r="F132" s="145" t="s">
        <v>984</v>
      </c>
      <c r="I132" s="146"/>
      <c r="L132" s="30"/>
      <c r="M132" s="147"/>
      <c r="T132" s="54"/>
      <c r="AT132" s="15" t="s">
        <v>142</v>
      </c>
      <c r="AU132" s="15" t="s">
        <v>88</v>
      </c>
    </row>
    <row r="133" spans="2:65" s="12" customFormat="1" ht="11.25" x14ac:dyDescent="0.2">
      <c r="B133" s="148"/>
      <c r="D133" s="144" t="s">
        <v>144</v>
      </c>
      <c r="E133" s="149" t="s">
        <v>1</v>
      </c>
      <c r="F133" s="150" t="s">
        <v>962</v>
      </c>
      <c r="H133" s="151">
        <v>409</v>
      </c>
      <c r="I133" s="152"/>
      <c r="L133" s="148"/>
      <c r="M133" s="153"/>
      <c r="T133" s="154"/>
      <c r="AT133" s="149" t="s">
        <v>144</v>
      </c>
      <c r="AU133" s="149" t="s">
        <v>88</v>
      </c>
      <c r="AV133" s="12" t="s">
        <v>88</v>
      </c>
      <c r="AW133" s="12" t="s">
        <v>35</v>
      </c>
      <c r="AX133" s="12" t="s">
        <v>86</v>
      </c>
      <c r="AY133" s="149" t="s">
        <v>132</v>
      </c>
    </row>
    <row r="134" spans="2:65" s="1" customFormat="1" ht="16.5" customHeight="1" x14ac:dyDescent="0.2">
      <c r="B134" s="30"/>
      <c r="C134" s="166" t="s">
        <v>288</v>
      </c>
      <c r="D134" s="166" t="s">
        <v>348</v>
      </c>
      <c r="E134" s="167" t="s">
        <v>985</v>
      </c>
      <c r="F134" s="168" t="s">
        <v>986</v>
      </c>
      <c r="G134" s="169" t="s">
        <v>315</v>
      </c>
      <c r="H134" s="170">
        <v>20.45</v>
      </c>
      <c r="I134" s="171"/>
      <c r="J134" s="172">
        <f>ROUND(I134*H134,2)</f>
        <v>0</v>
      </c>
      <c r="K134" s="168" t="s">
        <v>139</v>
      </c>
      <c r="L134" s="173"/>
      <c r="M134" s="174" t="s">
        <v>1</v>
      </c>
      <c r="N134" s="175" t="s">
        <v>43</v>
      </c>
      <c r="P134" s="140">
        <f>O134*H134</f>
        <v>0</v>
      </c>
      <c r="Q134" s="140">
        <v>0.21</v>
      </c>
      <c r="R134" s="140">
        <f>Q134*H134</f>
        <v>4.2944999999999993</v>
      </c>
      <c r="S134" s="140">
        <v>0</v>
      </c>
      <c r="T134" s="141">
        <f>S134*H134</f>
        <v>0</v>
      </c>
      <c r="AR134" s="142" t="s">
        <v>207</v>
      </c>
      <c r="AT134" s="142" t="s">
        <v>348</v>
      </c>
      <c r="AU134" s="142" t="s">
        <v>88</v>
      </c>
      <c r="AY134" s="15" t="s">
        <v>132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86</v>
      </c>
      <c r="BK134" s="143">
        <f>ROUND(I134*H134,2)</f>
        <v>0</v>
      </c>
      <c r="BL134" s="15" t="s">
        <v>140</v>
      </c>
      <c r="BM134" s="142" t="s">
        <v>987</v>
      </c>
    </row>
    <row r="135" spans="2:65" s="1" customFormat="1" ht="11.25" x14ac:dyDescent="0.2">
      <c r="B135" s="30"/>
      <c r="D135" s="144" t="s">
        <v>142</v>
      </c>
      <c r="F135" s="145" t="s">
        <v>986</v>
      </c>
      <c r="I135" s="146"/>
      <c r="L135" s="30"/>
      <c r="M135" s="147"/>
      <c r="T135" s="54"/>
      <c r="AT135" s="15" t="s">
        <v>142</v>
      </c>
      <c r="AU135" s="15" t="s">
        <v>88</v>
      </c>
    </row>
    <row r="136" spans="2:65" s="12" customFormat="1" ht="11.25" x14ac:dyDescent="0.2">
      <c r="B136" s="148"/>
      <c r="D136" s="144" t="s">
        <v>144</v>
      </c>
      <c r="E136" s="149" t="s">
        <v>1</v>
      </c>
      <c r="F136" s="150" t="s">
        <v>988</v>
      </c>
      <c r="H136" s="151">
        <v>20.45</v>
      </c>
      <c r="I136" s="152"/>
      <c r="L136" s="148"/>
      <c r="M136" s="153"/>
      <c r="T136" s="154"/>
      <c r="AT136" s="149" t="s">
        <v>144</v>
      </c>
      <c r="AU136" s="149" t="s">
        <v>88</v>
      </c>
      <c r="AV136" s="12" t="s">
        <v>88</v>
      </c>
      <c r="AW136" s="12" t="s">
        <v>35</v>
      </c>
      <c r="AX136" s="12" t="s">
        <v>86</v>
      </c>
      <c r="AY136" s="149" t="s">
        <v>132</v>
      </c>
    </row>
    <row r="137" spans="2:65" s="1" customFormat="1" ht="33" customHeight="1" x14ac:dyDescent="0.2">
      <c r="B137" s="30"/>
      <c r="C137" s="131" t="s">
        <v>241</v>
      </c>
      <c r="D137" s="131" t="s">
        <v>135</v>
      </c>
      <c r="E137" s="132" t="s">
        <v>989</v>
      </c>
      <c r="F137" s="133" t="s">
        <v>990</v>
      </c>
      <c r="G137" s="134" t="s">
        <v>269</v>
      </c>
      <c r="H137" s="135">
        <v>204.11</v>
      </c>
      <c r="I137" s="136"/>
      <c r="J137" s="137">
        <f>ROUND(I137*H137,2)</f>
        <v>0</v>
      </c>
      <c r="K137" s="133" t="s">
        <v>585</v>
      </c>
      <c r="L137" s="30"/>
      <c r="M137" s="138" t="s">
        <v>1</v>
      </c>
      <c r="N137" s="139" t="s">
        <v>43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140</v>
      </c>
      <c r="AT137" s="142" t="s">
        <v>135</v>
      </c>
      <c r="AU137" s="142" t="s">
        <v>88</v>
      </c>
      <c r="AY137" s="15" t="s">
        <v>132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86</v>
      </c>
      <c r="BK137" s="143">
        <f>ROUND(I137*H137,2)</f>
        <v>0</v>
      </c>
      <c r="BL137" s="15" t="s">
        <v>140</v>
      </c>
      <c r="BM137" s="142" t="s">
        <v>991</v>
      </c>
    </row>
    <row r="138" spans="2:65" s="1" customFormat="1" ht="19.5" x14ac:dyDescent="0.2">
      <c r="B138" s="30"/>
      <c r="D138" s="144" t="s">
        <v>142</v>
      </c>
      <c r="F138" s="145" t="s">
        <v>984</v>
      </c>
      <c r="I138" s="146"/>
      <c r="L138" s="30"/>
      <c r="M138" s="147"/>
      <c r="T138" s="54"/>
      <c r="AT138" s="15" t="s">
        <v>142</v>
      </c>
      <c r="AU138" s="15" t="s">
        <v>88</v>
      </c>
    </row>
    <row r="139" spans="2:65" s="12" customFormat="1" ht="11.25" x14ac:dyDescent="0.2">
      <c r="B139" s="148"/>
      <c r="D139" s="144" t="s">
        <v>144</v>
      </c>
      <c r="E139" s="149" t="s">
        <v>964</v>
      </c>
      <c r="F139" s="150" t="s">
        <v>992</v>
      </c>
      <c r="H139" s="151">
        <v>204.11</v>
      </c>
      <c r="I139" s="152"/>
      <c r="L139" s="148"/>
      <c r="M139" s="153"/>
      <c r="T139" s="154"/>
      <c r="AT139" s="149" t="s">
        <v>144</v>
      </c>
      <c r="AU139" s="149" t="s">
        <v>88</v>
      </c>
      <c r="AV139" s="12" t="s">
        <v>88</v>
      </c>
      <c r="AW139" s="12" t="s">
        <v>35</v>
      </c>
      <c r="AX139" s="12" t="s">
        <v>86</v>
      </c>
      <c r="AY139" s="149" t="s">
        <v>132</v>
      </c>
    </row>
    <row r="140" spans="2:65" s="1" customFormat="1" ht="16.5" customHeight="1" x14ac:dyDescent="0.2">
      <c r="B140" s="30"/>
      <c r="C140" s="166" t="s">
        <v>298</v>
      </c>
      <c r="D140" s="166" t="s">
        <v>348</v>
      </c>
      <c r="E140" s="167" t="s">
        <v>993</v>
      </c>
      <c r="F140" s="168" t="s">
        <v>994</v>
      </c>
      <c r="G140" s="169" t="s">
        <v>315</v>
      </c>
      <c r="H140" s="170">
        <v>20.411000000000001</v>
      </c>
      <c r="I140" s="171"/>
      <c r="J140" s="172">
        <f>ROUND(I140*H140,2)</f>
        <v>0</v>
      </c>
      <c r="K140" s="168" t="s">
        <v>585</v>
      </c>
      <c r="L140" s="173"/>
      <c r="M140" s="174" t="s">
        <v>1</v>
      </c>
      <c r="N140" s="175" t="s">
        <v>43</v>
      </c>
      <c r="P140" s="140">
        <f>O140*H140</f>
        <v>0</v>
      </c>
      <c r="Q140" s="140">
        <v>1.6</v>
      </c>
      <c r="R140" s="140">
        <f>Q140*H140</f>
        <v>32.657600000000002</v>
      </c>
      <c r="S140" s="140">
        <v>0</v>
      </c>
      <c r="T140" s="141">
        <f>S140*H140</f>
        <v>0</v>
      </c>
      <c r="AR140" s="142" t="s">
        <v>207</v>
      </c>
      <c r="AT140" s="142" t="s">
        <v>348</v>
      </c>
      <c r="AU140" s="142" t="s">
        <v>88</v>
      </c>
      <c r="AY140" s="15" t="s">
        <v>132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86</v>
      </c>
      <c r="BK140" s="143">
        <f>ROUND(I140*H140,2)</f>
        <v>0</v>
      </c>
      <c r="BL140" s="15" t="s">
        <v>140</v>
      </c>
      <c r="BM140" s="142" t="s">
        <v>995</v>
      </c>
    </row>
    <row r="141" spans="2:65" s="1" customFormat="1" ht="11.25" x14ac:dyDescent="0.2">
      <c r="B141" s="30"/>
      <c r="D141" s="144" t="s">
        <v>142</v>
      </c>
      <c r="F141" s="145" t="s">
        <v>986</v>
      </c>
      <c r="I141" s="146"/>
      <c r="L141" s="30"/>
      <c r="M141" s="147"/>
      <c r="T141" s="54"/>
      <c r="AT141" s="15" t="s">
        <v>142</v>
      </c>
      <c r="AU141" s="15" t="s">
        <v>88</v>
      </c>
    </row>
    <row r="142" spans="2:65" s="12" customFormat="1" ht="11.25" x14ac:dyDescent="0.2">
      <c r="B142" s="148"/>
      <c r="D142" s="144" t="s">
        <v>144</v>
      </c>
      <c r="E142" s="149" t="s">
        <v>1</v>
      </c>
      <c r="F142" s="150" t="s">
        <v>996</v>
      </c>
      <c r="H142" s="151">
        <v>20.411000000000001</v>
      </c>
      <c r="I142" s="152"/>
      <c r="L142" s="148"/>
      <c r="M142" s="153"/>
      <c r="T142" s="154"/>
      <c r="AT142" s="149" t="s">
        <v>144</v>
      </c>
      <c r="AU142" s="149" t="s">
        <v>88</v>
      </c>
      <c r="AV142" s="12" t="s">
        <v>88</v>
      </c>
      <c r="AW142" s="12" t="s">
        <v>35</v>
      </c>
      <c r="AX142" s="12" t="s">
        <v>86</v>
      </c>
      <c r="AY142" s="149" t="s">
        <v>132</v>
      </c>
    </row>
    <row r="143" spans="2:65" s="1" customFormat="1" ht="21.75" customHeight="1" x14ac:dyDescent="0.2">
      <c r="B143" s="30"/>
      <c r="C143" s="131" t="s">
        <v>207</v>
      </c>
      <c r="D143" s="131" t="s">
        <v>135</v>
      </c>
      <c r="E143" s="132" t="s">
        <v>997</v>
      </c>
      <c r="F143" s="133" t="s">
        <v>998</v>
      </c>
      <c r="G143" s="134" t="s">
        <v>315</v>
      </c>
      <c r="H143" s="135">
        <v>6.1349999999999998</v>
      </c>
      <c r="I143" s="136"/>
      <c r="J143" s="137">
        <f>ROUND(I143*H143,2)</f>
        <v>0</v>
      </c>
      <c r="K143" s="133" t="s">
        <v>139</v>
      </c>
      <c r="L143" s="30"/>
      <c r="M143" s="138" t="s">
        <v>1</v>
      </c>
      <c r="N143" s="139" t="s">
        <v>43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140</v>
      </c>
      <c r="AT143" s="142" t="s">
        <v>135</v>
      </c>
      <c r="AU143" s="142" t="s">
        <v>88</v>
      </c>
      <c r="AY143" s="15" t="s">
        <v>132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86</v>
      </c>
      <c r="BK143" s="143">
        <f>ROUND(I143*H143,2)</f>
        <v>0</v>
      </c>
      <c r="BL143" s="15" t="s">
        <v>140</v>
      </c>
      <c r="BM143" s="142" t="s">
        <v>999</v>
      </c>
    </row>
    <row r="144" spans="2:65" s="1" customFormat="1" ht="11.25" x14ac:dyDescent="0.2">
      <c r="B144" s="30"/>
      <c r="D144" s="144" t="s">
        <v>142</v>
      </c>
      <c r="F144" s="145" t="s">
        <v>1000</v>
      </c>
      <c r="I144" s="146"/>
      <c r="L144" s="30"/>
      <c r="M144" s="147"/>
      <c r="T144" s="54"/>
      <c r="AT144" s="15" t="s">
        <v>142</v>
      </c>
      <c r="AU144" s="15" t="s">
        <v>88</v>
      </c>
    </row>
    <row r="145" spans="2:65" s="12" customFormat="1" ht="11.25" x14ac:dyDescent="0.2">
      <c r="B145" s="148"/>
      <c r="D145" s="144" t="s">
        <v>144</v>
      </c>
      <c r="E145" s="149" t="s">
        <v>966</v>
      </c>
      <c r="F145" s="150" t="s">
        <v>1001</v>
      </c>
      <c r="H145" s="151">
        <v>6.1349999999999998</v>
      </c>
      <c r="I145" s="152"/>
      <c r="L145" s="148"/>
      <c r="M145" s="153"/>
      <c r="T145" s="154"/>
      <c r="AT145" s="149" t="s">
        <v>144</v>
      </c>
      <c r="AU145" s="149" t="s">
        <v>88</v>
      </c>
      <c r="AV145" s="12" t="s">
        <v>88</v>
      </c>
      <c r="AW145" s="12" t="s">
        <v>35</v>
      </c>
      <c r="AX145" s="12" t="s">
        <v>86</v>
      </c>
      <c r="AY145" s="149" t="s">
        <v>132</v>
      </c>
    </row>
    <row r="146" spans="2:65" s="1" customFormat="1" ht="21.75" customHeight="1" x14ac:dyDescent="0.2">
      <c r="B146" s="30"/>
      <c r="C146" s="131" t="s">
        <v>133</v>
      </c>
      <c r="D146" s="131" t="s">
        <v>135</v>
      </c>
      <c r="E146" s="132" t="s">
        <v>1002</v>
      </c>
      <c r="F146" s="133" t="s">
        <v>1003</v>
      </c>
      <c r="G146" s="134" t="s">
        <v>315</v>
      </c>
      <c r="H146" s="135">
        <v>6.1349999999999998</v>
      </c>
      <c r="I146" s="136"/>
      <c r="J146" s="137">
        <f>ROUND(I146*H146,2)</f>
        <v>0</v>
      </c>
      <c r="K146" s="133" t="s">
        <v>139</v>
      </c>
      <c r="L146" s="30"/>
      <c r="M146" s="138" t="s">
        <v>1</v>
      </c>
      <c r="N146" s="139" t="s">
        <v>43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140</v>
      </c>
      <c r="AT146" s="142" t="s">
        <v>135</v>
      </c>
      <c r="AU146" s="142" t="s">
        <v>88</v>
      </c>
      <c r="AY146" s="15" t="s">
        <v>132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5" t="s">
        <v>86</v>
      </c>
      <c r="BK146" s="143">
        <f>ROUND(I146*H146,2)</f>
        <v>0</v>
      </c>
      <c r="BL146" s="15" t="s">
        <v>140</v>
      </c>
      <c r="BM146" s="142" t="s">
        <v>1004</v>
      </c>
    </row>
    <row r="147" spans="2:65" s="1" customFormat="1" ht="11.25" x14ac:dyDescent="0.2">
      <c r="B147" s="30"/>
      <c r="D147" s="144" t="s">
        <v>142</v>
      </c>
      <c r="F147" s="145" t="s">
        <v>1005</v>
      </c>
      <c r="I147" s="146"/>
      <c r="L147" s="30"/>
      <c r="M147" s="147"/>
      <c r="T147" s="54"/>
      <c r="AT147" s="15" t="s">
        <v>142</v>
      </c>
      <c r="AU147" s="15" t="s">
        <v>88</v>
      </c>
    </row>
    <row r="148" spans="2:65" s="12" customFormat="1" ht="11.25" x14ac:dyDescent="0.2">
      <c r="B148" s="148"/>
      <c r="D148" s="144" t="s">
        <v>144</v>
      </c>
      <c r="E148" s="149" t="s">
        <v>1</v>
      </c>
      <c r="F148" s="150" t="s">
        <v>966</v>
      </c>
      <c r="H148" s="151">
        <v>6.1349999999999998</v>
      </c>
      <c r="I148" s="152"/>
      <c r="L148" s="148"/>
      <c r="M148" s="153"/>
      <c r="T148" s="154"/>
      <c r="AT148" s="149" t="s">
        <v>144</v>
      </c>
      <c r="AU148" s="149" t="s">
        <v>88</v>
      </c>
      <c r="AV148" s="12" t="s">
        <v>88</v>
      </c>
      <c r="AW148" s="12" t="s">
        <v>35</v>
      </c>
      <c r="AX148" s="12" t="s">
        <v>86</v>
      </c>
      <c r="AY148" s="149" t="s">
        <v>132</v>
      </c>
    </row>
    <row r="149" spans="2:65" s="1" customFormat="1" ht="24.2" customHeight="1" x14ac:dyDescent="0.2">
      <c r="B149" s="30"/>
      <c r="C149" s="131" t="s">
        <v>312</v>
      </c>
      <c r="D149" s="131" t="s">
        <v>135</v>
      </c>
      <c r="E149" s="132" t="s">
        <v>1006</v>
      </c>
      <c r="F149" s="133" t="s">
        <v>1007</v>
      </c>
      <c r="G149" s="134" t="s">
        <v>315</v>
      </c>
      <c r="H149" s="135">
        <v>12.27</v>
      </c>
      <c r="I149" s="136"/>
      <c r="J149" s="137">
        <f>ROUND(I149*H149,2)</f>
        <v>0</v>
      </c>
      <c r="K149" s="133" t="s">
        <v>139</v>
      </c>
      <c r="L149" s="30"/>
      <c r="M149" s="138" t="s">
        <v>1</v>
      </c>
      <c r="N149" s="139" t="s">
        <v>43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140</v>
      </c>
      <c r="AT149" s="142" t="s">
        <v>135</v>
      </c>
      <c r="AU149" s="142" t="s">
        <v>88</v>
      </c>
      <c r="AY149" s="15" t="s">
        <v>132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86</v>
      </c>
      <c r="BK149" s="143">
        <f>ROUND(I149*H149,2)</f>
        <v>0</v>
      </c>
      <c r="BL149" s="15" t="s">
        <v>140</v>
      </c>
      <c r="BM149" s="142" t="s">
        <v>1008</v>
      </c>
    </row>
    <row r="150" spans="2:65" s="1" customFormat="1" ht="19.5" x14ac:dyDescent="0.2">
      <c r="B150" s="30"/>
      <c r="D150" s="144" t="s">
        <v>142</v>
      </c>
      <c r="F150" s="145" t="s">
        <v>1009</v>
      </c>
      <c r="I150" s="146"/>
      <c r="L150" s="30"/>
      <c r="M150" s="147"/>
      <c r="T150" s="54"/>
      <c r="AT150" s="15" t="s">
        <v>142</v>
      </c>
      <c r="AU150" s="15" t="s">
        <v>88</v>
      </c>
    </row>
    <row r="151" spans="2:65" s="12" customFormat="1" ht="11.25" x14ac:dyDescent="0.2">
      <c r="B151" s="148"/>
      <c r="D151" s="144" t="s">
        <v>144</v>
      </c>
      <c r="E151" s="149" t="s">
        <v>1</v>
      </c>
      <c r="F151" s="150" t="s">
        <v>1010</v>
      </c>
      <c r="H151" s="151">
        <v>12.27</v>
      </c>
      <c r="I151" s="152"/>
      <c r="L151" s="148"/>
      <c r="M151" s="153"/>
      <c r="T151" s="154"/>
      <c r="AT151" s="149" t="s">
        <v>144</v>
      </c>
      <c r="AU151" s="149" t="s">
        <v>88</v>
      </c>
      <c r="AV151" s="12" t="s">
        <v>88</v>
      </c>
      <c r="AW151" s="12" t="s">
        <v>35</v>
      </c>
      <c r="AX151" s="12" t="s">
        <v>86</v>
      </c>
      <c r="AY151" s="149" t="s">
        <v>132</v>
      </c>
    </row>
    <row r="152" spans="2:65" s="11" customFormat="1" ht="22.9" customHeight="1" x14ac:dyDescent="0.2">
      <c r="B152" s="119"/>
      <c r="D152" s="120" t="s">
        <v>77</v>
      </c>
      <c r="E152" s="129" t="s">
        <v>769</v>
      </c>
      <c r="F152" s="129" t="s">
        <v>770</v>
      </c>
      <c r="I152" s="122"/>
      <c r="J152" s="130">
        <f>BK152</f>
        <v>0</v>
      </c>
      <c r="L152" s="119"/>
      <c r="M152" s="124"/>
      <c r="P152" s="125">
        <f>SUM(P153:P154)</f>
        <v>0</v>
      </c>
      <c r="R152" s="125">
        <f>SUM(R153:R154)</f>
        <v>0</v>
      </c>
      <c r="T152" s="126">
        <f>SUM(T153:T154)</f>
        <v>0</v>
      </c>
      <c r="AR152" s="120" t="s">
        <v>86</v>
      </c>
      <c r="AT152" s="127" t="s">
        <v>77</v>
      </c>
      <c r="AU152" s="127" t="s">
        <v>86</v>
      </c>
      <c r="AY152" s="120" t="s">
        <v>132</v>
      </c>
      <c r="BK152" s="128">
        <f>SUM(BK153:BK154)</f>
        <v>0</v>
      </c>
    </row>
    <row r="153" spans="2:65" s="1" customFormat="1" ht="24.2" customHeight="1" x14ac:dyDescent="0.2">
      <c r="B153" s="30"/>
      <c r="C153" s="131" t="s">
        <v>222</v>
      </c>
      <c r="D153" s="131" t="s">
        <v>135</v>
      </c>
      <c r="E153" s="132" t="s">
        <v>1011</v>
      </c>
      <c r="F153" s="133" t="s">
        <v>1012</v>
      </c>
      <c r="G153" s="134" t="s">
        <v>351</v>
      </c>
      <c r="H153" s="135">
        <v>36.962000000000003</v>
      </c>
      <c r="I153" s="136"/>
      <c r="J153" s="137">
        <f>ROUND(I153*H153,2)</f>
        <v>0</v>
      </c>
      <c r="K153" s="133" t="s">
        <v>139</v>
      </c>
      <c r="L153" s="30"/>
      <c r="M153" s="138" t="s">
        <v>1</v>
      </c>
      <c r="N153" s="139" t="s">
        <v>43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140</v>
      </c>
      <c r="AT153" s="142" t="s">
        <v>135</v>
      </c>
      <c r="AU153" s="142" t="s">
        <v>88</v>
      </c>
      <c r="AY153" s="15" t="s">
        <v>132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86</v>
      </c>
      <c r="BK153" s="143">
        <f>ROUND(I153*H153,2)</f>
        <v>0</v>
      </c>
      <c r="BL153" s="15" t="s">
        <v>140</v>
      </c>
      <c r="BM153" s="142" t="s">
        <v>1013</v>
      </c>
    </row>
    <row r="154" spans="2:65" s="1" customFormat="1" ht="19.5" x14ac:dyDescent="0.2">
      <c r="B154" s="30"/>
      <c r="D154" s="144" t="s">
        <v>142</v>
      </c>
      <c r="F154" s="145" t="s">
        <v>1014</v>
      </c>
      <c r="I154" s="146"/>
      <c r="L154" s="30"/>
      <c r="M154" s="176"/>
      <c r="N154" s="177"/>
      <c r="O154" s="177"/>
      <c r="P154" s="177"/>
      <c r="Q154" s="177"/>
      <c r="R154" s="177"/>
      <c r="S154" s="177"/>
      <c r="T154" s="178"/>
      <c r="AT154" s="15" t="s">
        <v>142</v>
      </c>
      <c r="AU154" s="15" t="s">
        <v>88</v>
      </c>
    </row>
    <row r="155" spans="2:65" s="1" customFormat="1" ht="6.95" customHeight="1" x14ac:dyDescent="0.2">
      <c r="B155" s="42"/>
      <c r="C155" s="43"/>
      <c r="D155" s="43"/>
      <c r="E155" s="43"/>
      <c r="F155" s="43"/>
      <c r="G155" s="43"/>
      <c r="H155" s="43"/>
      <c r="I155" s="43"/>
      <c r="J155" s="43"/>
      <c r="K155" s="43"/>
      <c r="L155" s="30"/>
    </row>
  </sheetData>
  <sheetProtection algorithmName="SHA-512" hashValue="5zxb7nZMfaVMIMI0n7vW8i/Zojen88BtgWfhqKSnx9xbxbGH7jrsYFBiObk9ZKQ4SWv8h5prh1xezOtDn3Yfhw==" saltValue="PD+xoZm7k9vh8KiSgD8j1R2xRxN2MX0Zd0rQ45fy466EflYua4lFzD4xLEi49uENTfYJhPPKQXvOcfYB4URspQ==" spinCount="100000" sheet="1" objects="1" scenarios="1" formatColumns="0" formatRows="0" autoFilter="0"/>
  <autoFilter ref="C118:K154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1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5" t="s">
        <v>99</v>
      </c>
    </row>
    <row r="3" spans="2:46" ht="6.95" customHeight="1" x14ac:dyDescent="0.2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88</v>
      </c>
    </row>
    <row r="4" spans="2:46" ht="24.95" customHeight="1" x14ac:dyDescent="0.2">
      <c r="B4" s="18"/>
      <c r="D4" s="19" t="s">
        <v>102</v>
      </c>
      <c r="L4" s="18"/>
      <c r="M4" s="87" t="s">
        <v>10</v>
      </c>
      <c r="AT4" s="15" t="s">
        <v>4</v>
      </c>
    </row>
    <row r="5" spans="2:46" ht="6.95" customHeight="1" x14ac:dyDescent="0.2">
      <c r="B5" s="18"/>
      <c r="L5" s="18"/>
    </row>
    <row r="6" spans="2:46" ht="12" customHeight="1" x14ac:dyDescent="0.2">
      <c r="B6" s="18"/>
      <c r="D6" s="25" t="s">
        <v>16</v>
      </c>
      <c r="L6" s="18"/>
    </row>
    <row r="7" spans="2:46" ht="26.25" customHeight="1" x14ac:dyDescent="0.2">
      <c r="B7" s="18"/>
      <c r="E7" s="225" t="str">
        <f>'Rekapitulace stavby'!K6</f>
        <v>Ostrov, Rekonstrukce vnitrobloku 4. etapy - Šafaříkova ulice SEKCE 2</v>
      </c>
      <c r="F7" s="226"/>
      <c r="G7" s="226"/>
      <c r="H7" s="226"/>
      <c r="L7" s="18"/>
    </row>
    <row r="8" spans="2:46" s="1" customFormat="1" ht="12" customHeight="1" x14ac:dyDescent="0.2">
      <c r="B8" s="30"/>
      <c r="D8" s="25" t="s">
        <v>108</v>
      </c>
      <c r="L8" s="30"/>
    </row>
    <row r="9" spans="2:46" s="1" customFormat="1" ht="16.5" customHeight="1" x14ac:dyDescent="0.2">
      <c r="B9" s="30"/>
      <c r="E9" s="187" t="s">
        <v>1015</v>
      </c>
      <c r="F9" s="227"/>
      <c r="G9" s="227"/>
      <c r="H9" s="227"/>
      <c r="L9" s="30"/>
    </row>
    <row r="10" spans="2:46" s="1" customFormat="1" ht="11.25" x14ac:dyDescent="0.2">
      <c r="B10" s="30"/>
      <c r="L10" s="30"/>
    </row>
    <row r="11" spans="2:46" s="1" customFormat="1" ht="12" customHeight="1" x14ac:dyDescent="0.2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 x14ac:dyDescent="0.2">
      <c r="B12" s="30"/>
      <c r="D12" s="25" t="s">
        <v>20</v>
      </c>
      <c r="F12" s="23" t="s">
        <v>21</v>
      </c>
      <c r="I12" s="25" t="s">
        <v>22</v>
      </c>
      <c r="J12" s="50">
        <f>'Rekapitulace stavby'!AN8</f>
        <v>0</v>
      </c>
      <c r="L12" s="30"/>
    </row>
    <row r="13" spans="2:46" s="1" customFormat="1" ht="10.9" customHeight="1" x14ac:dyDescent="0.2">
      <c r="B13" s="30"/>
      <c r="L13" s="30"/>
    </row>
    <row r="14" spans="2:46" s="1" customFormat="1" ht="12" customHeight="1" x14ac:dyDescent="0.2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 x14ac:dyDescent="0.2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5" customHeight="1" x14ac:dyDescent="0.2">
      <c r="B16" s="30"/>
      <c r="L16" s="30"/>
    </row>
    <row r="17" spans="2:12" s="1" customFormat="1" ht="12" customHeight="1" x14ac:dyDescent="0.2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 x14ac:dyDescent="0.2">
      <c r="B18" s="30"/>
      <c r="E18" s="228" t="str">
        <f>'Rekapitulace stavby'!E14</f>
        <v>Vyplň údaj</v>
      </c>
      <c r="F18" s="209"/>
      <c r="G18" s="209"/>
      <c r="H18" s="209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 x14ac:dyDescent="0.2">
      <c r="B19" s="30"/>
      <c r="L19" s="30"/>
    </row>
    <row r="20" spans="2:12" s="1" customFormat="1" ht="12" customHeight="1" x14ac:dyDescent="0.2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 x14ac:dyDescent="0.2">
      <c r="B21" s="30"/>
      <c r="E21" s="23" t="s">
        <v>33</v>
      </c>
      <c r="I21" s="25" t="s">
        <v>27</v>
      </c>
      <c r="J21" s="23" t="s">
        <v>34</v>
      </c>
      <c r="L21" s="30"/>
    </row>
    <row r="22" spans="2:12" s="1" customFormat="1" ht="6.95" customHeight="1" x14ac:dyDescent="0.2">
      <c r="B22" s="30"/>
      <c r="L22" s="30"/>
    </row>
    <row r="23" spans="2:12" s="1" customFormat="1" ht="12" customHeight="1" x14ac:dyDescent="0.2">
      <c r="B23" s="30"/>
      <c r="D23" s="25" t="s">
        <v>36</v>
      </c>
      <c r="I23" s="25" t="s">
        <v>24</v>
      </c>
      <c r="J23" s="23" t="s">
        <v>32</v>
      </c>
      <c r="L23" s="30"/>
    </row>
    <row r="24" spans="2:12" s="1" customFormat="1" ht="18" customHeight="1" x14ac:dyDescent="0.2">
      <c r="B24" s="30"/>
      <c r="E24" s="23" t="s">
        <v>33</v>
      </c>
      <c r="I24" s="25" t="s">
        <v>27</v>
      </c>
      <c r="J24" s="23" t="s">
        <v>34</v>
      </c>
      <c r="L24" s="30"/>
    </row>
    <row r="25" spans="2:12" s="1" customFormat="1" ht="6.95" customHeight="1" x14ac:dyDescent="0.2">
      <c r="B25" s="30"/>
      <c r="L25" s="30"/>
    </row>
    <row r="26" spans="2:12" s="1" customFormat="1" ht="12" customHeight="1" x14ac:dyDescent="0.2">
      <c r="B26" s="30"/>
      <c r="D26" s="25" t="s">
        <v>37</v>
      </c>
      <c r="L26" s="30"/>
    </row>
    <row r="27" spans="2:12" s="7" customFormat="1" ht="16.5" customHeight="1" x14ac:dyDescent="0.2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 x14ac:dyDescent="0.2">
      <c r="B28" s="30"/>
      <c r="L28" s="30"/>
    </row>
    <row r="29" spans="2:12" s="1" customFormat="1" ht="6.95" customHeight="1" x14ac:dyDescent="0.2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 x14ac:dyDescent="0.2">
      <c r="B30" s="30"/>
      <c r="D30" s="89" t="s">
        <v>38</v>
      </c>
      <c r="J30" s="64">
        <f>ROUND(J119, 2)</f>
        <v>0</v>
      </c>
      <c r="L30" s="30"/>
    </row>
    <row r="31" spans="2:12" s="1" customFormat="1" ht="6.95" customHeight="1" x14ac:dyDescent="0.2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 x14ac:dyDescent="0.2">
      <c r="B32" s="30"/>
      <c r="F32" s="33" t="s">
        <v>40</v>
      </c>
      <c r="I32" s="33" t="s">
        <v>39</v>
      </c>
      <c r="J32" s="33" t="s">
        <v>41</v>
      </c>
      <c r="L32" s="30"/>
    </row>
    <row r="33" spans="2:12" s="1" customFormat="1" ht="14.45" customHeight="1" x14ac:dyDescent="0.2">
      <c r="B33" s="30"/>
      <c r="D33" s="53" t="s">
        <v>42</v>
      </c>
      <c r="E33" s="25" t="s">
        <v>43</v>
      </c>
      <c r="F33" s="90">
        <f>ROUND((SUM(BE119:BE130)),  2)</f>
        <v>0</v>
      </c>
      <c r="I33" s="91">
        <v>0.21</v>
      </c>
      <c r="J33" s="90">
        <f>ROUND(((SUM(BE119:BE130))*I33),  2)</f>
        <v>0</v>
      </c>
      <c r="L33" s="30"/>
    </row>
    <row r="34" spans="2:12" s="1" customFormat="1" ht="14.45" customHeight="1" x14ac:dyDescent="0.2">
      <c r="B34" s="30"/>
      <c r="E34" s="25" t="s">
        <v>44</v>
      </c>
      <c r="F34" s="90">
        <f>ROUND((SUM(BF119:BF130)),  2)</f>
        <v>0</v>
      </c>
      <c r="I34" s="91">
        <v>0.12</v>
      </c>
      <c r="J34" s="90">
        <f>ROUND(((SUM(BF119:BF130))*I34),  2)</f>
        <v>0</v>
      </c>
      <c r="L34" s="30"/>
    </row>
    <row r="35" spans="2:12" s="1" customFormat="1" ht="14.45" hidden="1" customHeight="1" x14ac:dyDescent="0.2">
      <c r="B35" s="30"/>
      <c r="E35" s="25" t="s">
        <v>45</v>
      </c>
      <c r="F35" s="90">
        <f>ROUND((SUM(BG119:BG130)),  2)</f>
        <v>0</v>
      </c>
      <c r="I35" s="91">
        <v>0.21</v>
      </c>
      <c r="J35" s="90">
        <f>0</f>
        <v>0</v>
      </c>
      <c r="L35" s="30"/>
    </row>
    <row r="36" spans="2:12" s="1" customFormat="1" ht="14.45" hidden="1" customHeight="1" x14ac:dyDescent="0.2">
      <c r="B36" s="30"/>
      <c r="E36" s="25" t="s">
        <v>46</v>
      </c>
      <c r="F36" s="90">
        <f>ROUND((SUM(BH119:BH130)),  2)</f>
        <v>0</v>
      </c>
      <c r="I36" s="91">
        <v>0.12</v>
      </c>
      <c r="J36" s="90">
        <f>0</f>
        <v>0</v>
      </c>
      <c r="L36" s="30"/>
    </row>
    <row r="37" spans="2:12" s="1" customFormat="1" ht="14.45" hidden="1" customHeight="1" x14ac:dyDescent="0.2">
      <c r="B37" s="30"/>
      <c r="E37" s="25" t="s">
        <v>47</v>
      </c>
      <c r="F37" s="90">
        <f>ROUND((SUM(BI119:BI130)),  2)</f>
        <v>0</v>
      </c>
      <c r="I37" s="91">
        <v>0</v>
      </c>
      <c r="J37" s="90">
        <f>0</f>
        <v>0</v>
      </c>
      <c r="L37" s="30"/>
    </row>
    <row r="38" spans="2:12" s="1" customFormat="1" ht="6.95" customHeight="1" x14ac:dyDescent="0.2">
      <c r="B38" s="30"/>
      <c r="L38" s="30"/>
    </row>
    <row r="39" spans="2:12" s="1" customFormat="1" ht="25.35" customHeight="1" x14ac:dyDescent="0.2">
      <c r="B39" s="30"/>
      <c r="C39" s="92"/>
      <c r="D39" s="93" t="s">
        <v>48</v>
      </c>
      <c r="E39" s="55"/>
      <c r="F39" s="55"/>
      <c r="G39" s="94" t="s">
        <v>49</v>
      </c>
      <c r="H39" s="95" t="s">
        <v>50</v>
      </c>
      <c r="I39" s="55"/>
      <c r="J39" s="96">
        <f>SUM(J30:J37)</f>
        <v>0</v>
      </c>
      <c r="K39" s="97"/>
      <c r="L39" s="30"/>
    </row>
    <row r="40" spans="2:12" s="1" customFormat="1" ht="14.45" customHeight="1" x14ac:dyDescent="0.2">
      <c r="B40" s="30"/>
      <c r="L40" s="30"/>
    </row>
    <row r="41" spans="2:12" ht="14.45" customHeight="1" x14ac:dyDescent="0.2">
      <c r="B41" s="18"/>
      <c r="L41" s="18"/>
    </row>
    <row r="42" spans="2:12" ht="14.45" customHeight="1" x14ac:dyDescent="0.2">
      <c r="B42" s="18"/>
      <c r="L42" s="18"/>
    </row>
    <row r="43" spans="2:12" ht="14.45" customHeight="1" x14ac:dyDescent="0.2">
      <c r="B43" s="18"/>
      <c r="L43" s="18"/>
    </row>
    <row r="44" spans="2:12" ht="14.45" customHeight="1" x14ac:dyDescent="0.2">
      <c r="B44" s="18"/>
      <c r="L44" s="18"/>
    </row>
    <row r="45" spans="2:12" ht="14.45" customHeight="1" x14ac:dyDescent="0.2">
      <c r="B45" s="18"/>
      <c r="L45" s="18"/>
    </row>
    <row r="46" spans="2:12" ht="14.45" customHeight="1" x14ac:dyDescent="0.2">
      <c r="B46" s="18"/>
      <c r="L46" s="18"/>
    </row>
    <row r="47" spans="2:12" ht="14.45" customHeight="1" x14ac:dyDescent="0.2">
      <c r="B47" s="18"/>
      <c r="L47" s="18"/>
    </row>
    <row r="48" spans="2:12" ht="14.45" customHeight="1" x14ac:dyDescent="0.2">
      <c r="B48" s="18"/>
      <c r="L48" s="18"/>
    </row>
    <row r="49" spans="2:12" ht="14.45" customHeight="1" x14ac:dyDescent="0.2">
      <c r="B49" s="18"/>
      <c r="L49" s="18"/>
    </row>
    <row r="50" spans="2:12" s="1" customFormat="1" ht="14.45" customHeight="1" x14ac:dyDescent="0.2">
      <c r="B50" s="30"/>
      <c r="D50" s="39" t="s">
        <v>51</v>
      </c>
      <c r="E50" s="40"/>
      <c r="F50" s="40"/>
      <c r="G50" s="39" t="s">
        <v>52</v>
      </c>
      <c r="H50" s="40"/>
      <c r="I50" s="40"/>
      <c r="J50" s="40"/>
      <c r="K50" s="40"/>
      <c r="L50" s="30"/>
    </row>
    <row r="51" spans="2:12" ht="11.25" x14ac:dyDescent="0.2">
      <c r="B51" s="18"/>
      <c r="L51" s="18"/>
    </row>
    <row r="52" spans="2:12" ht="11.25" x14ac:dyDescent="0.2">
      <c r="B52" s="18"/>
      <c r="L52" s="18"/>
    </row>
    <row r="53" spans="2:12" ht="11.25" x14ac:dyDescent="0.2">
      <c r="B53" s="18"/>
      <c r="L53" s="18"/>
    </row>
    <row r="54" spans="2:12" ht="11.25" x14ac:dyDescent="0.2">
      <c r="B54" s="18"/>
      <c r="L54" s="18"/>
    </row>
    <row r="55" spans="2:12" ht="11.25" x14ac:dyDescent="0.2">
      <c r="B55" s="18"/>
      <c r="L55" s="18"/>
    </row>
    <row r="56" spans="2:12" ht="11.25" x14ac:dyDescent="0.2">
      <c r="B56" s="18"/>
      <c r="L56" s="18"/>
    </row>
    <row r="57" spans="2:12" ht="11.25" x14ac:dyDescent="0.2">
      <c r="B57" s="18"/>
      <c r="L57" s="18"/>
    </row>
    <row r="58" spans="2:12" ht="11.25" x14ac:dyDescent="0.2">
      <c r="B58" s="18"/>
      <c r="L58" s="18"/>
    </row>
    <row r="59" spans="2:12" ht="11.25" x14ac:dyDescent="0.2">
      <c r="B59" s="18"/>
      <c r="L59" s="18"/>
    </row>
    <row r="60" spans="2:12" ht="11.25" x14ac:dyDescent="0.2">
      <c r="B60" s="18"/>
      <c r="L60" s="18"/>
    </row>
    <row r="61" spans="2:12" s="1" customFormat="1" ht="12.75" x14ac:dyDescent="0.2">
      <c r="B61" s="30"/>
      <c r="D61" s="41" t="s">
        <v>53</v>
      </c>
      <c r="E61" s="32"/>
      <c r="F61" s="98" t="s">
        <v>54</v>
      </c>
      <c r="G61" s="41" t="s">
        <v>53</v>
      </c>
      <c r="H61" s="32"/>
      <c r="I61" s="32"/>
      <c r="J61" s="99" t="s">
        <v>54</v>
      </c>
      <c r="K61" s="32"/>
      <c r="L61" s="30"/>
    </row>
    <row r="62" spans="2:12" ht="11.25" x14ac:dyDescent="0.2">
      <c r="B62" s="18"/>
      <c r="L62" s="18"/>
    </row>
    <row r="63" spans="2:12" ht="11.25" x14ac:dyDescent="0.2">
      <c r="B63" s="18"/>
      <c r="L63" s="18"/>
    </row>
    <row r="64" spans="2:12" ht="11.25" x14ac:dyDescent="0.2">
      <c r="B64" s="18"/>
      <c r="L64" s="18"/>
    </row>
    <row r="65" spans="2:12" s="1" customFormat="1" ht="12.75" x14ac:dyDescent="0.2">
      <c r="B65" s="30"/>
      <c r="D65" s="39" t="s">
        <v>55</v>
      </c>
      <c r="E65" s="40"/>
      <c r="F65" s="40"/>
      <c r="G65" s="39" t="s">
        <v>56</v>
      </c>
      <c r="H65" s="40"/>
      <c r="I65" s="40"/>
      <c r="J65" s="40"/>
      <c r="K65" s="40"/>
      <c r="L65" s="30"/>
    </row>
    <row r="66" spans="2:12" ht="11.25" x14ac:dyDescent="0.2">
      <c r="B66" s="18"/>
      <c r="L66" s="18"/>
    </row>
    <row r="67" spans="2:12" ht="11.25" x14ac:dyDescent="0.2">
      <c r="B67" s="18"/>
      <c r="L67" s="18"/>
    </row>
    <row r="68" spans="2:12" ht="11.25" x14ac:dyDescent="0.2">
      <c r="B68" s="18"/>
      <c r="L68" s="18"/>
    </row>
    <row r="69" spans="2:12" ht="11.25" x14ac:dyDescent="0.2">
      <c r="B69" s="18"/>
      <c r="L69" s="18"/>
    </row>
    <row r="70" spans="2:12" ht="11.25" x14ac:dyDescent="0.2">
      <c r="B70" s="18"/>
      <c r="L70" s="18"/>
    </row>
    <row r="71" spans="2:12" ht="11.25" x14ac:dyDescent="0.2">
      <c r="B71" s="18"/>
      <c r="L71" s="18"/>
    </row>
    <row r="72" spans="2:12" ht="11.25" x14ac:dyDescent="0.2">
      <c r="B72" s="18"/>
      <c r="L72" s="18"/>
    </row>
    <row r="73" spans="2:12" ht="11.25" x14ac:dyDescent="0.2">
      <c r="B73" s="18"/>
      <c r="L73" s="18"/>
    </row>
    <row r="74" spans="2:12" ht="11.25" x14ac:dyDescent="0.2">
      <c r="B74" s="18"/>
      <c r="L74" s="18"/>
    </row>
    <row r="75" spans="2:12" ht="11.25" x14ac:dyDescent="0.2">
      <c r="B75" s="18"/>
      <c r="L75" s="18"/>
    </row>
    <row r="76" spans="2:12" s="1" customFormat="1" ht="12.75" x14ac:dyDescent="0.2">
      <c r="B76" s="30"/>
      <c r="D76" s="41" t="s">
        <v>53</v>
      </c>
      <c r="E76" s="32"/>
      <c r="F76" s="98" t="s">
        <v>54</v>
      </c>
      <c r="G76" s="41" t="s">
        <v>53</v>
      </c>
      <c r="H76" s="32"/>
      <c r="I76" s="32"/>
      <c r="J76" s="99" t="s">
        <v>54</v>
      </c>
      <c r="K76" s="32"/>
      <c r="L76" s="30"/>
    </row>
    <row r="77" spans="2:12" s="1" customFormat="1" ht="14.45" customHeight="1" x14ac:dyDescent="0.2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 x14ac:dyDescent="0.2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 x14ac:dyDescent="0.2">
      <c r="B82" s="30"/>
      <c r="C82" s="19" t="s">
        <v>110</v>
      </c>
      <c r="L82" s="30"/>
    </row>
    <row r="83" spans="2:47" s="1" customFormat="1" ht="6.95" customHeight="1" x14ac:dyDescent="0.2">
      <c r="B83" s="30"/>
      <c r="L83" s="30"/>
    </row>
    <row r="84" spans="2:47" s="1" customFormat="1" ht="12" customHeight="1" x14ac:dyDescent="0.2">
      <c r="B84" s="30"/>
      <c r="C84" s="25" t="s">
        <v>16</v>
      </c>
      <c r="L84" s="30"/>
    </row>
    <row r="85" spans="2:47" s="1" customFormat="1" ht="26.25" customHeight="1" x14ac:dyDescent="0.2">
      <c r="B85" s="30"/>
      <c r="E85" s="225" t="str">
        <f>E7</f>
        <v>Ostrov, Rekonstrukce vnitrobloku 4. etapy - Šafaříkova ulice SEKCE 2</v>
      </c>
      <c r="F85" s="226"/>
      <c r="G85" s="226"/>
      <c r="H85" s="226"/>
      <c r="L85" s="30"/>
    </row>
    <row r="86" spans="2:47" s="1" customFormat="1" ht="12" customHeight="1" x14ac:dyDescent="0.2">
      <c r="B86" s="30"/>
      <c r="C86" s="25" t="s">
        <v>108</v>
      </c>
      <c r="L86" s="30"/>
    </row>
    <row r="87" spans="2:47" s="1" customFormat="1" ht="16.5" customHeight="1" x14ac:dyDescent="0.2">
      <c r="B87" s="30"/>
      <c r="E87" s="187" t="str">
        <f>E9</f>
        <v>VRN - VRN</v>
      </c>
      <c r="F87" s="227"/>
      <c r="G87" s="227"/>
      <c r="H87" s="227"/>
      <c r="L87" s="30"/>
    </row>
    <row r="88" spans="2:47" s="1" customFormat="1" ht="6.95" customHeight="1" x14ac:dyDescent="0.2">
      <c r="B88" s="30"/>
      <c r="L88" s="30"/>
    </row>
    <row r="89" spans="2:47" s="1" customFormat="1" ht="12" customHeight="1" x14ac:dyDescent="0.2">
      <c r="B89" s="30"/>
      <c r="C89" s="25" t="s">
        <v>20</v>
      </c>
      <c r="F89" s="23" t="str">
        <f>F12</f>
        <v>Ostrov</v>
      </c>
      <c r="I89" s="25" t="s">
        <v>22</v>
      </c>
      <c r="J89" s="50">
        <f>IF(J12="","",J12)</f>
        <v>0</v>
      </c>
      <c r="L89" s="30"/>
    </row>
    <row r="90" spans="2:47" s="1" customFormat="1" ht="6.95" customHeight="1" x14ac:dyDescent="0.2">
      <c r="B90" s="30"/>
      <c r="L90" s="30"/>
    </row>
    <row r="91" spans="2:47" s="1" customFormat="1" ht="15.2" customHeight="1" x14ac:dyDescent="0.2">
      <c r="B91" s="30"/>
      <c r="C91" s="25" t="s">
        <v>23</v>
      </c>
      <c r="F91" s="23" t="str">
        <f>E15</f>
        <v>Město Ostrov</v>
      </c>
      <c r="I91" s="25" t="s">
        <v>31</v>
      </c>
      <c r="J91" s="28" t="str">
        <f>E21</f>
        <v>Ing. Igor Hrazdil</v>
      </c>
      <c r="L91" s="30"/>
    </row>
    <row r="92" spans="2:47" s="1" customFormat="1" ht="15.2" customHeight="1" x14ac:dyDescent="0.2">
      <c r="B92" s="30"/>
      <c r="C92" s="25" t="s">
        <v>29</v>
      </c>
      <c r="F92" s="23" t="str">
        <f>IF(E18="","",E18)</f>
        <v>Vyplň údaj</v>
      </c>
      <c r="I92" s="25" t="s">
        <v>36</v>
      </c>
      <c r="J92" s="28" t="str">
        <f>E24</f>
        <v>Ing. Igor Hrazdil</v>
      </c>
      <c r="L92" s="30"/>
    </row>
    <row r="93" spans="2:47" s="1" customFormat="1" ht="10.35" customHeight="1" x14ac:dyDescent="0.2">
      <c r="B93" s="30"/>
      <c r="L93" s="30"/>
    </row>
    <row r="94" spans="2:47" s="1" customFormat="1" ht="29.25" customHeight="1" x14ac:dyDescent="0.2">
      <c r="B94" s="30"/>
      <c r="C94" s="100" t="s">
        <v>111</v>
      </c>
      <c r="D94" s="92"/>
      <c r="E94" s="92"/>
      <c r="F94" s="92"/>
      <c r="G94" s="92"/>
      <c r="H94" s="92"/>
      <c r="I94" s="92"/>
      <c r="J94" s="101" t="s">
        <v>112</v>
      </c>
      <c r="K94" s="92"/>
      <c r="L94" s="30"/>
    </row>
    <row r="95" spans="2:47" s="1" customFormat="1" ht="10.35" customHeight="1" x14ac:dyDescent="0.2">
      <c r="B95" s="30"/>
      <c r="L95" s="30"/>
    </row>
    <row r="96" spans="2:47" s="1" customFormat="1" ht="22.9" customHeight="1" x14ac:dyDescent="0.2">
      <c r="B96" s="30"/>
      <c r="C96" s="102" t="s">
        <v>113</v>
      </c>
      <c r="J96" s="64">
        <f>J119</f>
        <v>0</v>
      </c>
      <c r="L96" s="30"/>
      <c r="AU96" s="15" t="s">
        <v>114</v>
      </c>
    </row>
    <row r="97" spans="2:12" s="8" customFormat="1" ht="24.95" customHeight="1" x14ac:dyDescent="0.2">
      <c r="B97" s="103"/>
      <c r="D97" s="104" t="s">
        <v>1016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9" customFormat="1" ht="19.899999999999999" customHeight="1" x14ac:dyDescent="0.2">
      <c r="B98" s="107"/>
      <c r="D98" s="108" t="s">
        <v>1017</v>
      </c>
      <c r="E98" s="109"/>
      <c r="F98" s="109"/>
      <c r="G98" s="109"/>
      <c r="H98" s="109"/>
      <c r="I98" s="109"/>
      <c r="J98" s="110">
        <f>J121</f>
        <v>0</v>
      </c>
      <c r="L98" s="107"/>
    </row>
    <row r="99" spans="2:12" s="9" customFormat="1" ht="19.899999999999999" customHeight="1" x14ac:dyDescent="0.2">
      <c r="B99" s="107"/>
      <c r="D99" s="108" t="s">
        <v>1018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12" s="1" customFormat="1" ht="21.75" customHeight="1" x14ac:dyDescent="0.2">
      <c r="B100" s="30"/>
      <c r="L100" s="30"/>
    </row>
    <row r="101" spans="2:12" s="1" customFormat="1" ht="6.95" customHeight="1" x14ac:dyDescent="0.2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0"/>
    </row>
    <row r="105" spans="2:12" s="1" customFormat="1" ht="6.95" customHeight="1" x14ac:dyDescent="0.2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0"/>
    </row>
    <row r="106" spans="2:12" s="1" customFormat="1" ht="24.95" customHeight="1" x14ac:dyDescent="0.2">
      <c r="B106" s="30"/>
      <c r="C106" s="19" t="s">
        <v>117</v>
      </c>
      <c r="L106" s="30"/>
    </row>
    <row r="107" spans="2:12" s="1" customFormat="1" ht="6.95" customHeight="1" x14ac:dyDescent="0.2">
      <c r="B107" s="30"/>
      <c r="L107" s="30"/>
    </row>
    <row r="108" spans="2:12" s="1" customFormat="1" ht="12" customHeight="1" x14ac:dyDescent="0.2">
      <c r="B108" s="30"/>
      <c r="C108" s="25" t="s">
        <v>16</v>
      </c>
      <c r="L108" s="30"/>
    </row>
    <row r="109" spans="2:12" s="1" customFormat="1" ht="26.25" customHeight="1" x14ac:dyDescent="0.2">
      <c r="B109" s="30"/>
      <c r="E109" s="225" t="str">
        <f>E7</f>
        <v>Ostrov, Rekonstrukce vnitrobloku 4. etapy - Šafaříkova ulice SEKCE 2</v>
      </c>
      <c r="F109" s="226"/>
      <c r="G109" s="226"/>
      <c r="H109" s="226"/>
      <c r="L109" s="30"/>
    </row>
    <row r="110" spans="2:12" s="1" customFormat="1" ht="12" customHeight="1" x14ac:dyDescent="0.2">
      <c r="B110" s="30"/>
      <c r="C110" s="25" t="s">
        <v>108</v>
      </c>
      <c r="L110" s="30"/>
    </row>
    <row r="111" spans="2:12" s="1" customFormat="1" ht="16.5" customHeight="1" x14ac:dyDescent="0.2">
      <c r="B111" s="30"/>
      <c r="E111" s="187" t="str">
        <f>E9</f>
        <v>VRN - VRN</v>
      </c>
      <c r="F111" s="227"/>
      <c r="G111" s="227"/>
      <c r="H111" s="227"/>
      <c r="L111" s="30"/>
    </row>
    <row r="112" spans="2:12" s="1" customFormat="1" ht="6.95" customHeight="1" x14ac:dyDescent="0.2">
      <c r="B112" s="30"/>
      <c r="L112" s="30"/>
    </row>
    <row r="113" spans="2:65" s="1" customFormat="1" ht="12" customHeight="1" x14ac:dyDescent="0.2">
      <c r="B113" s="30"/>
      <c r="C113" s="25" t="s">
        <v>20</v>
      </c>
      <c r="F113" s="23" t="str">
        <f>F12</f>
        <v>Ostrov</v>
      </c>
      <c r="I113" s="25" t="s">
        <v>22</v>
      </c>
      <c r="J113" s="50">
        <f>IF(J12="","",J12)</f>
        <v>0</v>
      </c>
      <c r="L113" s="30"/>
    </row>
    <row r="114" spans="2:65" s="1" customFormat="1" ht="6.95" customHeight="1" x14ac:dyDescent="0.2">
      <c r="B114" s="30"/>
      <c r="L114" s="30"/>
    </row>
    <row r="115" spans="2:65" s="1" customFormat="1" ht="15.2" customHeight="1" x14ac:dyDescent="0.2">
      <c r="B115" s="30"/>
      <c r="C115" s="25" t="s">
        <v>23</v>
      </c>
      <c r="F115" s="23" t="str">
        <f>E15</f>
        <v>Město Ostrov</v>
      </c>
      <c r="I115" s="25" t="s">
        <v>31</v>
      </c>
      <c r="J115" s="28" t="str">
        <f>E21</f>
        <v>Ing. Igor Hrazdil</v>
      </c>
      <c r="L115" s="30"/>
    </row>
    <row r="116" spans="2:65" s="1" customFormat="1" ht="15.2" customHeight="1" x14ac:dyDescent="0.2">
      <c r="B116" s="30"/>
      <c r="C116" s="25" t="s">
        <v>29</v>
      </c>
      <c r="F116" s="23" t="str">
        <f>IF(E18="","",E18)</f>
        <v>Vyplň údaj</v>
      </c>
      <c r="I116" s="25" t="s">
        <v>36</v>
      </c>
      <c r="J116" s="28" t="str">
        <f>E24</f>
        <v>Ing. Igor Hrazdil</v>
      </c>
      <c r="L116" s="30"/>
    </row>
    <row r="117" spans="2:65" s="1" customFormat="1" ht="10.35" customHeight="1" x14ac:dyDescent="0.2">
      <c r="B117" s="30"/>
      <c r="L117" s="30"/>
    </row>
    <row r="118" spans="2:65" s="10" customFormat="1" ht="29.25" customHeight="1" x14ac:dyDescent="0.2">
      <c r="B118" s="111"/>
      <c r="C118" s="112" t="s">
        <v>118</v>
      </c>
      <c r="D118" s="113" t="s">
        <v>63</v>
      </c>
      <c r="E118" s="113" t="s">
        <v>59</v>
      </c>
      <c r="F118" s="113" t="s">
        <v>60</v>
      </c>
      <c r="G118" s="113" t="s">
        <v>119</v>
      </c>
      <c r="H118" s="113" t="s">
        <v>120</v>
      </c>
      <c r="I118" s="113" t="s">
        <v>121</v>
      </c>
      <c r="J118" s="113" t="s">
        <v>112</v>
      </c>
      <c r="K118" s="114" t="s">
        <v>122</v>
      </c>
      <c r="L118" s="111"/>
      <c r="M118" s="57" t="s">
        <v>1</v>
      </c>
      <c r="N118" s="58" t="s">
        <v>42</v>
      </c>
      <c r="O118" s="58" t="s">
        <v>123</v>
      </c>
      <c r="P118" s="58" t="s">
        <v>124</v>
      </c>
      <c r="Q118" s="58" t="s">
        <v>125</v>
      </c>
      <c r="R118" s="58" t="s">
        <v>126</v>
      </c>
      <c r="S118" s="58" t="s">
        <v>127</v>
      </c>
      <c r="T118" s="59" t="s">
        <v>128</v>
      </c>
    </row>
    <row r="119" spans="2:65" s="1" customFormat="1" ht="22.9" customHeight="1" x14ac:dyDescent="0.25">
      <c r="B119" s="30"/>
      <c r="C119" s="62" t="s">
        <v>129</v>
      </c>
      <c r="J119" s="115">
        <f>BK119</f>
        <v>0</v>
      </c>
      <c r="L119" s="30"/>
      <c r="M119" s="60"/>
      <c r="N119" s="51"/>
      <c r="O119" s="51"/>
      <c r="P119" s="116">
        <f>P120</f>
        <v>0</v>
      </c>
      <c r="Q119" s="51"/>
      <c r="R119" s="116">
        <f>R120</f>
        <v>0</v>
      </c>
      <c r="S119" s="51"/>
      <c r="T119" s="117">
        <f>T120</f>
        <v>0</v>
      </c>
      <c r="AT119" s="15" t="s">
        <v>77</v>
      </c>
      <c r="AU119" s="15" t="s">
        <v>114</v>
      </c>
      <c r="BK119" s="118">
        <f>BK120</f>
        <v>0</v>
      </c>
    </row>
    <row r="120" spans="2:65" s="11" customFormat="1" ht="25.9" customHeight="1" x14ac:dyDescent="0.2">
      <c r="B120" s="119"/>
      <c r="D120" s="120" t="s">
        <v>77</v>
      </c>
      <c r="E120" s="121" t="s">
        <v>98</v>
      </c>
      <c r="F120" s="121" t="s">
        <v>1019</v>
      </c>
      <c r="I120" s="122"/>
      <c r="J120" s="123">
        <f>BK120</f>
        <v>0</v>
      </c>
      <c r="L120" s="119"/>
      <c r="M120" s="124"/>
      <c r="P120" s="125">
        <f>P121+P128</f>
        <v>0</v>
      </c>
      <c r="R120" s="125">
        <f>R121+R128</f>
        <v>0</v>
      </c>
      <c r="T120" s="126">
        <f>T121+T128</f>
        <v>0</v>
      </c>
      <c r="AR120" s="120" t="s">
        <v>288</v>
      </c>
      <c r="AT120" s="127" t="s">
        <v>77</v>
      </c>
      <c r="AU120" s="127" t="s">
        <v>78</v>
      </c>
      <c r="AY120" s="120" t="s">
        <v>132</v>
      </c>
      <c r="BK120" s="128">
        <f>BK121+BK128</f>
        <v>0</v>
      </c>
    </row>
    <row r="121" spans="2:65" s="11" customFormat="1" ht="22.9" customHeight="1" x14ac:dyDescent="0.2">
      <c r="B121" s="119"/>
      <c r="D121" s="120" t="s">
        <v>77</v>
      </c>
      <c r="E121" s="129" t="s">
        <v>1020</v>
      </c>
      <c r="F121" s="129" t="s">
        <v>1021</v>
      </c>
      <c r="I121" s="122"/>
      <c r="J121" s="130">
        <f>BK121</f>
        <v>0</v>
      </c>
      <c r="L121" s="119"/>
      <c r="M121" s="124"/>
      <c r="P121" s="125">
        <f>SUM(P122:P127)</f>
        <v>0</v>
      </c>
      <c r="R121" s="125">
        <f>SUM(R122:R127)</f>
        <v>0</v>
      </c>
      <c r="T121" s="126">
        <f>SUM(T122:T127)</f>
        <v>0</v>
      </c>
      <c r="AR121" s="120" t="s">
        <v>288</v>
      </c>
      <c r="AT121" s="127" t="s">
        <v>77</v>
      </c>
      <c r="AU121" s="127" t="s">
        <v>86</v>
      </c>
      <c r="AY121" s="120" t="s">
        <v>132</v>
      </c>
      <c r="BK121" s="128">
        <f>SUM(BK122:BK127)</f>
        <v>0</v>
      </c>
    </row>
    <row r="122" spans="2:65" s="1" customFormat="1" ht="16.5" customHeight="1" x14ac:dyDescent="0.2">
      <c r="B122" s="30"/>
      <c r="C122" s="131" t="s">
        <v>86</v>
      </c>
      <c r="D122" s="131" t="s">
        <v>135</v>
      </c>
      <c r="E122" s="132" t="s">
        <v>1022</v>
      </c>
      <c r="F122" s="133" t="s">
        <v>1023</v>
      </c>
      <c r="G122" s="134" t="s">
        <v>1024</v>
      </c>
      <c r="H122" s="135">
        <v>1</v>
      </c>
      <c r="I122" s="136"/>
      <c r="J122" s="137">
        <f>ROUND(I122*H122,2)</f>
        <v>0</v>
      </c>
      <c r="K122" s="133" t="s">
        <v>585</v>
      </c>
      <c r="L122" s="30"/>
      <c r="M122" s="138" t="s">
        <v>1</v>
      </c>
      <c r="N122" s="139" t="s">
        <v>43</v>
      </c>
      <c r="P122" s="140">
        <f>O122*H122</f>
        <v>0</v>
      </c>
      <c r="Q122" s="140">
        <v>0</v>
      </c>
      <c r="R122" s="140">
        <f>Q122*H122</f>
        <v>0</v>
      </c>
      <c r="S122" s="140">
        <v>0</v>
      </c>
      <c r="T122" s="141">
        <f>S122*H122</f>
        <v>0</v>
      </c>
      <c r="AR122" s="142" t="s">
        <v>1025</v>
      </c>
      <c r="AT122" s="142" t="s">
        <v>135</v>
      </c>
      <c r="AU122" s="142" t="s">
        <v>88</v>
      </c>
      <c r="AY122" s="15" t="s">
        <v>132</v>
      </c>
      <c r="BE122" s="143">
        <f>IF(N122="základní",J122,0)</f>
        <v>0</v>
      </c>
      <c r="BF122" s="143">
        <f>IF(N122="snížená",J122,0)</f>
        <v>0</v>
      </c>
      <c r="BG122" s="143">
        <f>IF(N122="zákl. přenesená",J122,0)</f>
        <v>0</v>
      </c>
      <c r="BH122" s="143">
        <f>IF(N122="sníž. přenesená",J122,0)</f>
        <v>0</v>
      </c>
      <c r="BI122" s="143">
        <f>IF(N122="nulová",J122,0)</f>
        <v>0</v>
      </c>
      <c r="BJ122" s="15" t="s">
        <v>86</v>
      </c>
      <c r="BK122" s="143">
        <f>ROUND(I122*H122,2)</f>
        <v>0</v>
      </c>
      <c r="BL122" s="15" t="s">
        <v>1025</v>
      </c>
      <c r="BM122" s="142" t="s">
        <v>1026</v>
      </c>
    </row>
    <row r="123" spans="2:65" s="1" customFormat="1" ht="11.25" x14ac:dyDescent="0.2">
      <c r="B123" s="30"/>
      <c r="D123" s="144" t="s">
        <v>142</v>
      </c>
      <c r="F123" s="145" t="s">
        <v>1023</v>
      </c>
      <c r="I123" s="146"/>
      <c r="L123" s="30"/>
      <c r="M123" s="147"/>
      <c r="T123" s="54"/>
      <c r="AT123" s="15" t="s">
        <v>142</v>
      </c>
      <c r="AU123" s="15" t="s">
        <v>88</v>
      </c>
    </row>
    <row r="124" spans="2:65" s="1" customFormat="1" ht="16.5" customHeight="1" x14ac:dyDescent="0.2">
      <c r="B124" s="30"/>
      <c r="C124" s="131" t="s">
        <v>88</v>
      </c>
      <c r="D124" s="131" t="s">
        <v>135</v>
      </c>
      <c r="E124" s="132" t="s">
        <v>1027</v>
      </c>
      <c r="F124" s="133" t="s">
        <v>1028</v>
      </c>
      <c r="G124" s="134" t="s">
        <v>1024</v>
      </c>
      <c r="H124" s="135">
        <v>1</v>
      </c>
      <c r="I124" s="136"/>
      <c r="J124" s="137">
        <f>ROUND(I124*H124,2)</f>
        <v>0</v>
      </c>
      <c r="K124" s="133" t="s">
        <v>585</v>
      </c>
      <c r="L124" s="30"/>
      <c r="M124" s="138" t="s">
        <v>1</v>
      </c>
      <c r="N124" s="139" t="s">
        <v>43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1025</v>
      </c>
      <c r="AT124" s="142" t="s">
        <v>135</v>
      </c>
      <c r="AU124" s="142" t="s">
        <v>88</v>
      </c>
      <c r="AY124" s="15" t="s">
        <v>132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86</v>
      </c>
      <c r="BK124" s="143">
        <f>ROUND(I124*H124,2)</f>
        <v>0</v>
      </c>
      <c r="BL124" s="15" t="s">
        <v>1025</v>
      </c>
      <c r="BM124" s="142" t="s">
        <v>1029</v>
      </c>
    </row>
    <row r="125" spans="2:65" s="1" customFormat="1" ht="11.25" x14ac:dyDescent="0.2">
      <c r="B125" s="30"/>
      <c r="D125" s="144" t="s">
        <v>142</v>
      </c>
      <c r="F125" s="145" t="s">
        <v>1028</v>
      </c>
      <c r="I125" s="146"/>
      <c r="L125" s="30"/>
      <c r="M125" s="147"/>
      <c r="T125" s="54"/>
      <c r="AT125" s="15" t="s">
        <v>142</v>
      </c>
      <c r="AU125" s="15" t="s">
        <v>88</v>
      </c>
    </row>
    <row r="126" spans="2:65" s="1" customFormat="1" ht="16.5" customHeight="1" x14ac:dyDescent="0.2">
      <c r="B126" s="30"/>
      <c r="C126" s="131" t="s">
        <v>107</v>
      </c>
      <c r="D126" s="131" t="s">
        <v>135</v>
      </c>
      <c r="E126" s="132" t="s">
        <v>1030</v>
      </c>
      <c r="F126" s="133" t="s">
        <v>1031</v>
      </c>
      <c r="G126" s="134" t="s">
        <v>1024</v>
      </c>
      <c r="H126" s="135">
        <v>1</v>
      </c>
      <c r="I126" s="136"/>
      <c r="J126" s="137">
        <f>ROUND(I126*H126,2)</f>
        <v>0</v>
      </c>
      <c r="K126" s="133" t="s">
        <v>585</v>
      </c>
      <c r="L126" s="30"/>
      <c r="M126" s="138" t="s">
        <v>1</v>
      </c>
      <c r="N126" s="139" t="s">
        <v>43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1025</v>
      </c>
      <c r="AT126" s="142" t="s">
        <v>135</v>
      </c>
      <c r="AU126" s="142" t="s">
        <v>88</v>
      </c>
      <c r="AY126" s="15" t="s">
        <v>132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5" t="s">
        <v>86</v>
      </c>
      <c r="BK126" s="143">
        <f>ROUND(I126*H126,2)</f>
        <v>0</v>
      </c>
      <c r="BL126" s="15" t="s">
        <v>1025</v>
      </c>
      <c r="BM126" s="142" t="s">
        <v>1032</v>
      </c>
    </row>
    <row r="127" spans="2:65" s="1" customFormat="1" ht="11.25" x14ac:dyDescent="0.2">
      <c r="B127" s="30"/>
      <c r="D127" s="144" t="s">
        <v>142</v>
      </c>
      <c r="F127" s="145" t="s">
        <v>1031</v>
      </c>
      <c r="I127" s="146"/>
      <c r="L127" s="30"/>
      <c r="M127" s="147"/>
      <c r="T127" s="54"/>
      <c r="AT127" s="15" t="s">
        <v>142</v>
      </c>
      <c r="AU127" s="15" t="s">
        <v>88</v>
      </c>
    </row>
    <row r="128" spans="2:65" s="11" customFormat="1" ht="22.9" customHeight="1" x14ac:dyDescent="0.2">
      <c r="B128" s="119"/>
      <c r="D128" s="120" t="s">
        <v>77</v>
      </c>
      <c r="E128" s="129" t="s">
        <v>1033</v>
      </c>
      <c r="F128" s="129" t="s">
        <v>1034</v>
      </c>
      <c r="I128" s="122"/>
      <c r="J128" s="130">
        <f>BK128</f>
        <v>0</v>
      </c>
      <c r="L128" s="119"/>
      <c r="M128" s="124"/>
      <c r="P128" s="125">
        <f>SUM(P129:P130)</f>
        <v>0</v>
      </c>
      <c r="R128" s="125">
        <f>SUM(R129:R130)</f>
        <v>0</v>
      </c>
      <c r="T128" s="126">
        <f>SUM(T129:T130)</f>
        <v>0</v>
      </c>
      <c r="AR128" s="120" t="s">
        <v>288</v>
      </c>
      <c r="AT128" s="127" t="s">
        <v>77</v>
      </c>
      <c r="AU128" s="127" t="s">
        <v>86</v>
      </c>
      <c r="AY128" s="120" t="s">
        <v>132</v>
      </c>
      <c r="BK128" s="128">
        <f>SUM(BK129:BK130)</f>
        <v>0</v>
      </c>
    </row>
    <row r="129" spans="2:65" s="1" customFormat="1" ht="16.5" customHeight="1" x14ac:dyDescent="0.2">
      <c r="B129" s="30"/>
      <c r="C129" s="131" t="s">
        <v>140</v>
      </c>
      <c r="D129" s="131" t="s">
        <v>135</v>
      </c>
      <c r="E129" s="132" t="s">
        <v>1035</v>
      </c>
      <c r="F129" s="133" t="s">
        <v>1036</v>
      </c>
      <c r="G129" s="134" t="s">
        <v>1024</v>
      </c>
      <c r="H129" s="135">
        <v>1</v>
      </c>
      <c r="I129" s="136"/>
      <c r="J129" s="137">
        <f>ROUND(I129*H129,2)</f>
        <v>0</v>
      </c>
      <c r="K129" s="133" t="s">
        <v>585</v>
      </c>
      <c r="L129" s="30"/>
      <c r="M129" s="138" t="s">
        <v>1</v>
      </c>
      <c r="N129" s="139" t="s">
        <v>43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1025</v>
      </c>
      <c r="AT129" s="142" t="s">
        <v>135</v>
      </c>
      <c r="AU129" s="142" t="s">
        <v>88</v>
      </c>
      <c r="AY129" s="15" t="s">
        <v>132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86</v>
      </c>
      <c r="BK129" s="143">
        <f>ROUND(I129*H129,2)</f>
        <v>0</v>
      </c>
      <c r="BL129" s="15" t="s">
        <v>1025</v>
      </c>
      <c r="BM129" s="142" t="s">
        <v>1037</v>
      </c>
    </row>
    <row r="130" spans="2:65" s="1" customFormat="1" ht="11.25" x14ac:dyDescent="0.2">
      <c r="B130" s="30"/>
      <c r="D130" s="144" t="s">
        <v>142</v>
      </c>
      <c r="F130" s="145" t="s">
        <v>1036</v>
      </c>
      <c r="I130" s="146"/>
      <c r="L130" s="30"/>
      <c r="M130" s="176"/>
      <c r="N130" s="177"/>
      <c r="O130" s="177"/>
      <c r="P130" s="177"/>
      <c r="Q130" s="177"/>
      <c r="R130" s="177"/>
      <c r="S130" s="177"/>
      <c r="T130" s="178"/>
      <c r="AT130" s="15" t="s">
        <v>142</v>
      </c>
      <c r="AU130" s="15" t="s">
        <v>88</v>
      </c>
    </row>
    <row r="131" spans="2:65" s="1" customFormat="1" ht="6.95" customHeight="1" x14ac:dyDescent="0.2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30"/>
    </row>
  </sheetData>
  <sheetProtection algorithmName="SHA-512" hashValue="pPblYqYjlCECYx6ukm7+OeB3JSwKiwKV5+otxydlZm1+wawZBUUUwgzT6wFwfllkwJADNN9qnv2Qb1yq2cYc4w==" saltValue="yPnYETJyJHStmdk7BSl7ZSWljTS+1NBbnSYbdE20EHy4r+pfTHWaNEBgR0evZBH4e+BbQt8vCffvP1nuKJNudg==" spinCount="100000" sheet="1" objects="1" scenarios="1" formatColumns="0" formatRows="0" autoFilter="0"/>
  <autoFilter ref="C118:K130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452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 x14ac:dyDescent="0.2"/>
    <row r="2" spans="2:8" ht="36.950000000000003" customHeight="1" x14ac:dyDescent="0.2"/>
    <row r="3" spans="2:8" ht="6.95" customHeight="1" x14ac:dyDescent="0.2">
      <c r="B3" s="16"/>
      <c r="C3" s="17"/>
      <c r="D3" s="17"/>
      <c r="E3" s="17"/>
      <c r="F3" s="17"/>
      <c r="G3" s="17"/>
      <c r="H3" s="18"/>
    </row>
    <row r="4" spans="2:8" ht="24.95" customHeight="1" x14ac:dyDescent="0.2">
      <c r="B4" s="18"/>
      <c r="C4" s="19" t="s">
        <v>1038</v>
      </c>
      <c r="H4" s="18"/>
    </row>
    <row r="5" spans="2:8" ht="12" customHeight="1" x14ac:dyDescent="0.2">
      <c r="B5" s="18"/>
      <c r="C5" s="22" t="s">
        <v>13</v>
      </c>
      <c r="D5" s="214" t="s">
        <v>14</v>
      </c>
      <c r="E5" s="210"/>
      <c r="F5" s="210"/>
      <c r="H5" s="18"/>
    </row>
    <row r="6" spans="2:8" ht="36.950000000000003" customHeight="1" x14ac:dyDescent="0.2">
      <c r="B6" s="18"/>
      <c r="C6" s="24" t="s">
        <v>16</v>
      </c>
      <c r="D6" s="211" t="s">
        <v>17</v>
      </c>
      <c r="E6" s="210"/>
      <c r="F6" s="210"/>
      <c r="H6" s="18"/>
    </row>
    <row r="7" spans="2:8" ht="16.5" customHeight="1" x14ac:dyDescent="0.2">
      <c r="B7" s="18"/>
      <c r="C7" s="25" t="s">
        <v>22</v>
      </c>
      <c r="D7" s="50">
        <f>'Rekapitulace stavby'!AN8</f>
        <v>0</v>
      </c>
      <c r="H7" s="18"/>
    </row>
    <row r="8" spans="2:8" s="1" customFormat="1" ht="10.9" customHeight="1" x14ac:dyDescent="0.2">
      <c r="B8" s="30"/>
      <c r="H8" s="30"/>
    </row>
    <row r="9" spans="2:8" s="10" customFormat="1" ht="29.25" customHeight="1" x14ac:dyDescent="0.2">
      <c r="B9" s="111"/>
      <c r="C9" s="112" t="s">
        <v>59</v>
      </c>
      <c r="D9" s="113" t="s">
        <v>60</v>
      </c>
      <c r="E9" s="113" t="s">
        <v>119</v>
      </c>
      <c r="F9" s="114" t="s">
        <v>1039</v>
      </c>
      <c r="H9" s="111"/>
    </row>
    <row r="10" spans="2:8" s="1" customFormat="1" ht="26.45" customHeight="1" x14ac:dyDescent="0.2">
      <c r="B10" s="30"/>
      <c r="C10" s="179" t="s">
        <v>83</v>
      </c>
      <c r="D10" s="179" t="s">
        <v>84</v>
      </c>
      <c r="H10" s="30"/>
    </row>
    <row r="11" spans="2:8" s="1" customFormat="1" ht="16.899999999999999" customHeight="1" x14ac:dyDescent="0.2">
      <c r="B11" s="30"/>
      <c r="C11" s="180" t="s">
        <v>104</v>
      </c>
      <c r="D11" s="181" t="s">
        <v>1</v>
      </c>
      <c r="E11" s="182" t="s">
        <v>1</v>
      </c>
      <c r="F11" s="183">
        <v>2</v>
      </c>
      <c r="H11" s="30"/>
    </row>
    <row r="12" spans="2:8" s="1" customFormat="1" ht="16.899999999999999" customHeight="1" x14ac:dyDescent="0.2">
      <c r="B12" s="30"/>
      <c r="C12" s="184" t="s">
        <v>104</v>
      </c>
      <c r="D12" s="184" t="s">
        <v>88</v>
      </c>
      <c r="E12" s="15" t="s">
        <v>1</v>
      </c>
      <c r="F12" s="185">
        <v>2</v>
      </c>
      <c r="H12" s="30"/>
    </row>
    <row r="13" spans="2:8" s="1" customFormat="1" ht="16.899999999999999" customHeight="1" x14ac:dyDescent="0.2">
      <c r="B13" s="30"/>
      <c r="C13" s="186" t="s">
        <v>1040</v>
      </c>
      <c r="H13" s="30"/>
    </row>
    <row r="14" spans="2:8" s="1" customFormat="1" ht="16.899999999999999" customHeight="1" x14ac:dyDescent="0.2">
      <c r="B14" s="30"/>
      <c r="C14" s="184" t="s">
        <v>136</v>
      </c>
      <c r="D14" s="184" t="s">
        <v>137</v>
      </c>
      <c r="E14" s="15" t="s">
        <v>138</v>
      </c>
      <c r="F14" s="185">
        <v>9</v>
      </c>
      <c r="H14" s="30"/>
    </row>
    <row r="15" spans="2:8" s="1" customFormat="1" ht="16.899999999999999" customHeight="1" x14ac:dyDescent="0.2">
      <c r="B15" s="30"/>
      <c r="C15" s="184" t="s">
        <v>146</v>
      </c>
      <c r="D15" s="184" t="s">
        <v>147</v>
      </c>
      <c r="E15" s="15" t="s">
        <v>138</v>
      </c>
      <c r="F15" s="185">
        <v>374</v>
      </c>
      <c r="H15" s="30"/>
    </row>
    <row r="16" spans="2:8" s="1" customFormat="1" ht="16.899999999999999" customHeight="1" x14ac:dyDescent="0.2">
      <c r="B16" s="30"/>
      <c r="C16" s="180" t="s">
        <v>105</v>
      </c>
      <c r="D16" s="181" t="s">
        <v>1</v>
      </c>
      <c r="E16" s="182" t="s">
        <v>1</v>
      </c>
      <c r="F16" s="183">
        <v>2</v>
      </c>
      <c r="H16" s="30"/>
    </row>
    <row r="17" spans="2:8" s="1" customFormat="1" ht="16.899999999999999" customHeight="1" x14ac:dyDescent="0.2">
      <c r="B17" s="30"/>
      <c r="C17" s="184" t="s">
        <v>105</v>
      </c>
      <c r="D17" s="184" t="s">
        <v>88</v>
      </c>
      <c r="E17" s="15" t="s">
        <v>1</v>
      </c>
      <c r="F17" s="185">
        <v>2</v>
      </c>
      <c r="H17" s="30"/>
    </row>
    <row r="18" spans="2:8" s="1" customFormat="1" ht="16.899999999999999" customHeight="1" x14ac:dyDescent="0.2">
      <c r="B18" s="30"/>
      <c r="C18" s="186" t="s">
        <v>1040</v>
      </c>
      <c r="H18" s="30"/>
    </row>
    <row r="19" spans="2:8" s="1" customFormat="1" ht="16.899999999999999" customHeight="1" x14ac:dyDescent="0.2">
      <c r="B19" s="30"/>
      <c r="C19" s="184" t="s">
        <v>136</v>
      </c>
      <c r="D19" s="184" t="s">
        <v>137</v>
      </c>
      <c r="E19" s="15" t="s">
        <v>138</v>
      </c>
      <c r="F19" s="185">
        <v>9</v>
      </c>
      <c r="H19" s="30"/>
    </row>
    <row r="20" spans="2:8" s="1" customFormat="1" ht="16.899999999999999" customHeight="1" x14ac:dyDescent="0.2">
      <c r="B20" s="30"/>
      <c r="C20" s="184" t="s">
        <v>146</v>
      </c>
      <c r="D20" s="184" t="s">
        <v>147</v>
      </c>
      <c r="E20" s="15" t="s">
        <v>138</v>
      </c>
      <c r="F20" s="185">
        <v>374</v>
      </c>
      <c r="H20" s="30"/>
    </row>
    <row r="21" spans="2:8" s="1" customFormat="1" ht="16.899999999999999" customHeight="1" x14ac:dyDescent="0.2">
      <c r="B21" s="30"/>
      <c r="C21" s="180" t="s">
        <v>100</v>
      </c>
      <c r="D21" s="181" t="s">
        <v>1</v>
      </c>
      <c r="E21" s="182" t="s">
        <v>1</v>
      </c>
      <c r="F21" s="183">
        <v>2</v>
      </c>
      <c r="H21" s="30"/>
    </row>
    <row r="22" spans="2:8" s="1" customFormat="1" ht="16.899999999999999" customHeight="1" x14ac:dyDescent="0.2">
      <c r="B22" s="30"/>
      <c r="C22" s="184" t="s">
        <v>100</v>
      </c>
      <c r="D22" s="184" t="s">
        <v>88</v>
      </c>
      <c r="E22" s="15" t="s">
        <v>1</v>
      </c>
      <c r="F22" s="185">
        <v>2</v>
      </c>
      <c r="H22" s="30"/>
    </row>
    <row r="23" spans="2:8" s="1" customFormat="1" ht="16.899999999999999" customHeight="1" x14ac:dyDescent="0.2">
      <c r="B23" s="30"/>
      <c r="C23" s="186" t="s">
        <v>1040</v>
      </c>
      <c r="H23" s="30"/>
    </row>
    <row r="24" spans="2:8" s="1" customFormat="1" ht="16.899999999999999" customHeight="1" x14ac:dyDescent="0.2">
      <c r="B24" s="30"/>
      <c r="C24" s="184" t="s">
        <v>136</v>
      </c>
      <c r="D24" s="184" t="s">
        <v>137</v>
      </c>
      <c r="E24" s="15" t="s">
        <v>138</v>
      </c>
      <c r="F24" s="185">
        <v>9</v>
      </c>
      <c r="H24" s="30"/>
    </row>
    <row r="25" spans="2:8" s="1" customFormat="1" ht="16.899999999999999" customHeight="1" x14ac:dyDescent="0.2">
      <c r="B25" s="30"/>
      <c r="C25" s="184" t="s">
        <v>146</v>
      </c>
      <c r="D25" s="184" t="s">
        <v>147</v>
      </c>
      <c r="E25" s="15" t="s">
        <v>138</v>
      </c>
      <c r="F25" s="185">
        <v>374</v>
      </c>
      <c r="H25" s="30"/>
    </row>
    <row r="26" spans="2:8" s="1" customFormat="1" ht="16.899999999999999" customHeight="1" x14ac:dyDescent="0.2">
      <c r="B26" s="30"/>
      <c r="C26" s="180" t="s">
        <v>101</v>
      </c>
      <c r="D26" s="181" t="s">
        <v>1</v>
      </c>
      <c r="E26" s="182" t="s">
        <v>1</v>
      </c>
      <c r="F26" s="183">
        <v>2</v>
      </c>
      <c r="H26" s="30"/>
    </row>
    <row r="27" spans="2:8" s="1" customFormat="1" ht="16.899999999999999" customHeight="1" x14ac:dyDescent="0.2">
      <c r="B27" s="30"/>
      <c r="C27" s="184" t="s">
        <v>101</v>
      </c>
      <c r="D27" s="184" t="s">
        <v>88</v>
      </c>
      <c r="E27" s="15" t="s">
        <v>1</v>
      </c>
      <c r="F27" s="185">
        <v>2</v>
      </c>
      <c r="H27" s="30"/>
    </row>
    <row r="28" spans="2:8" s="1" customFormat="1" ht="16.899999999999999" customHeight="1" x14ac:dyDescent="0.2">
      <c r="B28" s="30"/>
      <c r="C28" s="186" t="s">
        <v>1040</v>
      </c>
      <c r="H28" s="30"/>
    </row>
    <row r="29" spans="2:8" s="1" customFormat="1" ht="16.899999999999999" customHeight="1" x14ac:dyDescent="0.2">
      <c r="B29" s="30"/>
      <c r="C29" s="184" t="s">
        <v>136</v>
      </c>
      <c r="D29" s="184" t="s">
        <v>137</v>
      </c>
      <c r="E29" s="15" t="s">
        <v>138</v>
      </c>
      <c r="F29" s="185">
        <v>9</v>
      </c>
      <c r="H29" s="30"/>
    </row>
    <row r="30" spans="2:8" s="1" customFormat="1" ht="16.899999999999999" customHeight="1" x14ac:dyDescent="0.2">
      <c r="B30" s="30"/>
      <c r="C30" s="184" t="s">
        <v>146</v>
      </c>
      <c r="D30" s="184" t="s">
        <v>147</v>
      </c>
      <c r="E30" s="15" t="s">
        <v>138</v>
      </c>
      <c r="F30" s="185">
        <v>374</v>
      </c>
      <c r="H30" s="30"/>
    </row>
    <row r="31" spans="2:8" s="1" customFormat="1" ht="16.899999999999999" customHeight="1" x14ac:dyDescent="0.2">
      <c r="B31" s="30"/>
      <c r="C31" s="180" t="s">
        <v>106</v>
      </c>
      <c r="D31" s="181" t="s">
        <v>1</v>
      </c>
      <c r="E31" s="182" t="s">
        <v>1</v>
      </c>
      <c r="F31" s="183">
        <v>3</v>
      </c>
      <c r="H31" s="30"/>
    </row>
    <row r="32" spans="2:8" s="1" customFormat="1" ht="16.899999999999999" customHeight="1" x14ac:dyDescent="0.2">
      <c r="B32" s="30"/>
      <c r="C32" s="184" t="s">
        <v>106</v>
      </c>
      <c r="D32" s="184" t="s">
        <v>107</v>
      </c>
      <c r="E32" s="15" t="s">
        <v>1</v>
      </c>
      <c r="F32" s="185">
        <v>3</v>
      </c>
      <c r="H32" s="30"/>
    </row>
    <row r="33" spans="2:8" s="1" customFormat="1" ht="16.899999999999999" customHeight="1" x14ac:dyDescent="0.2">
      <c r="B33" s="30"/>
      <c r="C33" s="186" t="s">
        <v>1040</v>
      </c>
      <c r="H33" s="30"/>
    </row>
    <row r="34" spans="2:8" s="1" customFormat="1" ht="16.899999999999999" customHeight="1" x14ac:dyDescent="0.2">
      <c r="B34" s="30"/>
      <c r="C34" s="184" t="s">
        <v>152</v>
      </c>
      <c r="D34" s="184" t="s">
        <v>153</v>
      </c>
      <c r="E34" s="15" t="s">
        <v>138</v>
      </c>
      <c r="F34" s="185">
        <v>3</v>
      </c>
      <c r="H34" s="30"/>
    </row>
    <row r="35" spans="2:8" s="1" customFormat="1" ht="16.899999999999999" customHeight="1" x14ac:dyDescent="0.2">
      <c r="B35" s="30"/>
      <c r="C35" s="184" t="s">
        <v>156</v>
      </c>
      <c r="D35" s="184" t="s">
        <v>157</v>
      </c>
      <c r="E35" s="15" t="s">
        <v>138</v>
      </c>
      <c r="F35" s="185">
        <v>90</v>
      </c>
      <c r="H35" s="30"/>
    </row>
    <row r="36" spans="2:8" s="1" customFormat="1" ht="16.899999999999999" customHeight="1" x14ac:dyDescent="0.2">
      <c r="B36" s="30"/>
      <c r="C36" s="180" t="s">
        <v>103</v>
      </c>
      <c r="D36" s="181" t="s">
        <v>1</v>
      </c>
      <c r="E36" s="182" t="s">
        <v>1</v>
      </c>
      <c r="F36" s="183">
        <v>1</v>
      </c>
      <c r="H36" s="30"/>
    </row>
    <row r="37" spans="2:8" s="1" customFormat="1" ht="16.899999999999999" customHeight="1" x14ac:dyDescent="0.2">
      <c r="B37" s="30"/>
      <c r="C37" s="184" t="s">
        <v>103</v>
      </c>
      <c r="D37" s="184" t="s">
        <v>86</v>
      </c>
      <c r="E37" s="15" t="s">
        <v>1</v>
      </c>
      <c r="F37" s="185">
        <v>1</v>
      </c>
      <c r="H37" s="30"/>
    </row>
    <row r="38" spans="2:8" s="1" customFormat="1" ht="16.899999999999999" customHeight="1" x14ac:dyDescent="0.2">
      <c r="B38" s="30"/>
      <c r="C38" s="186" t="s">
        <v>1040</v>
      </c>
      <c r="H38" s="30"/>
    </row>
    <row r="39" spans="2:8" s="1" customFormat="1" ht="16.899999999999999" customHeight="1" x14ac:dyDescent="0.2">
      <c r="B39" s="30"/>
      <c r="C39" s="184" t="s">
        <v>136</v>
      </c>
      <c r="D39" s="184" t="s">
        <v>137</v>
      </c>
      <c r="E39" s="15" t="s">
        <v>138</v>
      </c>
      <c r="F39" s="185">
        <v>9</v>
      </c>
      <c r="H39" s="30"/>
    </row>
    <row r="40" spans="2:8" s="1" customFormat="1" ht="16.899999999999999" customHeight="1" x14ac:dyDescent="0.2">
      <c r="B40" s="30"/>
      <c r="C40" s="184" t="s">
        <v>146</v>
      </c>
      <c r="D40" s="184" t="s">
        <v>147</v>
      </c>
      <c r="E40" s="15" t="s">
        <v>138</v>
      </c>
      <c r="F40" s="185">
        <v>374</v>
      </c>
      <c r="H40" s="30"/>
    </row>
    <row r="41" spans="2:8" s="1" customFormat="1" ht="26.45" customHeight="1" x14ac:dyDescent="0.2">
      <c r="B41" s="30"/>
      <c r="C41" s="179" t="s">
        <v>89</v>
      </c>
      <c r="D41" s="179" t="s">
        <v>90</v>
      </c>
      <c r="H41" s="30"/>
    </row>
    <row r="42" spans="2:8" s="1" customFormat="1" ht="16.899999999999999" customHeight="1" x14ac:dyDescent="0.2">
      <c r="B42" s="30"/>
      <c r="C42" s="180" t="s">
        <v>163</v>
      </c>
      <c r="D42" s="181" t="s">
        <v>1</v>
      </c>
      <c r="E42" s="182" t="s">
        <v>1</v>
      </c>
      <c r="F42" s="183">
        <v>57.713999999999999</v>
      </c>
      <c r="H42" s="30"/>
    </row>
    <row r="43" spans="2:8" s="1" customFormat="1" ht="16.899999999999999" customHeight="1" x14ac:dyDescent="0.2">
      <c r="B43" s="30"/>
      <c r="C43" s="184" t="s">
        <v>163</v>
      </c>
      <c r="D43" s="184" t="s">
        <v>277</v>
      </c>
      <c r="E43" s="15" t="s">
        <v>1</v>
      </c>
      <c r="F43" s="185">
        <v>57.713999999999999</v>
      </c>
      <c r="H43" s="30"/>
    </row>
    <row r="44" spans="2:8" s="1" customFormat="1" ht="16.899999999999999" customHeight="1" x14ac:dyDescent="0.2">
      <c r="B44" s="30"/>
      <c r="C44" s="186" t="s">
        <v>1040</v>
      </c>
      <c r="H44" s="30"/>
    </row>
    <row r="45" spans="2:8" s="1" customFormat="1" ht="16.899999999999999" customHeight="1" x14ac:dyDescent="0.2">
      <c r="B45" s="30"/>
      <c r="C45" s="184" t="s">
        <v>273</v>
      </c>
      <c r="D45" s="184" t="s">
        <v>274</v>
      </c>
      <c r="E45" s="15" t="s">
        <v>269</v>
      </c>
      <c r="F45" s="185">
        <v>57.713999999999999</v>
      </c>
      <c r="H45" s="30"/>
    </row>
    <row r="46" spans="2:8" s="1" customFormat="1" ht="16.899999999999999" customHeight="1" x14ac:dyDescent="0.2">
      <c r="B46" s="30"/>
      <c r="C46" s="184" t="s">
        <v>289</v>
      </c>
      <c r="D46" s="184" t="s">
        <v>290</v>
      </c>
      <c r="E46" s="15" t="s">
        <v>269</v>
      </c>
      <c r="F46" s="185">
        <v>575.54700000000003</v>
      </c>
      <c r="H46" s="30"/>
    </row>
    <row r="47" spans="2:8" s="1" customFormat="1" ht="16.899999999999999" customHeight="1" x14ac:dyDescent="0.2">
      <c r="B47" s="30"/>
      <c r="C47" s="180" t="s">
        <v>165</v>
      </c>
      <c r="D47" s="181" t="s">
        <v>1</v>
      </c>
      <c r="E47" s="182" t="s">
        <v>1</v>
      </c>
      <c r="F47" s="183">
        <v>15.7</v>
      </c>
      <c r="H47" s="30"/>
    </row>
    <row r="48" spans="2:8" s="1" customFormat="1" ht="16.899999999999999" customHeight="1" x14ac:dyDescent="0.2">
      <c r="B48" s="30"/>
      <c r="C48" s="184" t="s">
        <v>165</v>
      </c>
      <c r="D48" s="184" t="s">
        <v>282</v>
      </c>
      <c r="E48" s="15" t="s">
        <v>1</v>
      </c>
      <c r="F48" s="185">
        <v>15.7</v>
      </c>
      <c r="H48" s="30"/>
    </row>
    <row r="49" spans="2:8" s="1" customFormat="1" ht="16.899999999999999" customHeight="1" x14ac:dyDescent="0.2">
      <c r="B49" s="30"/>
      <c r="C49" s="186" t="s">
        <v>1040</v>
      </c>
      <c r="H49" s="30"/>
    </row>
    <row r="50" spans="2:8" s="1" customFormat="1" ht="16.899999999999999" customHeight="1" x14ac:dyDescent="0.2">
      <c r="B50" s="30"/>
      <c r="C50" s="184" t="s">
        <v>278</v>
      </c>
      <c r="D50" s="184" t="s">
        <v>279</v>
      </c>
      <c r="E50" s="15" t="s">
        <v>269</v>
      </c>
      <c r="F50" s="185">
        <v>15.7</v>
      </c>
      <c r="H50" s="30"/>
    </row>
    <row r="51" spans="2:8" s="1" customFormat="1" ht="16.899999999999999" customHeight="1" x14ac:dyDescent="0.2">
      <c r="B51" s="30"/>
      <c r="C51" s="184" t="s">
        <v>289</v>
      </c>
      <c r="D51" s="184" t="s">
        <v>290</v>
      </c>
      <c r="E51" s="15" t="s">
        <v>269</v>
      </c>
      <c r="F51" s="185">
        <v>575.54700000000003</v>
      </c>
      <c r="H51" s="30"/>
    </row>
    <row r="52" spans="2:8" s="1" customFormat="1" ht="16.899999999999999" customHeight="1" x14ac:dyDescent="0.2">
      <c r="B52" s="30"/>
      <c r="C52" s="180" t="s">
        <v>161</v>
      </c>
      <c r="D52" s="181" t="s">
        <v>1</v>
      </c>
      <c r="E52" s="182" t="s">
        <v>1</v>
      </c>
      <c r="F52" s="183">
        <v>31.428000000000001</v>
      </c>
      <c r="H52" s="30"/>
    </row>
    <row r="53" spans="2:8" s="1" customFormat="1" ht="16.899999999999999" customHeight="1" x14ac:dyDescent="0.2">
      <c r="B53" s="30"/>
      <c r="C53" s="184" t="s">
        <v>161</v>
      </c>
      <c r="D53" s="184" t="s">
        <v>272</v>
      </c>
      <c r="E53" s="15" t="s">
        <v>1</v>
      </c>
      <c r="F53" s="185">
        <v>31.428000000000001</v>
      </c>
      <c r="H53" s="30"/>
    </row>
    <row r="54" spans="2:8" s="1" customFormat="1" ht="16.899999999999999" customHeight="1" x14ac:dyDescent="0.2">
      <c r="B54" s="30"/>
      <c r="C54" s="186" t="s">
        <v>1040</v>
      </c>
      <c r="H54" s="30"/>
    </row>
    <row r="55" spans="2:8" s="1" customFormat="1" ht="16.899999999999999" customHeight="1" x14ac:dyDescent="0.2">
      <c r="B55" s="30"/>
      <c r="C55" s="184" t="s">
        <v>267</v>
      </c>
      <c r="D55" s="184" t="s">
        <v>268</v>
      </c>
      <c r="E55" s="15" t="s">
        <v>269</v>
      </c>
      <c r="F55" s="185">
        <v>31.428000000000001</v>
      </c>
      <c r="H55" s="30"/>
    </row>
    <row r="56" spans="2:8" s="1" customFormat="1" ht="16.899999999999999" customHeight="1" x14ac:dyDescent="0.2">
      <c r="B56" s="30"/>
      <c r="C56" s="184" t="s">
        <v>289</v>
      </c>
      <c r="D56" s="184" t="s">
        <v>290</v>
      </c>
      <c r="E56" s="15" t="s">
        <v>269</v>
      </c>
      <c r="F56" s="185">
        <v>575.54700000000003</v>
      </c>
      <c r="H56" s="30"/>
    </row>
    <row r="57" spans="2:8" s="1" customFormat="1" ht="16.899999999999999" customHeight="1" x14ac:dyDescent="0.2">
      <c r="B57" s="30"/>
      <c r="C57" s="180" t="s">
        <v>199</v>
      </c>
      <c r="D57" s="181" t="s">
        <v>1</v>
      </c>
      <c r="E57" s="182" t="s">
        <v>1</v>
      </c>
      <c r="F57" s="183">
        <v>2</v>
      </c>
      <c r="H57" s="30"/>
    </row>
    <row r="58" spans="2:8" s="1" customFormat="1" ht="16.899999999999999" customHeight="1" x14ac:dyDescent="0.2">
      <c r="B58" s="30"/>
      <c r="C58" s="184" t="s">
        <v>199</v>
      </c>
      <c r="D58" s="184" t="s">
        <v>88</v>
      </c>
      <c r="E58" s="15" t="s">
        <v>1</v>
      </c>
      <c r="F58" s="185">
        <v>2</v>
      </c>
      <c r="H58" s="30"/>
    </row>
    <row r="59" spans="2:8" s="1" customFormat="1" ht="16.899999999999999" customHeight="1" x14ac:dyDescent="0.2">
      <c r="B59" s="30"/>
      <c r="C59" s="186" t="s">
        <v>1040</v>
      </c>
      <c r="H59" s="30"/>
    </row>
    <row r="60" spans="2:8" s="1" customFormat="1" ht="16.899999999999999" customHeight="1" x14ac:dyDescent="0.2">
      <c r="B60" s="30"/>
      <c r="C60" s="184" t="s">
        <v>578</v>
      </c>
      <c r="D60" s="184" t="s">
        <v>579</v>
      </c>
      <c r="E60" s="15" t="s">
        <v>138</v>
      </c>
      <c r="F60" s="185">
        <v>2</v>
      </c>
      <c r="H60" s="30"/>
    </row>
    <row r="61" spans="2:8" s="1" customFormat="1" ht="16.899999999999999" customHeight="1" x14ac:dyDescent="0.2">
      <c r="B61" s="30"/>
      <c r="C61" s="184" t="s">
        <v>532</v>
      </c>
      <c r="D61" s="184" t="s">
        <v>533</v>
      </c>
      <c r="E61" s="15" t="s">
        <v>315</v>
      </c>
      <c r="F61" s="185">
        <v>0.75</v>
      </c>
      <c r="H61" s="30"/>
    </row>
    <row r="62" spans="2:8" s="1" customFormat="1" ht="16.899999999999999" customHeight="1" x14ac:dyDescent="0.2">
      <c r="B62" s="30"/>
      <c r="C62" s="180" t="s">
        <v>167</v>
      </c>
      <c r="D62" s="181" t="s">
        <v>1</v>
      </c>
      <c r="E62" s="182" t="s">
        <v>1</v>
      </c>
      <c r="F62" s="183">
        <v>39.917999999999999</v>
      </c>
      <c r="H62" s="30"/>
    </row>
    <row r="63" spans="2:8" s="1" customFormat="1" ht="16.899999999999999" customHeight="1" x14ac:dyDescent="0.2">
      <c r="B63" s="30"/>
      <c r="C63" s="184" t="s">
        <v>167</v>
      </c>
      <c r="D63" s="184" t="s">
        <v>287</v>
      </c>
      <c r="E63" s="15" t="s">
        <v>1</v>
      </c>
      <c r="F63" s="185">
        <v>39.917999999999999</v>
      </c>
      <c r="H63" s="30"/>
    </row>
    <row r="64" spans="2:8" s="1" customFormat="1" ht="16.899999999999999" customHeight="1" x14ac:dyDescent="0.2">
      <c r="B64" s="30"/>
      <c r="C64" s="186" t="s">
        <v>1040</v>
      </c>
      <c r="H64" s="30"/>
    </row>
    <row r="65" spans="2:8" s="1" customFormat="1" ht="16.899999999999999" customHeight="1" x14ac:dyDescent="0.2">
      <c r="B65" s="30"/>
      <c r="C65" s="184" t="s">
        <v>283</v>
      </c>
      <c r="D65" s="184" t="s">
        <v>284</v>
      </c>
      <c r="E65" s="15" t="s">
        <v>269</v>
      </c>
      <c r="F65" s="185">
        <v>39.917999999999999</v>
      </c>
      <c r="H65" s="30"/>
    </row>
    <row r="66" spans="2:8" s="1" customFormat="1" ht="16.899999999999999" customHeight="1" x14ac:dyDescent="0.2">
      <c r="B66" s="30"/>
      <c r="C66" s="184" t="s">
        <v>299</v>
      </c>
      <c r="D66" s="184" t="s">
        <v>300</v>
      </c>
      <c r="E66" s="15" t="s">
        <v>269</v>
      </c>
      <c r="F66" s="185">
        <v>39.917999999999999</v>
      </c>
      <c r="H66" s="30"/>
    </row>
    <row r="67" spans="2:8" s="1" customFormat="1" ht="16.899999999999999" customHeight="1" x14ac:dyDescent="0.2">
      <c r="B67" s="30"/>
      <c r="C67" s="180" t="s">
        <v>169</v>
      </c>
      <c r="D67" s="181" t="s">
        <v>1</v>
      </c>
      <c r="E67" s="182" t="s">
        <v>1</v>
      </c>
      <c r="F67" s="183">
        <v>470.70499999999998</v>
      </c>
      <c r="H67" s="30"/>
    </row>
    <row r="68" spans="2:8" s="1" customFormat="1" ht="16.899999999999999" customHeight="1" x14ac:dyDescent="0.2">
      <c r="B68" s="30"/>
      <c r="C68" s="184" t="s">
        <v>169</v>
      </c>
      <c r="D68" s="184" t="s">
        <v>170</v>
      </c>
      <c r="E68" s="15" t="s">
        <v>1</v>
      </c>
      <c r="F68" s="185">
        <v>470.70499999999998</v>
      </c>
      <c r="H68" s="30"/>
    </row>
    <row r="69" spans="2:8" s="1" customFormat="1" ht="16.899999999999999" customHeight="1" x14ac:dyDescent="0.2">
      <c r="B69" s="30"/>
      <c r="C69" s="186" t="s">
        <v>1040</v>
      </c>
      <c r="H69" s="30"/>
    </row>
    <row r="70" spans="2:8" s="1" customFormat="1" ht="16.899999999999999" customHeight="1" x14ac:dyDescent="0.2">
      <c r="B70" s="30"/>
      <c r="C70" s="184" t="s">
        <v>294</v>
      </c>
      <c r="D70" s="184" t="s">
        <v>295</v>
      </c>
      <c r="E70" s="15" t="s">
        <v>269</v>
      </c>
      <c r="F70" s="185">
        <v>470.70499999999998</v>
      </c>
      <c r="H70" s="30"/>
    </row>
    <row r="71" spans="2:8" s="1" customFormat="1" ht="16.899999999999999" customHeight="1" x14ac:dyDescent="0.2">
      <c r="B71" s="30"/>
      <c r="C71" s="184" t="s">
        <v>289</v>
      </c>
      <c r="D71" s="184" t="s">
        <v>290</v>
      </c>
      <c r="E71" s="15" t="s">
        <v>269</v>
      </c>
      <c r="F71" s="185">
        <v>575.54700000000003</v>
      </c>
      <c r="H71" s="30"/>
    </row>
    <row r="72" spans="2:8" s="1" customFormat="1" ht="16.899999999999999" customHeight="1" x14ac:dyDescent="0.2">
      <c r="B72" s="30"/>
      <c r="C72" s="180" t="s">
        <v>194</v>
      </c>
      <c r="D72" s="181" t="s">
        <v>1</v>
      </c>
      <c r="E72" s="182" t="s">
        <v>1</v>
      </c>
      <c r="F72" s="183">
        <v>80.299000000000007</v>
      </c>
      <c r="H72" s="30"/>
    </row>
    <row r="73" spans="2:8" s="1" customFormat="1" ht="16.899999999999999" customHeight="1" x14ac:dyDescent="0.2">
      <c r="B73" s="30"/>
      <c r="C73" s="184" t="s">
        <v>176</v>
      </c>
      <c r="D73" s="184" t="s">
        <v>422</v>
      </c>
      <c r="E73" s="15" t="s">
        <v>1</v>
      </c>
      <c r="F73" s="185">
        <v>9.8800000000000008</v>
      </c>
      <c r="H73" s="30"/>
    </row>
    <row r="74" spans="2:8" s="1" customFormat="1" ht="16.899999999999999" customHeight="1" x14ac:dyDescent="0.2">
      <c r="B74" s="30"/>
      <c r="C74" s="184" t="s">
        <v>178</v>
      </c>
      <c r="D74" s="184" t="s">
        <v>423</v>
      </c>
      <c r="E74" s="15" t="s">
        <v>1</v>
      </c>
      <c r="F74" s="185">
        <v>66.926000000000002</v>
      </c>
      <c r="H74" s="30"/>
    </row>
    <row r="75" spans="2:8" s="1" customFormat="1" ht="16.899999999999999" customHeight="1" x14ac:dyDescent="0.2">
      <c r="B75" s="30"/>
      <c r="C75" s="184" t="s">
        <v>180</v>
      </c>
      <c r="D75" s="184" t="s">
        <v>181</v>
      </c>
      <c r="E75" s="15" t="s">
        <v>1</v>
      </c>
      <c r="F75" s="185">
        <v>3.4929999999999999</v>
      </c>
      <c r="H75" s="30"/>
    </row>
    <row r="76" spans="2:8" s="1" customFormat="1" ht="16.899999999999999" customHeight="1" x14ac:dyDescent="0.2">
      <c r="B76" s="30"/>
      <c r="C76" s="184" t="s">
        <v>194</v>
      </c>
      <c r="D76" s="184" t="s">
        <v>145</v>
      </c>
      <c r="E76" s="15" t="s">
        <v>1</v>
      </c>
      <c r="F76" s="185">
        <v>80.299000000000007</v>
      </c>
      <c r="H76" s="30"/>
    </row>
    <row r="77" spans="2:8" s="1" customFormat="1" ht="16.899999999999999" customHeight="1" x14ac:dyDescent="0.2">
      <c r="B77" s="30"/>
      <c r="C77" s="186" t="s">
        <v>1040</v>
      </c>
      <c r="H77" s="30"/>
    </row>
    <row r="78" spans="2:8" s="1" customFormat="1" ht="16.899999999999999" customHeight="1" x14ac:dyDescent="0.2">
      <c r="B78" s="30"/>
      <c r="C78" s="184" t="s">
        <v>418</v>
      </c>
      <c r="D78" s="184" t="s">
        <v>419</v>
      </c>
      <c r="E78" s="15" t="s">
        <v>269</v>
      </c>
      <c r="F78" s="185">
        <v>80.299000000000007</v>
      </c>
      <c r="H78" s="30"/>
    </row>
    <row r="79" spans="2:8" s="1" customFormat="1" ht="16.899999999999999" customHeight="1" x14ac:dyDescent="0.2">
      <c r="B79" s="30"/>
      <c r="C79" s="184" t="s">
        <v>354</v>
      </c>
      <c r="D79" s="184" t="s">
        <v>355</v>
      </c>
      <c r="E79" s="15" t="s">
        <v>269</v>
      </c>
      <c r="F79" s="185">
        <v>559.76499999999999</v>
      </c>
      <c r="H79" s="30"/>
    </row>
    <row r="80" spans="2:8" s="1" customFormat="1" ht="16.899999999999999" customHeight="1" x14ac:dyDescent="0.2">
      <c r="B80" s="30"/>
      <c r="C80" s="180" t="s">
        <v>188</v>
      </c>
      <c r="D80" s="181" t="s">
        <v>1</v>
      </c>
      <c r="E80" s="182" t="s">
        <v>1</v>
      </c>
      <c r="F80" s="183">
        <v>457.851</v>
      </c>
      <c r="H80" s="30"/>
    </row>
    <row r="81" spans="2:8" s="1" customFormat="1" ht="16.899999999999999" customHeight="1" x14ac:dyDescent="0.2">
      <c r="B81" s="30"/>
      <c r="C81" s="184" t="s">
        <v>182</v>
      </c>
      <c r="D81" s="184" t="s">
        <v>183</v>
      </c>
      <c r="E81" s="15" t="s">
        <v>1</v>
      </c>
      <c r="F81" s="185">
        <v>445.45100000000002</v>
      </c>
      <c r="H81" s="30"/>
    </row>
    <row r="82" spans="2:8" s="1" customFormat="1" ht="16.899999999999999" customHeight="1" x14ac:dyDescent="0.2">
      <c r="B82" s="30"/>
      <c r="C82" s="184" t="s">
        <v>184</v>
      </c>
      <c r="D82" s="184" t="s">
        <v>440</v>
      </c>
      <c r="E82" s="15" t="s">
        <v>1</v>
      </c>
      <c r="F82" s="185">
        <v>7.6</v>
      </c>
      <c r="H82" s="30"/>
    </row>
    <row r="83" spans="2:8" s="1" customFormat="1" ht="16.899999999999999" customHeight="1" x14ac:dyDescent="0.2">
      <c r="B83" s="30"/>
      <c r="C83" s="184" t="s">
        <v>186</v>
      </c>
      <c r="D83" s="184" t="s">
        <v>441</v>
      </c>
      <c r="E83" s="15" t="s">
        <v>1</v>
      </c>
      <c r="F83" s="185">
        <v>4.8</v>
      </c>
      <c r="H83" s="30"/>
    </row>
    <row r="84" spans="2:8" s="1" customFormat="1" ht="16.899999999999999" customHeight="1" x14ac:dyDescent="0.2">
      <c r="B84" s="30"/>
      <c r="C84" s="184" t="s">
        <v>188</v>
      </c>
      <c r="D84" s="184" t="s">
        <v>145</v>
      </c>
      <c r="E84" s="15" t="s">
        <v>1</v>
      </c>
      <c r="F84" s="185">
        <v>457.851</v>
      </c>
      <c r="H84" s="30"/>
    </row>
    <row r="85" spans="2:8" s="1" customFormat="1" ht="16.899999999999999" customHeight="1" x14ac:dyDescent="0.2">
      <c r="B85" s="30"/>
      <c r="C85" s="186" t="s">
        <v>1040</v>
      </c>
      <c r="H85" s="30"/>
    </row>
    <row r="86" spans="2:8" s="1" customFormat="1" ht="16.899999999999999" customHeight="1" x14ac:dyDescent="0.2">
      <c r="B86" s="30"/>
      <c r="C86" s="184" t="s">
        <v>436</v>
      </c>
      <c r="D86" s="184" t="s">
        <v>437</v>
      </c>
      <c r="E86" s="15" t="s">
        <v>269</v>
      </c>
      <c r="F86" s="185">
        <v>457.851</v>
      </c>
      <c r="H86" s="30"/>
    </row>
    <row r="87" spans="2:8" s="1" customFormat="1" ht="22.5" x14ac:dyDescent="0.2">
      <c r="B87" s="30"/>
      <c r="C87" s="184" t="s">
        <v>313</v>
      </c>
      <c r="D87" s="184" t="s">
        <v>314</v>
      </c>
      <c r="E87" s="15" t="s">
        <v>315</v>
      </c>
      <c r="F87" s="185">
        <v>94.78</v>
      </c>
      <c r="H87" s="30"/>
    </row>
    <row r="88" spans="2:8" s="1" customFormat="1" ht="16.899999999999999" customHeight="1" x14ac:dyDescent="0.2">
      <c r="B88" s="30"/>
      <c r="C88" s="184" t="s">
        <v>354</v>
      </c>
      <c r="D88" s="184" t="s">
        <v>355</v>
      </c>
      <c r="E88" s="15" t="s">
        <v>269</v>
      </c>
      <c r="F88" s="185">
        <v>559.76499999999999</v>
      </c>
      <c r="H88" s="30"/>
    </row>
    <row r="89" spans="2:8" s="1" customFormat="1" ht="16.899999999999999" customHeight="1" x14ac:dyDescent="0.2">
      <c r="B89" s="30"/>
      <c r="C89" s="184" t="s">
        <v>380</v>
      </c>
      <c r="D89" s="184" t="s">
        <v>381</v>
      </c>
      <c r="E89" s="15" t="s">
        <v>269</v>
      </c>
      <c r="F89" s="185">
        <v>553.88199999999995</v>
      </c>
      <c r="H89" s="30"/>
    </row>
    <row r="90" spans="2:8" s="1" customFormat="1" ht="16.899999999999999" customHeight="1" x14ac:dyDescent="0.2">
      <c r="B90" s="30"/>
      <c r="C90" s="184" t="s">
        <v>397</v>
      </c>
      <c r="D90" s="184" t="s">
        <v>398</v>
      </c>
      <c r="E90" s="15" t="s">
        <v>269</v>
      </c>
      <c r="F90" s="185">
        <v>479.46600000000001</v>
      </c>
      <c r="H90" s="30"/>
    </row>
    <row r="91" spans="2:8" s="1" customFormat="1" ht="16.899999999999999" customHeight="1" x14ac:dyDescent="0.2">
      <c r="B91" s="30"/>
      <c r="C91" s="180" t="s">
        <v>184</v>
      </c>
      <c r="D91" s="181" t="s">
        <v>1</v>
      </c>
      <c r="E91" s="182" t="s">
        <v>1</v>
      </c>
      <c r="F91" s="183">
        <v>7.6</v>
      </c>
      <c r="H91" s="30"/>
    </row>
    <row r="92" spans="2:8" s="1" customFormat="1" ht="16.899999999999999" customHeight="1" x14ac:dyDescent="0.2">
      <c r="B92" s="30"/>
      <c r="C92" s="184" t="s">
        <v>184</v>
      </c>
      <c r="D92" s="184" t="s">
        <v>440</v>
      </c>
      <c r="E92" s="15" t="s">
        <v>1</v>
      </c>
      <c r="F92" s="185">
        <v>7.6</v>
      </c>
      <c r="H92" s="30"/>
    </row>
    <row r="93" spans="2:8" s="1" customFormat="1" ht="16.899999999999999" customHeight="1" x14ac:dyDescent="0.2">
      <c r="B93" s="30"/>
      <c r="C93" s="186" t="s">
        <v>1040</v>
      </c>
      <c r="H93" s="30"/>
    </row>
    <row r="94" spans="2:8" s="1" customFormat="1" ht="16.899999999999999" customHeight="1" x14ac:dyDescent="0.2">
      <c r="B94" s="30"/>
      <c r="C94" s="184" t="s">
        <v>436</v>
      </c>
      <c r="D94" s="184" t="s">
        <v>437</v>
      </c>
      <c r="E94" s="15" t="s">
        <v>269</v>
      </c>
      <c r="F94" s="185">
        <v>457.851</v>
      </c>
      <c r="H94" s="30"/>
    </row>
    <row r="95" spans="2:8" s="1" customFormat="1" ht="16.899999999999999" customHeight="1" x14ac:dyDescent="0.2">
      <c r="B95" s="30"/>
      <c r="C95" s="184" t="s">
        <v>448</v>
      </c>
      <c r="D95" s="184" t="s">
        <v>449</v>
      </c>
      <c r="E95" s="15" t="s">
        <v>269</v>
      </c>
      <c r="F95" s="185">
        <v>7.7519999999999998</v>
      </c>
      <c r="H95" s="30"/>
    </row>
    <row r="96" spans="2:8" s="1" customFormat="1" ht="16.899999999999999" customHeight="1" x14ac:dyDescent="0.2">
      <c r="B96" s="30"/>
      <c r="C96" s="180" t="s">
        <v>180</v>
      </c>
      <c r="D96" s="181" t="s">
        <v>1</v>
      </c>
      <c r="E96" s="182" t="s">
        <v>1</v>
      </c>
      <c r="F96" s="183">
        <v>3.4929999999999999</v>
      </c>
      <c r="H96" s="30"/>
    </row>
    <row r="97" spans="2:8" s="1" customFormat="1" ht="16.899999999999999" customHeight="1" x14ac:dyDescent="0.2">
      <c r="B97" s="30"/>
      <c r="C97" s="184" t="s">
        <v>180</v>
      </c>
      <c r="D97" s="184" t="s">
        <v>181</v>
      </c>
      <c r="E97" s="15" t="s">
        <v>1</v>
      </c>
      <c r="F97" s="185">
        <v>3.4929999999999999</v>
      </c>
      <c r="H97" s="30"/>
    </row>
    <row r="98" spans="2:8" s="1" customFormat="1" ht="16.899999999999999" customHeight="1" x14ac:dyDescent="0.2">
      <c r="B98" s="30"/>
      <c r="C98" s="186" t="s">
        <v>1040</v>
      </c>
      <c r="H98" s="30"/>
    </row>
    <row r="99" spans="2:8" s="1" customFormat="1" ht="16.899999999999999" customHeight="1" x14ac:dyDescent="0.2">
      <c r="B99" s="30"/>
      <c r="C99" s="184" t="s">
        <v>418</v>
      </c>
      <c r="D99" s="184" t="s">
        <v>419</v>
      </c>
      <c r="E99" s="15" t="s">
        <v>269</v>
      </c>
      <c r="F99" s="185">
        <v>80.299000000000007</v>
      </c>
      <c r="H99" s="30"/>
    </row>
    <row r="100" spans="2:8" s="1" customFormat="1" ht="22.5" x14ac:dyDescent="0.2">
      <c r="B100" s="30"/>
      <c r="C100" s="184" t="s">
        <v>313</v>
      </c>
      <c r="D100" s="184" t="s">
        <v>314</v>
      </c>
      <c r="E100" s="15" t="s">
        <v>315</v>
      </c>
      <c r="F100" s="185">
        <v>94.78</v>
      </c>
      <c r="H100" s="30"/>
    </row>
    <row r="101" spans="2:8" s="1" customFormat="1" ht="16.899999999999999" customHeight="1" x14ac:dyDescent="0.2">
      <c r="B101" s="30"/>
      <c r="C101" s="184" t="s">
        <v>391</v>
      </c>
      <c r="D101" s="184" t="s">
        <v>392</v>
      </c>
      <c r="E101" s="15" t="s">
        <v>269</v>
      </c>
      <c r="F101" s="185">
        <v>70.418999999999997</v>
      </c>
      <c r="H101" s="30"/>
    </row>
    <row r="102" spans="2:8" s="1" customFormat="1" ht="16.899999999999999" customHeight="1" x14ac:dyDescent="0.2">
      <c r="B102" s="30"/>
      <c r="C102" s="184" t="s">
        <v>430</v>
      </c>
      <c r="D102" s="184" t="s">
        <v>431</v>
      </c>
      <c r="E102" s="15" t="s">
        <v>269</v>
      </c>
      <c r="F102" s="185">
        <v>3.5630000000000002</v>
      </c>
      <c r="H102" s="30"/>
    </row>
    <row r="103" spans="2:8" s="1" customFormat="1" ht="16.899999999999999" customHeight="1" x14ac:dyDescent="0.2">
      <c r="B103" s="30"/>
      <c r="C103" s="180" t="s">
        <v>182</v>
      </c>
      <c r="D103" s="181" t="s">
        <v>1</v>
      </c>
      <c r="E103" s="182" t="s">
        <v>1</v>
      </c>
      <c r="F103" s="183">
        <v>445.45100000000002</v>
      </c>
      <c r="H103" s="30"/>
    </row>
    <row r="104" spans="2:8" s="1" customFormat="1" ht="16.899999999999999" customHeight="1" x14ac:dyDescent="0.2">
      <c r="B104" s="30"/>
      <c r="C104" s="184" t="s">
        <v>182</v>
      </c>
      <c r="D104" s="184" t="s">
        <v>183</v>
      </c>
      <c r="E104" s="15" t="s">
        <v>1</v>
      </c>
      <c r="F104" s="185">
        <v>445.45100000000002</v>
      </c>
      <c r="H104" s="30"/>
    </row>
    <row r="105" spans="2:8" s="1" customFormat="1" ht="16.899999999999999" customHeight="1" x14ac:dyDescent="0.2">
      <c r="B105" s="30"/>
      <c r="C105" s="186" t="s">
        <v>1040</v>
      </c>
      <c r="H105" s="30"/>
    </row>
    <row r="106" spans="2:8" s="1" customFormat="1" ht="16.899999999999999" customHeight="1" x14ac:dyDescent="0.2">
      <c r="B106" s="30"/>
      <c r="C106" s="184" t="s">
        <v>436</v>
      </c>
      <c r="D106" s="184" t="s">
        <v>437</v>
      </c>
      <c r="E106" s="15" t="s">
        <v>269</v>
      </c>
      <c r="F106" s="185">
        <v>457.851</v>
      </c>
      <c r="H106" s="30"/>
    </row>
    <row r="107" spans="2:8" s="1" customFormat="1" ht="16.899999999999999" customHeight="1" x14ac:dyDescent="0.2">
      <c r="B107" s="30"/>
      <c r="C107" s="184" t="s">
        <v>443</v>
      </c>
      <c r="D107" s="184" t="s">
        <v>444</v>
      </c>
      <c r="E107" s="15" t="s">
        <v>269</v>
      </c>
      <c r="F107" s="185">
        <v>454.36</v>
      </c>
      <c r="H107" s="30"/>
    </row>
    <row r="108" spans="2:8" s="1" customFormat="1" ht="16.899999999999999" customHeight="1" x14ac:dyDescent="0.2">
      <c r="B108" s="30"/>
      <c r="C108" s="180" t="s">
        <v>186</v>
      </c>
      <c r="D108" s="181" t="s">
        <v>1</v>
      </c>
      <c r="E108" s="182" t="s">
        <v>1</v>
      </c>
      <c r="F108" s="183">
        <v>4.8</v>
      </c>
      <c r="H108" s="30"/>
    </row>
    <row r="109" spans="2:8" s="1" customFormat="1" ht="16.899999999999999" customHeight="1" x14ac:dyDescent="0.2">
      <c r="B109" s="30"/>
      <c r="C109" s="184" t="s">
        <v>186</v>
      </c>
      <c r="D109" s="184" t="s">
        <v>441</v>
      </c>
      <c r="E109" s="15" t="s">
        <v>1</v>
      </c>
      <c r="F109" s="185">
        <v>4.8</v>
      </c>
      <c r="H109" s="30"/>
    </row>
    <row r="110" spans="2:8" s="1" customFormat="1" ht="16.899999999999999" customHeight="1" x14ac:dyDescent="0.2">
      <c r="B110" s="30"/>
      <c r="C110" s="186" t="s">
        <v>1040</v>
      </c>
      <c r="H110" s="30"/>
    </row>
    <row r="111" spans="2:8" s="1" customFormat="1" ht="16.899999999999999" customHeight="1" x14ac:dyDescent="0.2">
      <c r="B111" s="30"/>
      <c r="C111" s="184" t="s">
        <v>436</v>
      </c>
      <c r="D111" s="184" t="s">
        <v>437</v>
      </c>
      <c r="E111" s="15" t="s">
        <v>269</v>
      </c>
      <c r="F111" s="185">
        <v>457.851</v>
      </c>
      <c r="H111" s="30"/>
    </row>
    <row r="112" spans="2:8" s="1" customFormat="1" ht="16.899999999999999" customHeight="1" x14ac:dyDescent="0.2">
      <c r="B112" s="30"/>
      <c r="C112" s="184" t="s">
        <v>453</v>
      </c>
      <c r="D112" s="184" t="s">
        <v>454</v>
      </c>
      <c r="E112" s="15" t="s">
        <v>269</v>
      </c>
      <c r="F112" s="185">
        <v>4.8959999999999999</v>
      </c>
      <c r="H112" s="30"/>
    </row>
    <row r="113" spans="2:8" s="1" customFormat="1" ht="16.899999999999999" customHeight="1" x14ac:dyDescent="0.2">
      <c r="B113" s="30"/>
      <c r="C113" s="180" t="s">
        <v>229</v>
      </c>
      <c r="D113" s="181" t="s">
        <v>1</v>
      </c>
      <c r="E113" s="182" t="s">
        <v>1</v>
      </c>
      <c r="F113" s="183">
        <v>9.2710000000000008</v>
      </c>
      <c r="H113" s="30"/>
    </row>
    <row r="114" spans="2:8" s="1" customFormat="1" ht="16.899999999999999" customHeight="1" x14ac:dyDescent="0.2">
      <c r="B114" s="30"/>
      <c r="C114" s="184" t="s">
        <v>229</v>
      </c>
      <c r="D114" s="184" t="s">
        <v>230</v>
      </c>
      <c r="E114" s="15" t="s">
        <v>1</v>
      </c>
      <c r="F114" s="185">
        <v>9.2710000000000008</v>
      </c>
      <c r="H114" s="30"/>
    </row>
    <row r="115" spans="2:8" s="1" customFormat="1" ht="16.899999999999999" customHeight="1" x14ac:dyDescent="0.2">
      <c r="B115" s="30"/>
      <c r="C115" s="186" t="s">
        <v>1040</v>
      </c>
      <c r="H115" s="30"/>
    </row>
    <row r="116" spans="2:8" s="1" customFormat="1" ht="16.899999999999999" customHeight="1" x14ac:dyDescent="0.2">
      <c r="B116" s="30"/>
      <c r="C116" s="184" t="s">
        <v>747</v>
      </c>
      <c r="D116" s="184" t="s">
        <v>748</v>
      </c>
      <c r="E116" s="15" t="s">
        <v>351</v>
      </c>
      <c r="F116" s="185">
        <v>233.57499999999999</v>
      </c>
      <c r="H116" s="30"/>
    </row>
    <row r="117" spans="2:8" s="1" customFormat="1" ht="22.5" x14ac:dyDescent="0.2">
      <c r="B117" s="30"/>
      <c r="C117" s="184" t="s">
        <v>755</v>
      </c>
      <c r="D117" s="184" t="s">
        <v>756</v>
      </c>
      <c r="E117" s="15" t="s">
        <v>351</v>
      </c>
      <c r="F117" s="185">
        <v>2270.8530000000001</v>
      </c>
      <c r="H117" s="30"/>
    </row>
    <row r="118" spans="2:8" s="1" customFormat="1" ht="22.5" x14ac:dyDescent="0.2">
      <c r="B118" s="30"/>
      <c r="C118" s="184" t="s">
        <v>765</v>
      </c>
      <c r="D118" s="184" t="s">
        <v>766</v>
      </c>
      <c r="E118" s="15" t="s">
        <v>351</v>
      </c>
      <c r="F118" s="185">
        <v>9.2710000000000008</v>
      </c>
      <c r="H118" s="30"/>
    </row>
    <row r="119" spans="2:8" s="1" customFormat="1" ht="16.899999999999999" customHeight="1" x14ac:dyDescent="0.2">
      <c r="B119" s="30"/>
      <c r="C119" s="180" t="s">
        <v>190</v>
      </c>
      <c r="D119" s="181" t="s">
        <v>1</v>
      </c>
      <c r="E119" s="182" t="s">
        <v>1</v>
      </c>
      <c r="F119" s="183">
        <v>50.256</v>
      </c>
      <c r="H119" s="30"/>
    </row>
    <row r="120" spans="2:8" s="1" customFormat="1" ht="16.899999999999999" customHeight="1" x14ac:dyDescent="0.2">
      <c r="B120" s="30"/>
      <c r="C120" s="184" t="s">
        <v>190</v>
      </c>
      <c r="D120" s="184" t="s">
        <v>462</v>
      </c>
      <c r="E120" s="15" t="s">
        <v>1</v>
      </c>
      <c r="F120" s="185">
        <v>50.256</v>
      </c>
      <c r="H120" s="30"/>
    </row>
    <row r="121" spans="2:8" s="1" customFormat="1" ht="16.899999999999999" customHeight="1" x14ac:dyDescent="0.2">
      <c r="B121" s="30"/>
      <c r="C121" s="186" t="s">
        <v>1040</v>
      </c>
      <c r="H121" s="30"/>
    </row>
    <row r="122" spans="2:8" s="1" customFormat="1" ht="22.5" x14ac:dyDescent="0.2">
      <c r="B122" s="30"/>
      <c r="C122" s="184" t="s">
        <v>458</v>
      </c>
      <c r="D122" s="184" t="s">
        <v>459</v>
      </c>
      <c r="E122" s="15" t="s">
        <v>269</v>
      </c>
      <c r="F122" s="185">
        <v>50.256</v>
      </c>
      <c r="H122" s="30"/>
    </row>
    <row r="123" spans="2:8" s="1" customFormat="1" ht="16.899999999999999" customHeight="1" x14ac:dyDescent="0.2">
      <c r="B123" s="30"/>
      <c r="C123" s="184" t="s">
        <v>380</v>
      </c>
      <c r="D123" s="184" t="s">
        <v>381</v>
      </c>
      <c r="E123" s="15" t="s">
        <v>269</v>
      </c>
      <c r="F123" s="185">
        <v>553.88199999999995</v>
      </c>
      <c r="H123" s="30"/>
    </row>
    <row r="124" spans="2:8" s="1" customFormat="1" ht="16.899999999999999" customHeight="1" x14ac:dyDescent="0.2">
      <c r="B124" s="30"/>
      <c r="C124" s="184" t="s">
        <v>386</v>
      </c>
      <c r="D124" s="184" t="s">
        <v>387</v>
      </c>
      <c r="E124" s="15" t="s">
        <v>269</v>
      </c>
      <c r="F124" s="185">
        <v>50.256</v>
      </c>
      <c r="H124" s="30"/>
    </row>
    <row r="125" spans="2:8" s="1" customFormat="1" ht="16.899999999999999" customHeight="1" x14ac:dyDescent="0.2">
      <c r="B125" s="30"/>
      <c r="C125" s="184" t="s">
        <v>464</v>
      </c>
      <c r="D125" s="184" t="s">
        <v>465</v>
      </c>
      <c r="E125" s="15" t="s">
        <v>269</v>
      </c>
      <c r="F125" s="185">
        <v>52.768999999999998</v>
      </c>
      <c r="H125" s="30"/>
    </row>
    <row r="126" spans="2:8" s="1" customFormat="1" ht="16.899999999999999" customHeight="1" x14ac:dyDescent="0.2">
      <c r="B126" s="30"/>
      <c r="C126" s="180" t="s">
        <v>178</v>
      </c>
      <c r="D126" s="181" t="s">
        <v>1</v>
      </c>
      <c r="E126" s="182" t="s">
        <v>1</v>
      </c>
      <c r="F126" s="183">
        <v>66.926000000000002</v>
      </c>
      <c r="H126" s="30"/>
    </row>
    <row r="127" spans="2:8" s="1" customFormat="1" ht="16.899999999999999" customHeight="1" x14ac:dyDescent="0.2">
      <c r="B127" s="30"/>
      <c r="C127" s="184" t="s">
        <v>178</v>
      </c>
      <c r="D127" s="184" t="s">
        <v>423</v>
      </c>
      <c r="E127" s="15" t="s">
        <v>1</v>
      </c>
      <c r="F127" s="185">
        <v>66.926000000000002</v>
      </c>
      <c r="H127" s="30"/>
    </row>
    <row r="128" spans="2:8" s="1" customFormat="1" ht="16.899999999999999" customHeight="1" x14ac:dyDescent="0.2">
      <c r="B128" s="30"/>
      <c r="C128" s="186" t="s">
        <v>1040</v>
      </c>
      <c r="H128" s="30"/>
    </row>
    <row r="129" spans="2:8" s="1" customFormat="1" ht="16.899999999999999" customHeight="1" x14ac:dyDescent="0.2">
      <c r="B129" s="30"/>
      <c r="C129" s="184" t="s">
        <v>418</v>
      </c>
      <c r="D129" s="184" t="s">
        <v>419</v>
      </c>
      <c r="E129" s="15" t="s">
        <v>269</v>
      </c>
      <c r="F129" s="185">
        <v>80.299000000000007</v>
      </c>
      <c r="H129" s="30"/>
    </row>
    <row r="130" spans="2:8" s="1" customFormat="1" ht="16.899999999999999" customHeight="1" x14ac:dyDescent="0.2">
      <c r="B130" s="30"/>
      <c r="C130" s="184" t="s">
        <v>391</v>
      </c>
      <c r="D130" s="184" t="s">
        <v>392</v>
      </c>
      <c r="E130" s="15" t="s">
        <v>269</v>
      </c>
      <c r="F130" s="185">
        <v>70.418999999999997</v>
      </c>
      <c r="H130" s="30"/>
    </row>
    <row r="131" spans="2:8" s="1" customFormat="1" ht="16.899999999999999" customHeight="1" x14ac:dyDescent="0.2">
      <c r="B131" s="30"/>
      <c r="C131" s="184" t="s">
        <v>425</v>
      </c>
      <c r="D131" s="184" t="s">
        <v>426</v>
      </c>
      <c r="E131" s="15" t="s">
        <v>269</v>
      </c>
      <c r="F131" s="185">
        <v>68.265000000000001</v>
      </c>
      <c r="H131" s="30"/>
    </row>
    <row r="132" spans="2:8" s="1" customFormat="1" ht="16.899999999999999" customHeight="1" x14ac:dyDescent="0.2">
      <c r="B132" s="30"/>
      <c r="C132" s="180" t="s">
        <v>243</v>
      </c>
      <c r="D132" s="181" t="s">
        <v>1</v>
      </c>
      <c r="E132" s="182" t="s">
        <v>1</v>
      </c>
      <c r="F132" s="183">
        <v>6</v>
      </c>
      <c r="H132" s="30"/>
    </row>
    <row r="133" spans="2:8" s="1" customFormat="1" ht="16.899999999999999" customHeight="1" x14ac:dyDescent="0.2">
      <c r="B133" s="30"/>
      <c r="C133" s="184" t="s">
        <v>243</v>
      </c>
      <c r="D133" s="184" t="s">
        <v>241</v>
      </c>
      <c r="E133" s="15" t="s">
        <v>1</v>
      </c>
      <c r="F133" s="185">
        <v>6</v>
      </c>
      <c r="H133" s="30"/>
    </row>
    <row r="134" spans="2:8" s="1" customFormat="1" ht="16.899999999999999" customHeight="1" x14ac:dyDescent="0.2">
      <c r="B134" s="30"/>
      <c r="C134" s="186" t="s">
        <v>1040</v>
      </c>
      <c r="H134" s="30"/>
    </row>
    <row r="135" spans="2:8" s="1" customFormat="1" ht="22.5" x14ac:dyDescent="0.2">
      <c r="B135" s="30"/>
      <c r="C135" s="184" t="s">
        <v>502</v>
      </c>
      <c r="D135" s="184" t="s">
        <v>503</v>
      </c>
      <c r="E135" s="15" t="s">
        <v>138</v>
      </c>
      <c r="F135" s="185">
        <v>18</v>
      </c>
      <c r="H135" s="30"/>
    </row>
    <row r="136" spans="2:8" s="1" customFormat="1" ht="16.899999999999999" customHeight="1" x14ac:dyDescent="0.2">
      <c r="B136" s="30"/>
      <c r="C136" s="184" t="s">
        <v>507</v>
      </c>
      <c r="D136" s="184" t="s">
        <v>508</v>
      </c>
      <c r="E136" s="15" t="s">
        <v>138</v>
      </c>
      <c r="F136" s="185">
        <v>6</v>
      </c>
      <c r="H136" s="30"/>
    </row>
    <row r="137" spans="2:8" s="1" customFormat="1" ht="16.899999999999999" customHeight="1" x14ac:dyDescent="0.2">
      <c r="B137" s="30"/>
      <c r="C137" s="180" t="s">
        <v>242</v>
      </c>
      <c r="D137" s="181" t="s">
        <v>1</v>
      </c>
      <c r="E137" s="182" t="s">
        <v>1</v>
      </c>
      <c r="F137" s="183">
        <v>4</v>
      </c>
      <c r="H137" s="30"/>
    </row>
    <row r="138" spans="2:8" s="1" customFormat="1" ht="16.899999999999999" customHeight="1" x14ac:dyDescent="0.2">
      <c r="B138" s="30"/>
      <c r="C138" s="184" t="s">
        <v>242</v>
      </c>
      <c r="D138" s="184" t="s">
        <v>140</v>
      </c>
      <c r="E138" s="15" t="s">
        <v>1</v>
      </c>
      <c r="F138" s="185">
        <v>4</v>
      </c>
      <c r="H138" s="30"/>
    </row>
    <row r="139" spans="2:8" s="1" customFormat="1" ht="16.899999999999999" customHeight="1" x14ac:dyDescent="0.2">
      <c r="B139" s="30"/>
      <c r="C139" s="186" t="s">
        <v>1040</v>
      </c>
      <c r="H139" s="30"/>
    </row>
    <row r="140" spans="2:8" s="1" customFormat="1" ht="22.5" x14ac:dyDescent="0.2">
      <c r="B140" s="30"/>
      <c r="C140" s="184" t="s">
        <v>502</v>
      </c>
      <c r="D140" s="184" t="s">
        <v>503</v>
      </c>
      <c r="E140" s="15" t="s">
        <v>138</v>
      </c>
      <c r="F140" s="185">
        <v>18</v>
      </c>
      <c r="H140" s="30"/>
    </row>
    <row r="141" spans="2:8" s="1" customFormat="1" ht="16.899999999999999" customHeight="1" x14ac:dyDescent="0.2">
      <c r="B141" s="30"/>
      <c r="C141" s="184" t="s">
        <v>511</v>
      </c>
      <c r="D141" s="184" t="s">
        <v>512</v>
      </c>
      <c r="E141" s="15" t="s">
        <v>138</v>
      </c>
      <c r="F141" s="185">
        <v>4</v>
      </c>
      <c r="H141" s="30"/>
    </row>
    <row r="142" spans="2:8" s="1" customFormat="1" ht="16.899999999999999" customHeight="1" x14ac:dyDescent="0.2">
      <c r="B142" s="30"/>
      <c r="C142" s="180" t="s">
        <v>240</v>
      </c>
      <c r="D142" s="181" t="s">
        <v>1</v>
      </c>
      <c r="E142" s="182" t="s">
        <v>1</v>
      </c>
      <c r="F142" s="183">
        <v>6</v>
      </c>
      <c r="H142" s="30"/>
    </row>
    <row r="143" spans="2:8" s="1" customFormat="1" ht="16.899999999999999" customHeight="1" x14ac:dyDescent="0.2">
      <c r="B143" s="30"/>
      <c r="C143" s="184" t="s">
        <v>240</v>
      </c>
      <c r="D143" s="184" t="s">
        <v>241</v>
      </c>
      <c r="E143" s="15" t="s">
        <v>1</v>
      </c>
      <c r="F143" s="185">
        <v>6</v>
      </c>
      <c r="H143" s="30"/>
    </row>
    <row r="144" spans="2:8" s="1" customFormat="1" ht="16.899999999999999" customHeight="1" x14ac:dyDescent="0.2">
      <c r="B144" s="30"/>
      <c r="C144" s="186" t="s">
        <v>1040</v>
      </c>
      <c r="H144" s="30"/>
    </row>
    <row r="145" spans="2:8" s="1" customFormat="1" ht="22.5" x14ac:dyDescent="0.2">
      <c r="B145" s="30"/>
      <c r="C145" s="184" t="s">
        <v>502</v>
      </c>
      <c r="D145" s="184" t="s">
        <v>503</v>
      </c>
      <c r="E145" s="15" t="s">
        <v>138</v>
      </c>
      <c r="F145" s="185">
        <v>18</v>
      </c>
      <c r="H145" s="30"/>
    </row>
    <row r="146" spans="2:8" s="1" customFormat="1" ht="16.899999999999999" customHeight="1" x14ac:dyDescent="0.2">
      <c r="B146" s="30"/>
      <c r="C146" s="184" t="s">
        <v>515</v>
      </c>
      <c r="D146" s="184" t="s">
        <v>516</v>
      </c>
      <c r="E146" s="15" t="s">
        <v>138</v>
      </c>
      <c r="F146" s="185">
        <v>6</v>
      </c>
      <c r="H146" s="30"/>
    </row>
    <row r="147" spans="2:8" s="1" customFormat="1" ht="16.899999999999999" customHeight="1" x14ac:dyDescent="0.2">
      <c r="B147" s="30"/>
      <c r="C147" s="180" t="s">
        <v>239</v>
      </c>
      <c r="D147" s="181" t="s">
        <v>1</v>
      </c>
      <c r="E147" s="182" t="s">
        <v>1</v>
      </c>
      <c r="F147" s="183">
        <v>2</v>
      </c>
      <c r="H147" s="30"/>
    </row>
    <row r="148" spans="2:8" s="1" customFormat="1" ht="16.899999999999999" customHeight="1" x14ac:dyDescent="0.2">
      <c r="B148" s="30"/>
      <c r="C148" s="184" t="s">
        <v>239</v>
      </c>
      <c r="D148" s="184" t="s">
        <v>88</v>
      </c>
      <c r="E148" s="15" t="s">
        <v>1</v>
      </c>
      <c r="F148" s="185">
        <v>2</v>
      </c>
      <c r="H148" s="30"/>
    </row>
    <row r="149" spans="2:8" s="1" customFormat="1" ht="16.899999999999999" customHeight="1" x14ac:dyDescent="0.2">
      <c r="B149" s="30"/>
      <c r="C149" s="186" t="s">
        <v>1040</v>
      </c>
      <c r="H149" s="30"/>
    </row>
    <row r="150" spans="2:8" s="1" customFormat="1" ht="22.5" x14ac:dyDescent="0.2">
      <c r="B150" s="30"/>
      <c r="C150" s="184" t="s">
        <v>502</v>
      </c>
      <c r="D150" s="184" t="s">
        <v>503</v>
      </c>
      <c r="E150" s="15" t="s">
        <v>138</v>
      </c>
      <c r="F150" s="185">
        <v>18</v>
      </c>
      <c r="H150" s="30"/>
    </row>
    <row r="151" spans="2:8" s="1" customFormat="1" ht="16.899999999999999" customHeight="1" x14ac:dyDescent="0.2">
      <c r="B151" s="30"/>
      <c r="C151" s="184" t="s">
        <v>519</v>
      </c>
      <c r="D151" s="184" t="s">
        <v>520</v>
      </c>
      <c r="E151" s="15" t="s">
        <v>138</v>
      </c>
      <c r="F151" s="185">
        <v>2</v>
      </c>
      <c r="H151" s="30"/>
    </row>
    <row r="152" spans="2:8" s="1" customFormat="1" ht="16.899999999999999" customHeight="1" x14ac:dyDescent="0.2">
      <c r="B152" s="30"/>
      <c r="C152" s="180" t="s">
        <v>231</v>
      </c>
      <c r="D152" s="181" t="s">
        <v>1</v>
      </c>
      <c r="E152" s="182" t="s">
        <v>1</v>
      </c>
      <c r="F152" s="183">
        <v>114.753</v>
      </c>
      <c r="H152" s="30"/>
    </row>
    <row r="153" spans="2:8" s="1" customFormat="1" ht="16.899999999999999" customHeight="1" x14ac:dyDescent="0.2">
      <c r="B153" s="30"/>
      <c r="C153" s="184" t="s">
        <v>231</v>
      </c>
      <c r="D153" s="184" t="s">
        <v>785</v>
      </c>
      <c r="E153" s="15" t="s">
        <v>1</v>
      </c>
      <c r="F153" s="185">
        <v>114.753</v>
      </c>
      <c r="H153" s="30"/>
    </row>
    <row r="154" spans="2:8" s="1" customFormat="1" ht="16.899999999999999" customHeight="1" x14ac:dyDescent="0.2">
      <c r="B154" s="30"/>
      <c r="C154" s="186" t="s">
        <v>1040</v>
      </c>
      <c r="H154" s="30"/>
    </row>
    <row r="155" spans="2:8" s="1" customFormat="1" ht="16.899999999999999" customHeight="1" x14ac:dyDescent="0.2">
      <c r="B155" s="30"/>
      <c r="C155" s="184" t="s">
        <v>781</v>
      </c>
      <c r="D155" s="184" t="s">
        <v>782</v>
      </c>
      <c r="E155" s="15" t="s">
        <v>305</v>
      </c>
      <c r="F155" s="185">
        <v>114.753</v>
      </c>
      <c r="H155" s="30"/>
    </row>
    <row r="156" spans="2:8" s="1" customFormat="1" ht="22.5" x14ac:dyDescent="0.2">
      <c r="B156" s="30"/>
      <c r="C156" s="184" t="s">
        <v>792</v>
      </c>
      <c r="D156" s="184" t="s">
        <v>793</v>
      </c>
      <c r="E156" s="15" t="s">
        <v>269</v>
      </c>
      <c r="F156" s="185">
        <v>172.13</v>
      </c>
      <c r="H156" s="30"/>
    </row>
    <row r="157" spans="2:8" s="1" customFormat="1" ht="16.899999999999999" customHeight="1" x14ac:dyDescent="0.2">
      <c r="B157" s="30"/>
      <c r="C157" s="184" t="s">
        <v>787</v>
      </c>
      <c r="D157" s="184" t="s">
        <v>788</v>
      </c>
      <c r="E157" s="15" t="s">
        <v>305</v>
      </c>
      <c r="F157" s="185">
        <v>120.491</v>
      </c>
      <c r="H157" s="30"/>
    </row>
    <row r="158" spans="2:8" s="1" customFormat="1" ht="16.899999999999999" customHeight="1" x14ac:dyDescent="0.2">
      <c r="B158" s="30"/>
      <c r="C158" s="180" t="s">
        <v>196</v>
      </c>
      <c r="D158" s="181" t="s">
        <v>1</v>
      </c>
      <c r="E158" s="182" t="s">
        <v>1</v>
      </c>
      <c r="F158" s="183">
        <v>1.8</v>
      </c>
      <c r="H158" s="30"/>
    </row>
    <row r="159" spans="2:8" s="1" customFormat="1" ht="16.899999999999999" customHeight="1" x14ac:dyDescent="0.2">
      <c r="B159" s="30"/>
      <c r="C159" s="184" t="s">
        <v>196</v>
      </c>
      <c r="D159" s="184" t="s">
        <v>378</v>
      </c>
      <c r="E159" s="15" t="s">
        <v>1</v>
      </c>
      <c r="F159" s="185">
        <v>1.8</v>
      </c>
      <c r="H159" s="30"/>
    </row>
    <row r="160" spans="2:8" s="1" customFormat="1" ht="16.899999999999999" customHeight="1" x14ac:dyDescent="0.2">
      <c r="B160" s="30"/>
      <c r="C160" s="186" t="s">
        <v>1040</v>
      </c>
      <c r="H160" s="30"/>
    </row>
    <row r="161" spans="2:8" s="1" customFormat="1" ht="16.899999999999999" customHeight="1" x14ac:dyDescent="0.2">
      <c r="B161" s="30"/>
      <c r="C161" s="184" t="s">
        <v>374</v>
      </c>
      <c r="D161" s="184" t="s">
        <v>375</v>
      </c>
      <c r="E161" s="15" t="s">
        <v>315</v>
      </c>
      <c r="F161" s="185">
        <v>1.8</v>
      </c>
      <c r="H161" s="30"/>
    </row>
    <row r="162" spans="2:8" s="1" customFormat="1" ht="16.899999999999999" customHeight="1" x14ac:dyDescent="0.2">
      <c r="B162" s="30"/>
      <c r="C162" s="184" t="s">
        <v>336</v>
      </c>
      <c r="D162" s="184" t="s">
        <v>337</v>
      </c>
      <c r="E162" s="15" t="s">
        <v>315</v>
      </c>
      <c r="F162" s="185">
        <v>20.123999999999999</v>
      </c>
      <c r="H162" s="30"/>
    </row>
    <row r="163" spans="2:8" s="1" customFormat="1" ht="16.899999999999999" customHeight="1" x14ac:dyDescent="0.2">
      <c r="B163" s="30"/>
      <c r="C163" s="180" t="s">
        <v>233</v>
      </c>
      <c r="D163" s="181" t="s">
        <v>1</v>
      </c>
      <c r="E163" s="182" t="s">
        <v>1</v>
      </c>
      <c r="F163" s="183">
        <v>172.13</v>
      </c>
      <c r="H163" s="30"/>
    </row>
    <row r="164" spans="2:8" s="1" customFormat="1" ht="16.899999999999999" customHeight="1" x14ac:dyDescent="0.2">
      <c r="B164" s="30"/>
      <c r="C164" s="184" t="s">
        <v>233</v>
      </c>
      <c r="D164" s="184" t="s">
        <v>796</v>
      </c>
      <c r="E164" s="15" t="s">
        <v>1</v>
      </c>
      <c r="F164" s="185">
        <v>172.13</v>
      </c>
      <c r="H164" s="30"/>
    </row>
    <row r="165" spans="2:8" s="1" customFormat="1" ht="16.899999999999999" customHeight="1" x14ac:dyDescent="0.2">
      <c r="B165" s="30"/>
      <c r="C165" s="186" t="s">
        <v>1040</v>
      </c>
      <c r="H165" s="30"/>
    </row>
    <row r="166" spans="2:8" s="1" customFormat="1" ht="22.5" x14ac:dyDescent="0.2">
      <c r="B166" s="30"/>
      <c r="C166" s="184" t="s">
        <v>792</v>
      </c>
      <c r="D166" s="184" t="s">
        <v>793</v>
      </c>
      <c r="E166" s="15" t="s">
        <v>269</v>
      </c>
      <c r="F166" s="185">
        <v>172.13</v>
      </c>
      <c r="H166" s="30"/>
    </row>
    <row r="167" spans="2:8" s="1" customFormat="1" ht="16.899999999999999" customHeight="1" x14ac:dyDescent="0.2">
      <c r="B167" s="30"/>
      <c r="C167" s="184" t="s">
        <v>798</v>
      </c>
      <c r="D167" s="184" t="s">
        <v>799</v>
      </c>
      <c r="E167" s="15" t="s">
        <v>269</v>
      </c>
      <c r="F167" s="185">
        <v>180.73699999999999</v>
      </c>
      <c r="H167" s="30"/>
    </row>
    <row r="168" spans="2:8" s="1" customFormat="1" ht="16.899999999999999" customHeight="1" x14ac:dyDescent="0.2">
      <c r="B168" s="30"/>
      <c r="C168" s="180" t="s">
        <v>200</v>
      </c>
      <c r="D168" s="181" t="s">
        <v>1</v>
      </c>
      <c r="E168" s="182" t="s">
        <v>1</v>
      </c>
      <c r="F168" s="183">
        <v>0.76</v>
      </c>
      <c r="H168" s="30"/>
    </row>
    <row r="169" spans="2:8" s="1" customFormat="1" ht="16.899999999999999" customHeight="1" x14ac:dyDescent="0.2">
      <c r="B169" s="30"/>
      <c r="C169" s="184" t="s">
        <v>200</v>
      </c>
      <c r="D169" s="184" t="s">
        <v>592</v>
      </c>
      <c r="E169" s="15" t="s">
        <v>1</v>
      </c>
      <c r="F169" s="185">
        <v>0.76</v>
      </c>
      <c r="H169" s="30"/>
    </row>
    <row r="170" spans="2:8" s="1" customFormat="1" ht="16.899999999999999" customHeight="1" x14ac:dyDescent="0.2">
      <c r="B170" s="30"/>
      <c r="C170" s="186" t="s">
        <v>1040</v>
      </c>
      <c r="H170" s="30"/>
    </row>
    <row r="171" spans="2:8" s="1" customFormat="1" ht="16.899999999999999" customHeight="1" x14ac:dyDescent="0.2">
      <c r="B171" s="30"/>
      <c r="C171" s="184" t="s">
        <v>588</v>
      </c>
      <c r="D171" s="184" t="s">
        <v>589</v>
      </c>
      <c r="E171" s="15" t="s">
        <v>315</v>
      </c>
      <c r="F171" s="185">
        <v>0.76</v>
      </c>
      <c r="H171" s="30"/>
    </row>
    <row r="172" spans="2:8" s="1" customFormat="1" ht="16.899999999999999" customHeight="1" x14ac:dyDescent="0.2">
      <c r="B172" s="30"/>
      <c r="C172" s="184" t="s">
        <v>336</v>
      </c>
      <c r="D172" s="184" t="s">
        <v>337</v>
      </c>
      <c r="E172" s="15" t="s">
        <v>315</v>
      </c>
      <c r="F172" s="185">
        <v>20.123999999999999</v>
      </c>
      <c r="H172" s="30"/>
    </row>
    <row r="173" spans="2:8" s="1" customFormat="1" ht="16.899999999999999" customHeight="1" x14ac:dyDescent="0.2">
      <c r="B173" s="30"/>
      <c r="C173" s="180" t="s">
        <v>218</v>
      </c>
      <c r="D173" s="181" t="s">
        <v>1</v>
      </c>
      <c r="E173" s="182" t="s">
        <v>1</v>
      </c>
      <c r="F173" s="183">
        <v>205.369</v>
      </c>
      <c r="H173" s="30"/>
    </row>
    <row r="174" spans="2:8" s="1" customFormat="1" ht="16.899999999999999" customHeight="1" x14ac:dyDescent="0.2">
      <c r="B174" s="30"/>
      <c r="C174" s="184" t="s">
        <v>218</v>
      </c>
      <c r="D174" s="184" t="s">
        <v>219</v>
      </c>
      <c r="E174" s="15" t="s">
        <v>1</v>
      </c>
      <c r="F174" s="185">
        <v>205.369</v>
      </c>
      <c r="H174" s="30"/>
    </row>
    <row r="175" spans="2:8" s="1" customFormat="1" ht="16.899999999999999" customHeight="1" x14ac:dyDescent="0.2">
      <c r="B175" s="30"/>
      <c r="C175" s="186" t="s">
        <v>1040</v>
      </c>
      <c r="H175" s="30"/>
    </row>
    <row r="176" spans="2:8" s="1" customFormat="1" ht="22.5" x14ac:dyDescent="0.2">
      <c r="B176" s="30"/>
      <c r="C176" s="184" t="s">
        <v>641</v>
      </c>
      <c r="D176" s="184" t="s">
        <v>642</v>
      </c>
      <c r="E176" s="15" t="s">
        <v>305</v>
      </c>
      <c r="F176" s="185">
        <v>205.369</v>
      </c>
      <c r="H176" s="30"/>
    </row>
    <row r="177" spans="2:8" s="1" customFormat="1" ht="16.899999999999999" customHeight="1" x14ac:dyDescent="0.2">
      <c r="B177" s="30"/>
      <c r="C177" s="184" t="s">
        <v>646</v>
      </c>
      <c r="D177" s="184" t="s">
        <v>647</v>
      </c>
      <c r="E177" s="15" t="s">
        <v>305</v>
      </c>
      <c r="F177" s="185">
        <v>209.476</v>
      </c>
      <c r="H177" s="30"/>
    </row>
    <row r="178" spans="2:8" s="1" customFormat="1" ht="16.899999999999999" customHeight="1" x14ac:dyDescent="0.2">
      <c r="B178" s="30"/>
      <c r="C178" s="180" t="s">
        <v>204</v>
      </c>
      <c r="D178" s="181" t="s">
        <v>1</v>
      </c>
      <c r="E178" s="182" t="s">
        <v>1</v>
      </c>
      <c r="F178" s="183">
        <v>32.244</v>
      </c>
      <c r="H178" s="30"/>
    </row>
    <row r="179" spans="2:8" s="1" customFormat="1" ht="16.899999999999999" customHeight="1" x14ac:dyDescent="0.2">
      <c r="B179" s="30"/>
      <c r="C179" s="184" t="s">
        <v>204</v>
      </c>
      <c r="D179" s="184" t="s">
        <v>205</v>
      </c>
      <c r="E179" s="15" t="s">
        <v>1</v>
      </c>
      <c r="F179" s="185">
        <v>32.244</v>
      </c>
      <c r="H179" s="30"/>
    </row>
    <row r="180" spans="2:8" s="1" customFormat="1" ht="16.899999999999999" customHeight="1" x14ac:dyDescent="0.2">
      <c r="B180" s="30"/>
      <c r="C180" s="186" t="s">
        <v>1040</v>
      </c>
      <c r="H180" s="30"/>
    </row>
    <row r="181" spans="2:8" s="1" customFormat="1" ht="16.899999999999999" customHeight="1" x14ac:dyDescent="0.2">
      <c r="B181" s="30"/>
      <c r="C181" s="184" t="s">
        <v>594</v>
      </c>
      <c r="D181" s="184" t="s">
        <v>595</v>
      </c>
      <c r="E181" s="15" t="s">
        <v>305</v>
      </c>
      <c r="F181" s="185">
        <v>153.02699999999999</v>
      </c>
      <c r="H181" s="30"/>
    </row>
    <row r="182" spans="2:8" s="1" customFormat="1" ht="16.899999999999999" customHeight="1" x14ac:dyDescent="0.2">
      <c r="B182" s="30"/>
      <c r="C182" s="184" t="s">
        <v>605</v>
      </c>
      <c r="D182" s="184" t="s">
        <v>606</v>
      </c>
      <c r="E182" s="15" t="s">
        <v>305</v>
      </c>
      <c r="F182" s="185">
        <v>32.889000000000003</v>
      </c>
      <c r="H182" s="30"/>
    </row>
    <row r="183" spans="2:8" s="1" customFormat="1" ht="16.899999999999999" customHeight="1" x14ac:dyDescent="0.2">
      <c r="B183" s="30"/>
      <c r="C183" s="180" t="s">
        <v>202</v>
      </c>
      <c r="D183" s="181" t="s">
        <v>1</v>
      </c>
      <c r="E183" s="182" t="s">
        <v>1</v>
      </c>
      <c r="F183" s="183">
        <v>99.521000000000001</v>
      </c>
      <c r="H183" s="30"/>
    </row>
    <row r="184" spans="2:8" s="1" customFormat="1" ht="16.899999999999999" customHeight="1" x14ac:dyDescent="0.2">
      <c r="B184" s="30"/>
      <c r="C184" s="184" t="s">
        <v>202</v>
      </c>
      <c r="D184" s="184" t="s">
        <v>203</v>
      </c>
      <c r="E184" s="15" t="s">
        <v>1</v>
      </c>
      <c r="F184" s="185">
        <v>99.521000000000001</v>
      </c>
      <c r="H184" s="30"/>
    </row>
    <row r="185" spans="2:8" s="1" customFormat="1" ht="16.899999999999999" customHeight="1" x14ac:dyDescent="0.2">
      <c r="B185" s="30"/>
      <c r="C185" s="186" t="s">
        <v>1040</v>
      </c>
      <c r="H185" s="30"/>
    </row>
    <row r="186" spans="2:8" s="1" customFormat="1" ht="16.899999999999999" customHeight="1" x14ac:dyDescent="0.2">
      <c r="B186" s="30"/>
      <c r="C186" s="184" t="s">
        <v>594</v>
      </c>
      <c r="D186" s="184" t="s">
        <v>595</v>
      </c>
      <c r="E186" s="15" t="s">
        <v>305</v>
      </c>
      <c r="F186" s="185">
        <v>153.02699999999999</v>
      </c>
      <c r="H186" s="30"/>
    </row>
    <row r="187" spans="2:8" s="1" customFormat="1" ht="16.899999999999999" customHeight="1" x14ac:dyDescent="0.2">
      <c r="B187" s="30"/>
      <c r="C187" s="184" t="s">
        <v>600</v>
      </c>
      <c r="D187" s="184" t="s">
        <v>601</v>
      </c>
      <c r="E187" s="15" t="s">
        <v>305</v>
      </c>
      <c r="F187" s="185">
        <v>101.511</v>
      </c>
      <c r="H187" s="30"/>
    </row>
    <row r="188" spans="2:8" s="1" customFormat="1" ht="16.899999999999999" customHeight="1" x14ac:dyDescent="0.2">
      <c r="B188" s="30"/>
      <c r="C188" s="180" t="s">
        <v>208</v>
      </c>
      <c r="D188" s="181" t="s">
        <v>1</v>
      </c>
      <c r="E188" s="182" t="s">
        <v>1</v>
      </c>
      <c r="F188" s="183">
        <v>7.4260000000000002</v>
      </c>
      <c r="H188" s="30"/>
    </row>
    <row r="189" spans="2:8" s="1" customFormat="1" ht="16.899999999999999" customHeight="1" x14ac:dyDescent="0.2">
      <c r="B189" s="30"/>
      <c r="C189" s="184" t="s">
        <v>208</v>
      </c>
      <c r="D189" s="184" t="s">
        <v>209</v>
      </c>
      <c r="E189" s="15" t="s">
        <v>1</v>
      </c>
      <c r="F189" s="185">
        <v>7.4260000000000002</v>
      </c>
      <c r="H189" s="30"/>
    </row>
    <row r="190" spans="2:8" s="1" customFormat="1" ht="16.899999999999999" customHeight="1" x14ac:dyDescent="0.2">
      <c r="B190" s="30"/>
      <c r="C190" s="186" t="s">
        <v>1040</v>
      </c>
      <c r="H190" s="30"/>
    </row>
    <row r="191" spans="2:8" s="1" customFormat="1" ht="16.899999999999999" customHeight="1" x14ac:dyDescent="0.2">
      <c r="B191" s="30"/>
      <c r="C191" s="184" t="s">
        <v>594</v>
      </c>
      <c r="D191" s="184" t="s">
        <v>595</v>
      </c>
      <c r="E191" s="15" t="s">
        <v>305</v>
      </c>
      <c r="F191" s="185">
        <v>153.02699999999999</v>
      </c>
      <c r="H191" s="30"/>
    </row>
    <row r="192" spans="2:8" s="1" customFormat="1" ht="16.899999999999999" customHeight="1" x14ac:dyDescent="0.2">
      <c r="B192" s="30"/>
      <c r="C192" s="184" t="s">
        <v>615</v>
      </c>
      <c r="D192" s="184" t="s">
        <v>616</v>
      </c>
      <c r="E192" s="15" t="s">
        <v>305</v>
      </c>
      <c r="F192" s="185">
        <v>7.5750000000000002</v>
      </c>
      <c r="H192" s="30"/>
    </row>
    <row r="193" spans="2:8" s="1" customFormat="1" ht="16.899999999999999" customHeight="1" x14ac:dyDescent="0.2">
      <c r="B193" s="30"/>
      <c r="C193" s="180" t="s">
        <v>206</v>
      </c>
      <c r="D193" s="181" t="s">
        <v>1</v>
      </c>
      <c r="E193" s="182" t="s">
        <v>1</v>
      </c>
      <c r="F193" s="183">
        <v>8</v>
      </c>
      <c r="H193" s="30"/>
    </row>
    <row r="194" spans="2:8" s="1" customFormat="1" ht="16.899999999999999" customHeight="1" x14ac:dyDescent="0.2">
      <c r="B194" s="30"/>
      <c r="C194" s="184" t="s">
        <v>206</v>
      </c>
      <c r="D194" s="184" t="s">
        <v>207</v>
      </c>
      <c r="E194" s="15" t="s">
        <v>1</v>
      </c>
      <c r="F194" s="185">
        <v>8</v>
      </c>
      <c r="H194" s="30"/>
    </row>
    <row r="195" spans="2:8" s="1" customFormat="1" ht="16.899999999999999" customHeight="1" x14ac:dyDescent="0.2">
      <c r="B195" s="30"/>
      <c r="C195" s="186" t="s">
        <v>1040</v>
      </c>
      <c r="H195" s="30"/>
    </row>
    <row r="196" spans="2:8" s="1" customFormat="1" ht="16.899999999999999" customHeight="1" x14ac:dyDescent="0.2">
      <c r="B196" s="30"/>
      <c r="C196" s="184" t="s">
        <v>594</v>
      </c>
      <c r="D196" s="184" t="s">
        <v>595</v>
      </c>
      <c r="E196" s="15" t="s">
        <v>305</v>
      </c>
      <c r="F196" s="185">
        <v>153.02699999999999</v>
      </c>
      <c r="H196" s="30"/>
    </row>
    <row r="197" spans="2:8" s="1" customFormat="1" ht="16.899999999999999" customHeight="1" x14ac:dyDescent="0.2">
      <c r="B197" s="30"/>
      <c r="C197" s="184" t="s">
        <v>610</v>
      </c>
      <c r="D197" s="184" t="s">
        <v>611</v>
      </c>
      <c r="E197" s="15" t="s">
        <v>305</v>
      </c>
      <c r="F197" s="185">
        <v>8.16</v>
      </c>
      <c r="H197" s="30"/>
    </row>
    <row r="198" spans="2:8" s="1" customFormat="1" ht="16.899999999999999" customHeight="1" x14ac:dyDescent="0.2">
      <c r="B198" s="30"/>
      <c r="C198" s="180" t="s">
        <v>210</v>
      </c>
      <c r="D198" s="181" t="s">
        <v>1</v>
      </c>
      <c r="E198" s="182" t="s">
        <v>1</v>
      </c>
      <c r="F198" s="183">
        <v>1.5720000000000001</v>
      </c>
      <c r="H198" s="30"/>
    </row>
    <row r="199" spans="2:8" s="1" customFormat="1" ht="16.899999999999999" customHeight="1" x14ac:dyDescent="0.2">
      <c r="B199" s="30"/>
      <c r="C199" s="184" t="s">
        <v>210</v>
      </c>
      <c r="D199" s="184" t="s">
        <v>211</v>
      </c>
      <c r="E199" s="15" t="s">
        <v>1</v>
      </c>
      <c r="F199" s="185">
        <v>1.5720000000000001</v>
      </c>
      <c r="H199" s="30"/>
    </row>
    <row r="200" spans="2:8" s="1" customFormat="1" ht="16.899999999999999" customHeight="1" x14ac:dyDescent="0.2">
      <c r="B200" s="30"/>
      <c r="C200" s="186" t="s">
        <v>1040</v>
      </c>
      <c r="H200" s="30"/>
    </row>
    <row r="201" spans="2:8" s="1" customFormat="1" ht="16.899999999999999" customHeight="1" x14ac:dyDescent="0.2">
      <c r="B201" s="30"/>
      <c r="C201" s="184" t="s">
        <v>594</v>
      </c>
      <c r="D201" s="184" t="s">
        <v>595</v>
      </c>
      <c r="E201" s="15" t="s">
        <v>305</v>
      </c>
      <c r="F201" s="185">
        <v>153.02699999999999</v>
      </c>
      <c r="H201" s="30"/>
    </row>
    <row r="202" spans="2:8" s="1" customFormat="1" ht="16.899999999999999" customHeight="1" x14ac:dyDescent="0.2">
      <c r="B202" s="30"/>
      <c r="C202" s="184" t="s">
        <v>620</v>
      </c>
      <c r="D202" s="184" t="s">
        <v>621</v>
      </c>
      <c r="E202" s="15" t="s">
        <v>138</v>
      </c>
      <c r="F202" s="185">
        <v>2.056</v>
      </c>
      <c r="H202" s="30"/>
    </row>
    <row r="203" spans="2:8" s="1" customFormat="1" ht="16.899999999999999" customHeight="1" x14ac:dyDescent="0.2">
      <c r="B203" s="30"/>
      <c r="C203" s="180" t="s">
        <v>212</v>
      </c>
      <c r="D203" s="181" t="s">
        <v>1</v>
      </c>
      <c r="E203" s="182" t="s">
        <v>1</v>
      </c>
      <c r="F203" s="183">
        <v>1.571</v>
      </c>
      <c r="H203" s="30"/>
    </row>
    <row r="204" spans="2:8" s="1" customFormat="1" ht="16.899999999999999" customHeight="1" x14ac:dyDescent="0.2">
      <c r="B204" s="30"/>
      <c r="C204" s="184" t="s">
        <v>212</v>
      </c>
      <c r="D204" s="184" t="s">
        <v>213</v>
      </c>
      <c r="E204" s="15" t="s">
        <v>1</v>
      </c>
      <c r="F204" s="185">
        <v>1.571</v>
      </c>
      <c r="H204" s="30"/>
    </row>
    <row r="205" spans="2:8" s="1" customFormat="1" ht="16.899999999999999" customHeight="1" x14ac:dyDescent="0.2">
      <c r="B205" s="30"/>
      <c r="C205" s="186" t="s">
        <v>1040</v>
      </c>
      <c r="H205" s="30"/>
    </row>
    <row r="206" spans="2:8" s="1" customFormat="1" ht="16.899999999999999" customHeight="1" x14ac:dyDescent="0.2">
      <c r="B206" s="30"/>
      <c r="C206" s="184" t="s">
        <v>594</v>
      </c>
      <c r="D206" s="184" t="s">
        <v>595</v>
      </c>
      <c r="E206" s="15" t="s">
        <v>305</v>
      </c>
      <c r="F206" s="185">
        <v>153.02699999999999</v>
      </c>
      <c r="H206" s="30"/>
    </row>
    <row r="207" spans="2:8" s="1" customFormat="1" ht="16.899999999999999" customHeight="1" x14ac:dyDescent="0.2">
      <c r="B207" s="30"/>
      <c r="C207" s="184" t="s">
        <v>626</v>
      </c>
      <c r="D207" s="184" t="s">
        <v>627</v>
      </c>
      <c r="E207" s="15" t="s">
        <v>138</v>
      </c>
      <c r="F207" s="185">
        <v>2.0539999999999998</v>
      </c>
      <c r="H207" s="30"/>
    </row>
    <row r="208" spans="2:8" s="1" customFormat="1" ht="16.899999999999999" customHeight="1" x14ac:dyDescent="0.2">
      <c r="B208" s="30"/>
      <c r="C208" s="180" t="s">
        <v>214</v>
      </c>
      <c r="D208" s="181" t="s">
        <v>1</v>
      </c>
      <c r="E208" s="182" t="s">
        <v>1</v>
      </c>
      <c r="F208" s="183">
        <v>1.7929999999999999</v>
      </c>
      <c r="H208" s="30"/>
    </row>
    <row r="209" spans="2:8" s="1" customFormat="1" ht="16.899999999999999" customHeight="1" x14ac:dyDescent="0.2">
      <c r="B209" s="30"/>
      <c r="C209" s="184" t="s">
        <v>214</v>
      </c>
      <c r="D209" s="184" t="s">
        <v>215</v>
      </c>
      <c r="E209" s="15" t="s">
        <v>1</v>
      </c>
      <c r="F209" s="185">
        <v>1.7929999999999999</v>
      </c>
      <c r="H209" s="30"/>
    </row>
    <row r="210" spans="2:8" s="1" customFormat="1" ht="16.899999999999999" customHeight="1" x14ac:dyDescent="0.2">
      <c r="B210" s="30"/>
      <c r="C210" s="186" t="s">
        <v>1040</v>
      </c>
      <c r="H210" s="30"/>
    </row>
    <row r="211" spans="2:8" s="1" customFormat="1" ht="16.899999999999999" customHeight="1" x14ac:dyDescent="0.2">
      <c r="B211" s="30"/>
      <c r="C211" s="184" t="s">
        <v>594</v>
      </c>
      <c r="D211" s="184" t="s">
        <v>595</v>
      </c>
      <c r="E211" s="15" t="s">
        <v>305</v>
      </c>
      <c r="F211" s="185">
        <v>153.02699999999999</v>
      </c>
      <c r="H211" s="30"/>
    </row>
    <row r="212" spans="2:8" s="1" customFormat="1" ht="16.899999999999999" customHeight="1" x14ac:dyDescent="0.2">
      <c r="B212" s="30"/>
      <c r="C212" s="184" t="s">
        <v>631</v>
      </c>
      <c r="D212" s="184" t="s">
        <v>632</v>
      </c>
      <c r="E212" s="15" t="s">
        <v>138</v>
      </c>
      <c r="F212" s="185">
        <v>2.3450000000000002</v>
      </c>
      <c r="H212" s="30"/>
    </row>
    <row r="213" spans="2:8" s="1" customFormat="1" ht="16.899999999999999" customHeight="1" x14ac:dyDescent="0.2">
      <c r="B213" s="30"/>
      <c r="C213" s="180" t="s">
        <v>216</v>
      </c>
      <c r="D213" s="181" t="s">
        <v>1</v>
      </c>
      <c r="E213" s="182" t="s">
        <v>1</v>
      </c>
      <c r="F213" s="183">
        <v>0.9</v>
      </c>
      <c r="H213" s="30"/>
    </row>
    <row r="214" spans="2:8" s="1" customFormat="1" ht="16.899999999999999" customHeight="1" x14ac:dyDescent="0.2">
      <c r="B214" s="30"/>
      <c r="C214" s="184" t="s">
        <v>216</v>
      </c>
      <c r="D214" s="184" t="s">
        <v>598</v>
      </c>
      <c r="E214" s="15" t="s">
        <v>1</v>
      </c>
      <c r="F214" s="185">
        <v>0.9</v>
      </c>
      <c r="H214" s="30"/>
    </row>
    <row r="215" spans="2:8" s="1" customFormat="1" ht="16.899999999999999" customHeight="1" x14ac:dyDescent="0.2">
      <c r="B215" s="30"/>
      <c r="C215" s="186" t="s">
        <v>1040</v>
      </c>
      <c r="H215" s="30"/>
    </row>
    <row r="216" spans="2:8" s="1" customFormat="1" ht="16.899999999999999" customHeight="1" x14ac:dyDescent="0.2">
      <c r="B216" s="30"/>
      <c r="C216" s="184" t="s">
        <v>594</v>
      </c>
      <c r="D216" s="184" t="s">
        <v>595</v>
      </c>
      <c r="E216" s="15" t="s">
        <v>305</v>
      </c>
      <c r="F216" s="185">
        <v>153.02699999999999</v>
      </c>
      <c r="H216" s="30"/>
    </row>
    <row r="217" spans="2:8" s="1" customFormat="1" ht="16.899999999999999" customHeight="1" x14ac:dyDescent="0.2">
      <c r="B217" s="30"/>
      <c r="C217" s="184" t="s">
        <v>636</v>
      </c>
      <c r="D217" s="184" t="s">
        <v>637</v>
      </c>
      <c r="E217" s="15" t="s">
        <v>138</v>
      </c>
      <c r="F217" s="185">
        <v>3</v>
      </c>
      <c r="H217" s="30"/>
    </row>
    <row r="218" spans="2:8" s="1" customFormat="1" ht="16.899999999999999" customHeight="1" x14ac:dyDescent="0.2">
      <c r="B218" s="30"/>
      <c r="C218" s="180" t="s">
        <v>220</v>
      </c>
      <c r="D218" s="181" t="s">
        <v>1</v>
      </c>
      <c r="E218" s="182" t="s">
        <v>1</v>
      </c>
      <c r="F218" s="183">
        <v>4</v>
      </c>
      <c r="H218" s="30"/>
    </row>
    <row r="219" spans="2:8" s="1" customFormat="1" ht="16.899999999999999" customHeight="1" x14ac:dyDescent="0.2">
      <c r="B219" s="30"/>
      <c r="C219" s="184" t="s">
        <v>220</v>
      </c>
      <c r="D219" s="184" t="s">
        <v>140</v>
      </c>
      <c r="E219" s="15" t="s">
        <v>1</v>
      </c>
      <c r="F219" s="185">
        <v>4</v>
      </c>
      <c r="H219" s="30"/>
    </row>
    <row r="220" spans="2:8" s="1" customFormat="1" ht="16.899999999999999" customHeight="1" x14ac:dyDescent="0.2">
      <c r="B220" s="30"/>
      <c r="C220" s="186" t="s">
        <v>1040</v>
      </c>
      <c r="H220" s="30"/>
    </row>
    <row r="221" spans="2:8" s="1" customFormat="1" ht="16.899999999999999" customHeight="1" x14ac:dyDescent="0.2">
      <c r="B221" s="30"/>
      <c r="C221" s="184" t="s">
        <v>651</v>
      </c>
      <c r="D221" s="184" t="s">
        <v>652</v>
      </c>
      <c r="E221" s="15" t="s">
        <v>305</v>
      </c>
      <c r="F221" s="185">
        <v>4</v>
      </c>
      <c r="H221" s="30"/>
    </row>
    <row r="222" spans="2:8" s="1" customFormat="1" ht="16.899999999999999" customHeight="1" x14ac:dyDescent="0.2">
      <c r="B222" s="30"/>
      <c r="C222" s="184" t="s">
        <v>656</v>
      </c>
      <c r="D222" s="184" t="s">
        <v>657</v>
      </c>
      <c r="E222" s="15" t="s">
        <v>305</v>
      </c>
      <c r="F222" s="185">
        <v>4</v>
      </c>
      <c r="H222" s="30"/>
    </row>
    <row r="223" spans="2:8" s="1" customFormat="1" ht="16.899999999999999" customHeight="1" x14ac:dyDescent="0.2">
      <c r="B223" s="30"/>
      <c r="C223" s="180" t="s">
        <v>246</v>
      </c>
      <c r="D223" s="181" t="s">
        <v>1</v>
      </c>
      <c r="E223" s="182" t="s">
        <v>1</v>
      </c>
      <c r="F223" s="183">
        <v>1.958</v>
      </c>
      <c r="H223" s="30"/>
    </row>
    <row r="224" spans="2:8" s="1" customFormat="1" ht="16.899999999999999" customHeight="1" x14ac:dyDescent="0.2">
      <c r="B224" s="30"/>
      <c r="C224" s="184" t="s">
        <v>246</v>
      </c>
      <c r="D224" s="184" t="s">
        <v>346</v>
      </c>
      <c r="E224" s="15" t="s">
        <v>1</v>
      </c>
      <c r="F224" s="185">
        <v>1.958</v>
      </c>
      <c r="H224" s="30"/>
    </row>
    <row r="225" spans="2:8" s="1" customFormat="1" ht="16.899999999999999" customHeight="1" x14ac:dyDescent="0.2">
      <c r="B225" s="30"/>
      <c r="C225" s="186" t="s">
        <v>1040</v>
      </c>
      <c r="H225" s="30"/>
    </row>
    <row r="226" spans="2:8" s="1" customFormat="1" ht="16.899999999999999" customHeight="1" x14ac:dyDescent="0.2">
      <c r="B226" s="30"/>
      <c r="C226" s="184" t="s">
        <v>342</v>
      </c>
      <c r="D226" s="184" t="s">
        <v>343</v>
      </c>
      <c r="E226" s="15" t="s">
        <v>315</v>
      </c>
      <c r="F226" s="185">
        <v>1.958</v>
      </c>
      <c r="H226" s="30"/>
    </row>
    <row r="227" spans="2:8" s="1" customFormat="1" ht="16.899999999999999" customHeight="1" x14ac:dyDescent="0.2">
      <c r="B227" s="30"/>
      <c r="C227" s="184" t="s">
        <v>336</v>
      </c>
      <c r="D227" s="184" t="s">
        <v>337</v>
      </c>
      <c r="E227" s="15" t="s">
        <v>315</v>
      </c>
      <c r="F227" s="185">
        <v>20.123999999999999</v>
      </c>
      <c r="H227" s="30"/>
    </row>
    <row r="228" spans="2:8" s="1" customFormat="1" ht="16.899999999999999" customHeight="1" x14ac:dyDescent="0.2">
      <c r="B228" s="30"/>
      <c r="C228" s="184" t="s">
        <v>349</v>
      </c>
      <c r="D228" s="184" t="s">
        <v>350</v>
      </c>
      <c r="E228" s="15" t="s">
        <v>351</v>
      </c>
      <c r="F228" s="185">
        <v>3.9159999999999999</v>
      </c>
      <c r="H228" s="30"/>
    </row>
    <row r="229" spans="2:8" s="1" customFormat="1" ht="16.899999999999999" customHeight="1" x14ac:dyDescent="0.2">
      <c r="B229" s="30"/>
      <c r="C229" s="180" t="s">
        <v>171</v>
      </c>
      <c r="D229" s="181" t="s">
        <v>1</v>
      </c>
      <c r="E229" s="182" t="s">
        <v>1</v>
      </c>
      <c r="F229" s="183">
        <v>94.78</v>
      </c>
      <c r="H229" s="30"/>
    </row>
    <row r="230" spans="2:8" s="1" customFormat="1" ht="16.899999999999999" customHeight="1" x14ac:dyDescent="0.2">
      <c r="B230" s="30"/>
      <c r="C230" s="184" t="s">
        <v>171</v>
      </c>
      <c r="D230" s="184" t="s">
        <v>318</v>
      </c>
      <c r="E230" s="15" t="s">
        <v>1</v>
      </c>
      <c r="F230" s="185">
        <v>94.78</v>
      </c>
      <c r="H230" s="30"/>
    </row>
    <row r="231" spans="2:8" s="1" customFormat="1" ht="16.899999999999999" customHeight="1" x14ac:dyDescent="0.2">
      <c r="B231" s="30"/>
      <c r="C231" s="186" t="s">
        <v>1040</v>
      </c>
      <c r="H231" s="30"/>
    </row>
    <row r="232" spans="2:8" s="1" customFormat="1" ht="22.5" x14ac:dyDescent="0.2">
      <c r="B232" s="30"/>
      <c r="C232" s="184" t="s">
        <v>313</v>
      </c>
      <c r="D232" s="184" t="s">
        <v>314</v>
      </c>
      <c r="E232" s="15" t="s">
        <v>315</v>
      </c>
      <c r="F232" s="185">
        <v>94.78</v>
      </c>
      <c r="H232" s="30"/>
    </row>
    <row r="233" spans="2:8" s="1" customFormat="1" ht="22.5" x14ac:dyDescent="0.2">
      <c r="B233" s="30"/>
      <c r="C233" s="184" t="s">
        <v>324</v>
      </c>
      <c r="D233" s="184" t="s">
        <v>325</v>
      </c>
      <c r="E233" s="15" t="s">
        <v>315</v>
      </c>
      <c r="F233" s="185">
        <v>96.718000000000004</v>
      </c>
      <c r="H233" s="30"/>
    </row>
    <row r="234" spans="2:8" s="1" customFormat="1" ht="16.899999999999999" customHeight="1" x14ac:dyDescent="0.2">
      <c r="B234" s="30"/>
      <c r="C234" s="180" t="s">
        <v>248</v>
      </c>
      <c r="D234" s="181" t="s">
        <v>1</v>
      </c>
      <c r="E234" s="182" t="s">
        <v>1</v>
      </c>
      <c r="F234" s="183">
        <v>96.718000000000004</v>
      </c>
      <c r="H234" s="30"/>
    </row>
    <row r="235" spans="2:8" s="1" customFormat="1" ht="16.899999999999999" customHeight="1" x14ac:dyDescent="0.2">
      <c r="B235" s="30"/>
      <c r="C235" s="184" t="s">
        <v>248</v>
      </c>
      <c r="D235" s="184" t="s">
        <v>328</v>
      </c>
      <c r="E235" s="15" t="s">
        <v>1</v>
      </c>
      <c r="F235" s="185">
        <v>96.718000000000004</v>
      </c>
      <c r="H235" s="30"/>
    </row>
    <row r="236" spans="2:8" s="1" customFormat="1" ht="16.899999999999999" customHeight="1" x14ac:dyDescent="0.2">
      <c r="B236" s="30"/>
      <c r="C236" s="186" t="s">
        <v>1040</v>
      </c>
      <c r="H236" s="30"/>
    </row>
    <row r="237" spans="2:8" s="1" customFormat="1" ht="22.5" x14ac:dyDescent="0.2">
      <c r="B237" s="30"/>
      <c r="C237" s="184" t="s">
        <v>324</v>
      </c>
      <c r="D237" s="184" t="s">
        <v>325</v>
      </c>
      <c r="E237" s="15" t="s">
        <v>315</v>
      </c>
      <c r="F237" s="185">
        <v>96.718000000000004</v>
      </c>
      <c r="H237" s="30"/>
    </row>
    <row r="238" spans="2:8" s="1" customFormat="1" ht="22.5" x14ac:dyDescent="0.2">
      <c r="B238" s="30"/>
      <c r="C238" s="184" t="s">
        <v>330</v>
      </c>
      <c r="D238" s="184" t="s">
        <v>331</v>
      </c>
      <c r="E238" s="15" t="s">
        <v>315</v>
      </c>
      <c r="F238" s="185">
        <v>96.718000000000004</v>
      </c>
      <c r="H238" s="30"/>
    </row>
    <row r="239" spans="2:8" s="1" customFormat="1" ht="22.5" x14ac:dyDescent="0.2">
      <c r="B239" s="30"/>
      <c r="C239" s="184" t="s">
        <v>726</v>
      </c>
      <c r="D239" s="184" t="s">
        <v>727</v>
      </c>
      <c r="E239" s="15" t="s">
        <v>351</v>
      </c>
      <c r="F239" s="185">
        <v>320.37200000000001</v>
      </c>
      <c r="H239" s="30"/>
    </row>
    <row r="240" spans="2:8" s="1" customFormat="1" ht="16.899999999999999" customHeight="1" x14ac:dyDescent="0.2">
      <c r="B240" s="30"/>
      <c r="C240" s="180" t="s">
        <v>176</v>
      </c>
      <c r="D240" s="181" t="s">
        <v>1</v>
      </c>
      <c r="E240" s="182" t="s">
        <v>1</v>
      </c>
      <c r="F240" s="183">
        <v>9.8800000000000008</v>
      </c>
      <c r="H240" s="30"/>
    </row>
    <row r="241" spans="2:8" s="1" customFormat="1" ht="16.899999999999999" customHeight="1" x14ac:dyDescent="0.2">
      <c r="B241" s="30"/>
      <c r="C241" s="184" t="s">
        <v>176</v>
      </c>
      <c r="D241" s="184" t="s">
        <v>422</v>
      </c>
      <c r="E241" s="15" t="s">
        <v>1</v>
      </c>
      <c r="F241" s="185">
        <v>9.8800000000000008</v>
      </c>
      <c r="H241" s="30"/>
    </row>
    <row r="242" spans="2:8" s="1" customFormat="1" ht="16.899999999999999" customHeight="1" x14ac:dyDescent="0.2">
      <c r="B242" s="30"/>
      <c r="C242" s="186" t="s">
        <v>1040</v>
      </c>
      <c r="H242" s="30"/>
    </row>
    <row r="243" spans="2:8" s="1" customFormat="1" ht="16.899999999999999" customHeight="1" x14ac:dyDescent="0.2">
      <c r="B243" s="30"/>
      <c r="C243" s="184" t="s">
        <v>418</v>
      </c>
      <c r="D243" s="184" t="s">
        <v>419</v>
      </c>
      <c r="E243" s="15" t="s">
        <v>269</v>
      </c>
      <c r="F243" s="185">
        <v>80.299000000000007</v>
      </c>
      <c r="H243" s="30"/>
    </row>
    <row r="244" spans="2:8" s="1" customFormat="1" ht="16.899999999999999" customHeight="1" x14ac:dyDescent="0.2">
      <c r="B244" s="30"/>
      <c r="C244" s="184" t="s">
        <v>380</v>
      </c>
      <c r="D244" s="184" t="s">
        <v>381</v>
      </c>
      <c r="E244" s="15" t="s">
        <v>269</v>
      </c>
      <c r="F244" s="185">
        <v>553.88199999999995</v>
      </c>
      <c r="H244" s="30"/>
    </row>
    <row r="245" spans="2:8" s="1" customFormat="1" ht="16.899999999999999" customHeight="1" x14ac:dyDescent="0.2">
      <c r="B245" s="30"/>
      <c r="C245" s="180" t="s">
        <v>238</v>
      </c>
      <c r="D245" s="181" t="s">
        <v>1</v>
      </c>
      <c r="E245" s="182" t="s">
        <v>1</v>
      </c>
      <c r="F245" s="183">
        <v>1</v>
      </c>
      <c r="H245" s="30"/>
    </row>
    <row r="246" spans="2:8" s="1" customFormat="1" ht="16.899999999999999" customHeight="1" x14ac:dyDescent="0.2">
      <c r="B246" s="30"/>
      <c r="C246" s="184" t="s">
        <v>238</v>
      </c>
      <c r="D246" s="184" t="s">
        <v>86</v>
      </c>
      <c r="E246" s="15" t="s">
        <v>1</v>
      </c>
      <c r="F246" s="185">
        <v>1</v>
      </c>
      <c r="H246" s="30"/>
    </row>
    <row r="247" spans="2:8" s="1" customFormat="1" ht="16.899999999999999" customHeight="1" x14ac:dyDescent="0.2">
      <c r="B247" s="30"/>
      <c r="C247" s="186" t="s">
        <v>1040</v>
      </c>
      <c r="H247" s="30"/>
    </row>
    <row r="248" spans="2:8" s="1" customFormat="1" ht="16.899999999999999" customHeight="1" x14ac:dyDescent="0.2">
      <c r="B248" s="30"/>
      <c r="C248" s="184" t="s">
        <v>470</v>
      </c>
      <c r="D248" s="184" t="s">
        <v>471</v>
      </c>
      <c r="E248" s="15" t="s">
        <v>305</v>
      </c>
      <c r="F248" s="185">
        <v>1</v>
      </c>
      <c r="H248" s="30"/>
    </row>
    <row r="249" spans="2:8" s="1" customFormat="1" ht="22.5" x14ac:dyDescent="0.2">
      <c r="B249" s="30"/>
      <c r="C249" s="184" t="s">
        <v>319</v>
      </c>
      <c r="D249" s="184" t="s">
        <v>320</v>
      </c>
      <c r="E249" s="15" t="s">
        <v>315</v>
      </c>
      <c r="F249" s="185">
        <v>22.062000000000001</v>
      </c>
      <c r="H249" s="30"/>
    </row>
    <row r="250" spans="2:8" s="1" customFormat="1" ht="16.899999999999999" customHeight="1" x14ac:dyDescent="0.2">
      <c r="B250" s="30"/>
      <c r="C250" s="184" t="s">
        <v>342</v>
      </c>
      <c r="D250" s="184" t="s">
        <v>343</v>
      </c>
      <c r="E250" s="15" t="s">
        <v>315</v>
      </c>
      <c r="F250" s="185">
        <v>1.958</v>
      </c>
      <c r="H250" s="30"/>
    </row>
    <row r="251" spans="2:8" s="1" customFormat="1" ht="16.899999999999999" customHeight="1" x14ac:dyDescent="0.2">
      <c r="B251" s="30"/>
      <c r="C251" s="184" t="s">
        <v>374</v>
      </c>
      <c r="D251" s="184" t="s">
        <v>375</v>
      </c>
      <c r="E251" s="15" t="s">
        <v>315</v>
      </c>
      <c r="F251" s="185">
        <v>1.8</v>
      </c>
      <c r="H251" s="30"/>
    </row>
    <row r="252" spans="2:8" s="1" customFormat="1" ht="16.899999999999999" customHeight="1" x14ac:dyDescent="0.2">
      <c r="B252" s="30"/>
      <c r="C252" s="184" t="s">
        <v>588</v>
      </c>
      <c r="D252" s="184" t="s">
        <v>589</v>
      </c>
      <c r="E252" s="15" t="s">
        <v>315</v>
      </c>
      <c r="F252" s="185">
        <v>0.76</v>
      </c>
      <c r="H252" s="30"/>
    </row>
    <row r="253" spans="2:8" s="1" customFormat="1" ht="16.899999999999999" customHeight="1" x14ac:dyDescent="0.2">
      <c r="B253" s="30"/>
      <c r="C253" s="180" t="s">
        <v>236</v>
      </c>
      <c r="D253" s="181" t="s">
        <v>1</v>
      </c>
      <c r="E253" s="182" t="s">
        <v>1</v>
      </c>
      <c r="F253" s="183">
        <v>19</v>
      </c>
      <c r="H253" s="30"/>
    </row>
    <row r="254" spans="2:8" s="1" customFormat="1" ht="16.899999999999999" customHeight="1" x14ac:dyDescent="0.2">
      <c r="B254" s="30"/>
      <c r="C254" s="184" t="s">
        <v>236</v>
      </c>
      <c r="D254" s="184" t="s">
        <v>483</v>
      </c>
      <c r="E254" s="15" t="s">
        <v>1</v>
      </c>
      <c r="F254" s="185">
        <v>19</v>
      </c>
      <c r="H254" s="30"/>
    </row>
    <row r="255" spans="2:8" s="1" customFormat="1" ht="16.899999999999999" customHeight="1" x14ac:dyDescent="0.2">
      <c r="B255" s="30"/>
      <c r="C255" s="186" t="s">
        <v>1040</v>
      </c>
      <c r="H255" s="30"/>
    </row>
    <row r="256" spans="2:8" s="1" customFormat="1" ht="16.899999999999999" customHeight="1" x14ac:dyDescent="0.2">
      <c r="B256" s="30"/>
      <c r="C256" s="184" t="s">
        <v>479</v>
      </c>
      <c r="D256" s="184" t="s">
        <v>480</v>
      </c>
      <c r="E256" s="15" t="s">
        <v>305</v>
      </c>
      <c r="F256" s="185">
        <v>19</v>
      </c>
      <c r="H256" s="30"/>
    </row>
    <row r="257" spans="2:8" s="1" customFormat="1" ht="22.5" x14ac:dyDescent="0.2">
      <c r="B257" s="30"/>
      <c r="C257" s="184" t="s">
        <v>319</v>
      </c>
      <c r="D257" s="184" t="s">
        <v>320</v>
      </c>
      <c r="E257" s="15" t="s">
        <v>315</v>
      </c>
      <c r="F257" s="185">
        <v>22.062000000000001</v>
      </c>
      <c r="H257" s="30"/>
    </row>
    <row r="258" spans="2:8" s="1" customFormat="1" ht="16.899999999999999" customHeight="1" x14ac:dyDescent="0.2">
      <c r="B258" s="30"/>
      <c r="C258" s="184" t="s">
        <v>342</v>
      </c>
      <c r="D258" s="184" t="s">
        <v>343</v>
      </c>
      <c r="E258" s="15" t="s">
        <v>315</v>
      </c>
      <c r="F258" s="185">
        <v>1.958</v>
      </c>
      <c r="H258" s="30"/>
    </row>
    <row r="259" spans="2:8" s="1" customFormat="1" ht="16.899999999999999" customHeight="1" x14ac:dyDescent="0.2">
      <c r="B259" s="30"/>
      <c r="C259" s="184" t="s">
        <v>374</v>
      </c>
      <c r="D259" s="184" t="s">
        <v>375</v>
      </c>
      <c r="E259" s="15" t="s">
        <v>315</v>
      </c>
      <c r="F259" s="185">
        <v>1.8</v>
      </c>
      <c r="H259" s="30"/>
    </row>
    <row r="260" spans="2:8" s="1" customFormat="1" ht="16.899999999999999" customHeight="1" x14ac:dyDescent="0.2">
      <c r="B260" s="30"/>
      <c r="C260" s="184" t="s">
        <v>588</v>
      </c>
      <c r="D260" s="184" t="s">
        <v>589</v>
      </c>
      <c r="E260" s="15" t="s">
        <v>315</v>
      </c>
      <c r="F260" s="185">
        <v>0.76</v>
      </c>
      <c r="H260" s="30"/>
    </row>
    <row r="261" spans="2:8" s="1" customFormat="1" ht="16.899999999999999" customHeight="1" x14ac:dyDescent="0.2">
      <c r="B261" s="30"/>
      <c r="C261" s="180" t="s">
        <v>221</v>
      </c>
      <c r="D261" s="181" t="s">
        <v>1</v>
      </c>
      <c r="E261" s="182" t="s">
        <v>1</v>
      </c>
      <c r="F261" s="183">
        <v>11</v>
      </c>
      <c r="H261" s="30"/>
    </row>
    <row r="262" spans="2:8" s="1" customFormat="1" ht="16.899999999999999" customHeight="1" x14ac:dyDescent="0.2">
      <c r="B262" s="30"/>
      <c r="C262" s="184" t="s">
        <v>221</v>
      </c>
      <c r="D262" s="184" t="s">
        <v>222</v>
      </c>
      <c r="E262" s="15" t="s">
        <v>1</v>
      </c>
      <c r="F262" s="185">
        <v>11</v>
      </c>
      <c r="H262" s="30"/>
    </row>
    <row r="263" spans="2:8" s="1" customFormat="1" ht="16.899999999999999" customHeight="1" x14ac:dyDescent="0.2">
      <c r="B263" s="30"/>
      <c r="C263" s="186" t="s">
        <v>1040</v>
      </c>
      <c r="H263" s="30"/>
    </row>
    <row r="264" spans="2:8" s="1" customFormat="1" ht="16.899999999999999" customHeight="1" x14ac:dyDescent="0.2">
      <c r="B264" s="30"/>
      <c r="C264" s="184" t="s">
        <v>671</v>
      </c>
      <c r="D264" s="184" t="s">
        <v>672</v>
      </c>
      <c r="E264" s="15" t="s">
        <v>305</v>
      </c>
      <c r="F264" s="185">
        <v>11</v>
      </c>
      <c r="H264" s="30"/>
    </row>
    <row r="265" spans="2:8" s="1" customFormat="1" ht="16.899999999999999" customHeight="1" x14ac:dyDescent="0.2">
      <c r="B265" s="30"/>
      <c r="C265" s="184" t="s">
        <v>660</v>
      </c>
      <c r="D265" s="184" t="s">
        <v>661</v>
      </c>
      <c r="E265" s="15" t="s">
        <v>305</v>
      </c>
      <c r="F265" s="185">
        <v>11</v>
      </c>
      <c r="H265" s="30"/>
    </row>
    <row r="266" spans="2:8" s="1" customFormat="1" ht="16.899999999999999" customHeight="1" x14ac:dyDescent="0.2">
      <c r="B266" s="30"/>
      <c r="C266" s="184" t="s">
        <v>665</v>
      </c>
      <c r="D266" s="184" t="s">
        <v>666</v>
      </c>
      <c r="E266" s="15" t="s">
        <v>305</v>
      </c>
      <c r="F266" s="185">
        <v>33</v>
      </c>
      <c r="H266" s="30"/>
    </row>
    <row r="267" spans="2:8" s="1" customFormat="1" ht="16.899999999999999" customHeight="1" x14ac:dyDescent="0.2">
      <c r="B267" s="30"/>
      <c r="C267" s="180" t="s">
        <v>244</v>
      </c>
      <c r="D267" s="181" t="s">
        <v>1</v>
      </c>
      <c r="E267" s="182" t="s">
        <v>1</v>
      </c>
      <c r="F267" s="183">
        <v>22.062000000000001</v>
      </c>
      <c r="H267" s="30"/>
    </row>
    <row r="268" spans="2:8" s="1" customFormat="1" ht="22.5" x14ac:dyDescent="0.2">
      <c r="B268" s="30"/>
      <c r="C268" s="184" t="s">
        <v>244</v>
      </c>
      <c r="D268" s="184" t="s">
        <v>323</v>
      </c>
      <c r="E268" s="15" t="s">
        <v>1</v>
      </c>
      <c r="F268" s="185">
        <v>22.062000000000001</v>
      </c>
      <c r="H268" s="30"/>
    </row>
    <row r="269" spans="2:8" s="1" customFormat="1" ht="16.899999999999999" customHeight="1" x14ac:dyDescent="0.2">
      <c r="B269" s="30"/>
      <c r="C269" s="186" t="s">
        <v>1040</v>
      </c>
      <c r="H269" s="30"/>
    </row>
    <row r="270" spans="2:8" s="1" customFormat="1" ht="22.5" x14ac:dyDescent="0.2">
      <c r="B270" s="30"/>
      <c r="C270" s="184" t="s">
        <v>319</v>
      </c>
      <c r="D270" s="184" t="s">
        <v>320</v>
      </c>
      <c r="E270" s="15" t="s">
        <v>315</v>
      </c>
      <c r="F270" s="185">
        <v>22.062000000000001</v>
      </c>
      <c r="H270" s="30"/>
    </row>
    <row r="271" spans="2:8" s="1" customFormat="1" ht="22.5" x14ac:dyDescent="0.2">
      <c r="B271" s="30"/>
      <c r="C271" s="184" t="s">
        <v>324</v>
      </c>
      <c r="D271" s="184" t="s">
        <v>325</v>
      </c>
      <c r="E271" s="15" t="s">
        <v>315</v>
      </c>
      <c r="F271" s="185">
        <v>96.718000000000004</v>
      </c>
      <c r="H271" s="30"/>
    </row>
    <row r="272" spans="2:8" s="1" customFormat="1" ht="16.899999999999999" customHeight="1" x14ac:dyDescent="0.2">
      <c r="B272" s="30"/>
      <c r="C272" s="184" t="s">
        <v>336</v>
      </c>
      <c r="D272" s="184" t="s">
        <v>337</v>
      </c>
      <c r="E272" s="15" t="s">
        <v>315</v>
      </c>
      <c r="F272" s="185">
        <v>20.123999999999999</v>
      </c>
      <c r="H272" s="30"/>
    </row>
    <row r="273" spans="2:8" s="1" customFormat="1" ht="16.899999999999999" customHeight="1" x14ac:dyDescent="0.2">
      <c r="B273" s="30"/>
      <c r="C273" s="180" t="s">
        <v>235</v>
      </c>
      <c r="D273" s="181" t="s">
        <v>1</v>
      </c>
      <c r="E273" s="182" t="s">
        <v>1</v>
      </c>
      <c r="F273" s="183">
        <v>12</v>
      </c>
      <c r="H273" s="30"/>
    </row>
    <row r="274" spans="2:8" s="1" customFormat="1" ht="16.899999999999999" customHeight="1" x14ac:dyDescent="0.2">
      <c r="B274" s="30"/>
      <c r="C274" s="184" t="s">
        <v>235</v>
      </c>
      <c r="D274" s="184" t="s">
        <v>8</v>
      </c>
      <c r="E274" s="15" t="s">
        <v>1</v>
      </c>
      <c r="F274" s="185">
        <v>12</v>
      </c>
      <c r="H274" s="30"/>
    </row>
    <row r="275" spans="2:8" s="1" customFormat="1" ht="16.899999999999999" customHeight="1" x14ac:dyDescent="0.2">
      <c r="B275" s="30"/>
      <c r="C275" s="186" t="s">
        <v>1040</v>
      </c>
      <c r="H275" s="30"/>
    </row>
    <row r="276" spans="2:8" s="1" customFormat="1" ht="16.899999999999999" customHeight="1" x14ac:dyDescent="0.2">
      <c r="B276" s="30"/>
      <c r="C276" s="184" t="s">
        <v>813</v>
      </c>
      <c r="D276" s="184" t="s">
        <v>814</v>
      </c>
      <c r="E276" s="15" t="s">
        <v>305</v>
      </c>
      <c r="F276" s="185">
        <v>12</v>
      </c>
      <c r="H276" s="30"/>
    </row>
    <row r="277" spans="2:8" s="1" customFormat="1" ht="16.899999999999999" customHeight="1" x14ac:dyDescent="0.2">
      <c r="B277" s="30"/>
      <c r="C277" s="184" t="s">
        <v>818</v>
      </c>
      <c r="D277" s="184" t="s">
        <v>819</v>
      </c>
      <c r="E277" s="15" t="s">
        <v>305</v>
      </c>
      <c r="F277" s="185">
        <v>12</v>
      </c>
      <c r="H277" s="30"/>
    </row>
    <row r="278" spans="2:8" s="1" customFormat="1" ht="16.899999999999999" customHeight="1" x14ac:dyDescent="0.2">
      <c r="B278" s="30"/>
      <c r="C278" s="184" t="s">
        <v>823</v>
      </c>
      <c r="D278" s="184" t="s">
        <v>824</v>
      </c>
      <c r="E278" s="15" t="s">
        <v>305</v>
      </c>
      <c r="F278" s="185">
        <v>12</v>
      </c>
      <c r="H278" s="30"/>
    </row>
    <row r="279" spans="2:8" s="1" customFormat="1" ht="16.899999999999999" customHeight="1" x14ac:dyDescent="0.2">
      <c r="B279" s="30"/>
      <c r="C279" s="180" t="s">
        <v>223</v>
      </c>
      <c r="D279" s="181" t="s">
        <v>1</v>
      </c>
      <c r="E279" s="182" t="s">
        <v>1</v>
      </c>
      <c r="F279" s="183">
        <v>66.778999999999996</v>
      </c>
      <c r="H279" s="30"/>
    </row>
    <row r="280" spans="2:8" s="1" customFormat="1" ht="16.899999999999999" customHeight="1" x14ac:dyDescent="0.2">
      <c r="B280" s="30"/>
      <c r="C280" s="184" t="s">
        <v>223</v>
      </c>
      <c r="D280" s="184" t="s">
        <v>751</v>
      </c>
      <c r="E280" s="15" t="s">
        <v>1</v>
      </c>
      <c r="F280" s="185">
        <v>66.778999999999996</v>
      </c>
      <c r="H280" s="30"/>
    </row>
    <row r="281" spans="2:8" s="1" customFormat="1" ht="16.899999999999999" customHeight="1" x14ac:dyDescent="0.2">
      <c r="B281" s="30"/>
      <c r="C281" s="186" t="s">
        <v>1040</v>
      </c>
      <c r="H281" s="30"/>
    </row>
    <row r="282" spans="2:8" s="1" customFormat="1" ht="16.899999999999999" customHeight="1" x14ac:dyDescent="0.2">
      <c r="B282" s="30"/>
      <c r="C282" s="184" t="s">
        <v>747</v>
      </c>
      <c r="D282" s="184" t="s">
        <v>748</v>
      </c>
      <c r="E282" s="15" t="s">
        <v>351</v>
      </c>
      <c r="F282" s="185">
        <v>233.57499999999999</v>
      </c>
      <c r="H282" s="30"/>
    </row>
    <row r="283" spans="2:8" s="1" customFormat="1" ht="22.5" x14ac:dyDescent="0.2">
      <c r="B283" s="30"/>
      <c r="C283" s="184" t="s">
        <v>721</v>
      </c>
      <c r="D283" s="184" t="s">
        <v>722</v>
      </c>
      <c r="E283" s="15" t="s">
        <v>351</v>
      </c>
      <c r="F283" s="185">
        <v>66.778999999999996</v>
      </c>
      <c r="H283" s="30"/>
    </row>
    <row r="284" spans="2:8" s="1" customFormat="1" ht="22.5" x14ac:dyDescent="0.2">
      <c r="B284" s="30"/>
      <c r="C284" s="184" t="s">
        <v>755</v>
      </c>
      <c r="D284" s="184" t="s">
        <v>756</v>
      </c>
      <c r="E284" s="15" t="s">
        <v>351</v>
      </c>
      <c r="F284" s="185">
        <v>2270.8530000000001</v>
      </c>
      <c r="H284" s="30"/>
    </row>
    <row r="285" spans="2:8" s="1" customFormat="1" ht="16.899999999999999" customHeight="1" x14ac:dyDescent="0.2">
      <c r="B285" s="30"/>
      <c r="C285" s="184" t="s">
        <v>760</v>
      </c>
      <c r="D285" s="184" t="s">
        <v>761</v>
      </c>
      <c r="E285" s="15" t="s">
        <v>351</v>
      </c>
      <c r="F285" s="185">
        <v>66.778999999999996</v>
      </c>
      <c r="H285" s="30"/>
    </row>
    <row r="286" spans="2:8" s="1" customFormat="1" ht="16.899999999999999" customHeight="1" x14ac:dyDescent="0.2">
      <c r="B286" s="30"/>
      <c r="C286" s="180" t="s">
        <v>225</v>
      </c>
      <c r="D286" s="181" t="s">
        <v>1</v>
      </c>
      <c r="E286" s="182" t="s">
        <v>1</v>
      </c>
      <c r="F286" s="183">
        <v>155.95099999999999</v>
      </c>
      <c r="H286" s="30"/>
    </row>
    <row r="287" spans="2:8" s="1" customFormat="1" ht="16.899999999999999" customHeight="1" x14ac:dyDescent="0.2">
      <c r="B287" s="30"/>
      <c r="C287" s="184" t="s">
        <v>225</v>
      </c>
      <c r="D287" s="184" t="s">
        <v>739</v>
      </c>
      <c r="E287" s="15" t="s">
        <v>1</v>
      </c>
      <c r="F287" s="185">
        <v>155.95099999999999</v>
      </c>
      <c r="H287" s="30"/>
    </row>
    <row r="288" spans="2:8" s="1" customFormat="1" ht="16.899999999999999" customHeight="1" x14ac:dyDescent="0.2">
      <c r="B288" s="30"/>
      <c r="C288" s="186" t="s">
        <v>1040</v>
      </c>
      <c r="H288" s="30"/>
    </row>
    <row r="289" spans="2:8" s="1" customFormat="1" ht="16.899999999999999" customHeight="1" x14ac:dyDescent="0.2">
      <c r="B289" s="30"/>
      <c r="C289" s="184" t="s">
        <v>735</v>
      </c>
      <c r="D289" s="184" t="s">
        <v>736</v>
      </c>
      <c r="E289" s="15" t="s">
        <v>351</v>
      </c>
      <c r="F289" s="185">
        <v>155.95099999999999</v>
      </c>
      <c r="H289" s="30"/>
    </row>
    <row r="290" spans="2:8" s="1" customFormat="1" ht="22.5" x14ac:dyDescent="0.2">
      <c r="B290" s="30"/>
      <c r="C290" s="184" t="s">
        <v>726</v>
      </c>
      <c r="D290" s="184" t="s">
        <v>727</v>
      </c>
      <c r="E290" s="15" t="s">
        <v>351</v>
      </c>
      <c r="F290" s="185">
        <v>320.37200000000001</v>
      </c>
      <c r="H290" s="30"/>
    </row>
    <row r="291" spans="2:8" s="1" customFormat="1" ht="16.899999999999999" customHeight="1" x14ac:dyDescent="0.2">
      <c r="B291" s="30"/>
      <c r="C291" s="184" t="s">
        <v>741</v>
      </c>
      <c r="D291" s="184" t="s">
        <v>742</v>
      </c>
      <c r="E291" s="15" t="s">
        <v>351</v>
      </c>
      <c r="F291" s="185">
        <v>1559.51</v>
      </c>
      <c r="H291" s="30"/>
    </row>
    <row r="292" spans="2:8" s="1" customFormat="1" ht="16.899999999999999" customHeight="1" x14ac:dyDescent="0.2">
      <c r="B292" s="30"/>
      <c r="C292" s="180" t="s">
        <v>753</v>
      </c>
      <c r="D292" s="181" t="s">
        <v>1</v>
      </c>
      <c r="E292" s="182" t="s">
        <v>1</v>
      </c>
      <c r="F292" s="183">
        <v>233.57499999999999</v>
      </c>
      <c r="H292" s="30"/>
    </row>
    <row r="293" spans="2:8" s="1" customFormat="1" ht="16.899999999999999" customHeight="1" x14ac:dyDescent="0.2">
      <c r="B293" s="30"/>
      <c r="C293" s="184" t="s">
        <v>223</v>
      </c>
      <c r="D293" s="184" t="s">
        <v>751</v>
      </c>
      <c r="E293" s="15" t="s">
        <v>1</v>
      </c>
      <c r="F293" s="185">
        <v>66.778999999999996</v>
      </c>
      <c r="H293" s="30"/>
    </row>
    <row r="294" spans="2:8" s="1" customFormat="1" ht="16.899999999999999" customHeight="1" x14ac:dyDescent="0.2">
      <c r="B294" s="30"/>
      <c r="C294" s="184" t="s">
        <v>229</v>
      </c>
      <c r="D294" s="184" t="s">
        <v>230</v>
      </c>
      <c r="E294" s="15" t="s">
        <v>1</v>
      </c>
      <c r="F294" s="185">
        <v>9.2710000000000008</v>
      </c>
      <c r="H294" s="30"/>
    </row>
    <row r="295" spans="2:8" s="1" customFormat="1" ht="16.899999999999999" customHeight="1" x14ac:dyDescent="0.2">
      <c r="B295" s="30"/>
      <c r="C295" s="184" t="s">
        <v>227</v>
      </c>
      <c r="D295" s="184" t="s">
        <v>752</v>
      </c>
      <c r="E295" s="15" t="s">
        <v>1</v>
      </c>
      <c r="F295" s="185">
        <v>157.52500000000001</v>
      </c>
      <c r="H295" s="30"/>
    </row>
    <row r="296" spans="2:8" s="1" customFormat="1" ht="16.899999999999999" customHeight="1" x14ac:dyDescent="0.2">
      <c r="B296" s="30"/>
      <c r="C296" s="184" t="s">
        <v>753</v>
      </c>
      <c r="D296" s="184" t="s">
        <v>145</v>
      </c>
      <c r="E296" s="15" t="s">
        <v>1</v>
      </c>
      <c r="F296" s="185">
        <v>233.57499999999999</v>
      </c>
      <c r="H296" s="30"/>
    </row>
    <row r="297" spans="2:8" s="1" customFormat="1" ht="16.899999999999999" customHeight="1" x14ac:dyDescent="0.2">
      <c r="B297" s="30"/>
      <c r="C297" s="180" t="s">
        <v>227</v>
      </c>
      <c r="D297" s="181" t="s">
        <v>1</v>
      </c>
      <c r="E297" s="182" t="s">
        <v>1</v>
      </c>
      <c r="F297" s="183">
        <v>157.52500000000001</v>
      </c>
      <c r="H297" s="30"/>
    </row>
    <row r="298" spans="2:8" s="1" customFormat="1" ht="16.899999999999999" customHeight="1" x14ac:dyDescent="0.2">
      <c r="B298" s="30"/>
      <c r="C298" s="184" t="s">
        <v>227</v>
      </c>
      <c r="D298" s="184" t="s">
        <v>752</v>
      </c>
      <c r="E298" s="15" t="s">
        <v>1</v>
      </c>
      <c r="F298" s="185">
        <v>157.52500000000001</v>
      </c>
      <c r="H298" s="30"/>
    </row>
    <row r="299" spans="2:8" s="1" customFormat="1" ht="16.899999999999999" customHeight="1" x14ac:dyDescent="0.2">
      <c r="B299" s="30"/>
      <c r="C299" s="186" t="s">
        <v>1040</v>
      </c>
      <c r="H299" s="30"/>
    </row>
    <row r="300" spans="2:8" s="1" customFormat="1" ht="16.899999999999999" customHeight="1" x14ac:dyDescent="0.2">
      <c r="B300" s="30"/>
      <c r="C300" s="184" t="s">
        <v>747</v>
      </c>
      <c r="D300" s="184" t="s">
        <v>748</v>
      </c>
      <c r="E300" s="15" t="s">
        <v>351</v>
      </c>
      <c r="F300" s="185">
        <v>233.57499999999999</v>
      </c>
      <c r="H300" s="30"/>
    </row>
    <row r="301" spans="2:8" s="1" customFormat="1" ht="22.5" x14ac:dyDescent="0.2">
      <c r="B301" s="30"/>
      <c r="C301" s="184" t="s">
        <v>731</v>
      </c>
      <c r="D301" s="184" t="s">
        <v>732</v>
      </c>
      <c r="E301" s="15" t="s">
        <v>351</v>
      </c>
      <c r="F301" s="185">
        <v>157.52500000000001</v>
      </c>
      <c r="H301" s="30"/>
    </row>
    <row r="302" spans="2:8" s="1" customFormat="1" ht="22.5" x14ac:dyDescent="0.2">
      <c r="B302" s="30"/>
      <c r="C302" s="184" t="s">
        <v>755</v>
      </c>
      <c r="D302" s="184" t="s">
        <v>756</v>
      </c>
      <c r="E302" s="15" t="s">
        <v>351</v>
      </c>
      <c r="F302" s="185">
        <v>2270.8530000000001</v>
      </c>
      <c r="H302" s="30"/>
    </row>
    <row r="303" spans="2:8" s="1" customFormat="1" ht="16.899999999999999" customHeight="1" x14ac:dyDescent="0.2">
      <c r="B303" s="30"/>
      <c r="C303" s="180" t="s">
        <v>198</v>
      </c>
      <c r="D303" s="181" t="s">
        <v>1</v>
      </c>
      <c r="E303" s="182" t="s">
        <v>1</v>
      </c>
      <c r="F303" s="183">
        <v>2</v>
      </c>
      <c r="H303" s="30"/>
    </row>
    <row r="304" spans="2:8" s="1" customFormat="1" ht="16.899999999999999" customHeight="1" x14ac:dyDescent="0.2">
      <c r="B304" s="30"/>
      <c r="C304" s="184" t="s">
        <v>198</v>
      </c>
      <c r="D304" s="184" t="s">
        <v>88</v>
      </c>
      <c r="E304" s="15" t="s">
        <v>1</v>
      </c>
      <c r="F304" s="185">
        <v>2</v>
      </c>
      <c r="H304" s="30"/>
    </row>
    <row r="305" spans="2:8" s="1" customFormat="1" ht="16.899999999999999" customHeight="1" x14ac:dyDescent="0.2">
      <c r="B305" s="30"/>
      <c r="C305" s="186" t="s">
        <v>1040</v>
      </c>
      <c r="H305" s="30"/>
    </row>
    <row r="306" spans="2:8" s="1" customFormat="1" ht="16.899999999999999" customHeight="1" x14ac:dyDescent="0.2">
      <c r="B306" s="30"/>
      <c r="C306" s="184" t="s">
        <v>538</v>
      </c>
      <c r="D306" s="184" t="s">
        <v>539</v>
      </c>
      <c r="E306" s="15" t="s">
        <v>138</v>
      </c>
      <c r="F306" s="185">
        <v>2</v>
      </c>
      <c r="H306" s="30"/>
    </row>
    <row r="307" spans="2:8" s="1" customFormat="1" ht="22.5" x14ac:dyDescent="0.2">
      <c r="B307" s="30"/>
      <c r="C307" s="184" t="s">
        <v>319</v>
      </c>
      <c r="D307" s="184" t="s">
        <v>320</v>
      </c>
      <c r="E307" s="15" t="s">
        <v>315</v>
      </c>
      <c r="F307" s="185">
        <v>22.062000000000001</v>
      </c>
      <c r="H307" s="30"/>
    </row>
    <row r="308" spans="2:8" s="1" customFormat="1" ht="16.899999999999999" customHeight="1" x14ac:dyDescent="0.2">
      <c r="B308" s="30"/>
      <c r="C308" s="184" t="s">
        <v>336</v>
      </c>
      <c r="D308" s="184" t="s">
        <v>337</v>
      </c>
      <c r="E308" s="15" t="s">
        <v>315</v>
      </c>
      <c r="F308" s="185">
        <v>20.123999999999999</v>
      </c>
      <c r="H308" s="30"/>
    </row>
    <row r="309" spans="2:8" s="1" customFormat="1" ht="16.899999999999999" customHeight="1" x14ac:dyDescent="0.2">
      <c r="B309" s="30"/>
      <c r="C309" s="184" t="s">
        <v>547</v>
      </c>
      <c r="D309" s="184" t="s">
        <v>548</v>
      </c>
      <c r="E309" s="15" t="s">
        <v>138</v>
      </c>
      <c r="F309" s="185">
        <v>2</v>
      </c>
      <c r="H309" s="30"/>
    </row>
    <row r="310" spans="2:8" s="1" customFormat="1" ht="16.899999999999999" customHeight="1" x14ac:dyDescent="0.2">
      <c r="B310" s="30"/>
      <c r="C310" s="184" t="s">
        <v>556</v>
      </c>
      <c r="D310" s="184" t="s">
        <v>557</v>
      </c>
      <c r="E310" s="15" t="s">
        <v>138</v>
      </c>
      <c r="F310" s="185">
        <v>2</v>
      </c>
      <c r="H310" s="30"/>
    </row>
    <row r="311" spans="2:8" s="1" customFormat="1" ht="16.899999999999999" customHeight="1" x14ac:dyDescent="0.2">
      <c r="B311" s="30"/>
      <c r="C311" s="184" t="s">
        <v>565</v>
      </c>
      <c r="D311" s="184" t="s">
        <v>566</v>
      </c>
      <c r="E311" s="15" t="s">
        <v>138</v>
      </c>
      <c r="F311" s="185">
        <v>2</v>
      </c>
      <c r="H311" s="30"/>
    </row>
    <row r="312" spans="2:8" s="1" customFormat="1" ht="16.899999999999999" customHeight="1" x14ac:dyDescent="0.2">
      <c r="B312" s="30"/>
      <c r="C312" s="184" t="s">
        <v>561</v>
      </c>
      <c r="D312" s="184" t="s">
        <v>562</v>
      </c>
      <c r="E312" s="15" t="s">
        <v>138</v>
      </c>
      <c r="F312" s="185">
        <v>2</v>
      </c>
      <c r="H312" s="30"/>
    </row>
    <row r="313" spans="2:8" s="1" customFormat="1" ht="16.899999999999999" customHeight="1" x14ac:dyDescent="0.2">
      <c r="B313" s="30"/>
      <c r="C313" s="184" t="s">
        <v>552</v>
      </c>
      <c r="D313" s="184" t="s">
        <v>553</v>
      </c>
      <c r="E313" s="15" t="s">
        <v>138</v>
      </c>
      <c r="F313" s="185">
        <v>2</v>
      </c>
      <c r="H313" s="30"/>
    </row>
    <row r="314" spans="2:8" s="1" customFormat="1" ht="16.899999999999999" customHeight="1" x14ac:dyDescent="0.2">
      <c r="B314" s="30"/>
      <c r="C314" s="184" t="s">
        <v>574</v>
      </c>
      <c r="D314" s="184" t="s">
        <v>575</v>
      </c>
      <c r="E314" s="15" t="s">
        <v>138</v>
      </c>
      <c r="F314" s="185">
        <v>2</v>
      </c>
      <c r="H314" s="30"/>
    </row>
    <row r="315" spans="2:8" s="1" customFormat="1" ht="16.899999999999999" customHeight="1" x14ac:dyDescent="0.2">
      <c r="B315" s="30"/>
      <c r="C315" s="184" t="s">
        <v>570</v>
      </c>
      <c r="D315" s="184" t="s">
        <v>571</v>
      </c>
      <c r="E315" s="15" t="s">
        <v>138</v>
      </c>
      <c r="F315" s="185">
        <v>2</v>
      </c>
      <c r="H315" s="30"/>
    </row>
    <row r="316" spans="2:8" s="1" customFormat="1" ht="16.899999999999999" customHeight="1" x14ac:dyDescent="0.2">
      <c r="B316" s="30"/>
      <c r="C316" s="184" t="s">
        <v>543</v>
      </c>
      <c r="D316" s="184" t="s">
        <v>544</v>
      </c>
      <c r="E316" s="15" t="s">
        <v>138</v>
      </c>
      <c r="F316" s="185">
        <v>2</v>
      </c>
      <c r="H316" s="30"/>
    </row>
    <row r="317" spans="2:8" s="1" customFormat="1" ht="16.899999999999999" customHeight="1" x14ac:dyDescent="0.2">
      <c r="B317" s="30"/>
      <c r="C317" s="180" t="s">
        <v>192</v>
      </c>
      <c r="D317" s="181" t="s">
        <v>1</v>
      </c>
      <c r="E317" s="182" t="s">
        <v>1</v>
      </c>
      <c r="F317" s="183">
        <v>20.123999999999999</v>
      </c>
      <c r="H317" s="30"/>
    </row>
    <row r="318" spans="2:8" s="1" customFormat="1" ht="16.899999999999999" customHeight="1" x14ac:dyDescent="0.2">
      <c r="B318" s="30"/>
      <c r="C318" s="184" t="s">
        <v>192</v>
      </c>
      <c r="D318" s="184" t="s">
        <v>340</v>
      </c>
      <c r="E318" s="15" t="s">
        <v>1</v>
      </c>
      <c r="F318" s="185">
        <v>20.123999999999999</v>
      </c>
      <c r="H318" s="30"/>
    </row>
    <row r="319" spans="2:8" s="1" customFormat="1" ht="16.899999999999999" customHeight="1" x14ac:dyDescent="0.2">
      <c r="B319" s="30"/>
      <c r="C319" s="186" t="s">
        <v>1040</v>
      </c>
      <c r="H319" s="30"/>
    </row>
    <row r="320" spans="2:8" s="1" customFormat="1" ht="16.899999999999999" customHeight="1" x14ac:dyDescent="0.2">
      <c r="B320" s="30"/>
      <c r="C320" s="184" t="s">
        <v>336</v>
      </c>
      <c r="D320" s="184" t="s">
        <v>337</v>
      </c>
      <c r="E320" s="15" t="s">
        <v>315</v>
      </c>
      <c r="F320" s="185">
        <v>20.123999999999999</v>
      </c>
      <c r="H320" s="30"/>
    </row>
    <row r="321" spans="2:8" s="1" customFormat="1" ht="22.5" x14ac:dyDescent="0.2">
      <c r="B321" s="30"/>
      <c r="C321" s="184" t="s">
        <v>324</v>
      </c>
      <c r="D321" s="184" t="s">
        <v>325</v>
      </c>
      <c r="E321" s="15" t="s">
        <v>315</v>
      </c>
      <c r="F321" s="185">
        <v>96.718000000000004</v>
      </c>
      <c r="H321" s="30"/>
    </row>
    <row r="322" spans="2:8" s="1" customFormat="1" ht="16.899999999999999" customHeight="1" x14ac:dyDescent="0.2">
      <c r="B322" s="30"/>
      <c r="C322" s="180" t="s">
        <v>365</v>
      </c>
      <c r="D322" s="181" t="s">
        <v>1</v>
      </c>
      <c r="E322" s="182" t="s">
        <v>1</v>
      </c>
      <c r="F322" s="183">
        <v>2.4</v>
      </c>
      <c r="H322" s="30"/>
    </row>
    <row r="323" spans="2:8" s="1" customFormat="1" ht="16.899999999999999" customHeight="1" x14ac:dyDescent="0.2">
      <c r="B323" s="30"/>
      <c r="C323" s="184" t="s">
        <v>365</v>
      </c>
      <c r="D323" s="184" t="s">
        <v>366</v>
      </c>
      <c r="E323" s="15" t="s">
        <v>1</v>
      </c>
      <c r="F323" s="185">
        <v>2.4</v>
      </c>
      <c r="H323" s="30"/>
    </row>
    <row r="324" spans="2:8" s="1" customFormat="1" ht="16.899999999999999" customHeight="1" x14ac:dyDescent="0.2">
      <c r="B324" s="30"/>
      <c r="C324" s="180" t="s">
        <v>173</v>
      </c>
      <c r="D324" s="181" t="s">
        <v>1</v>
      </c>
      <c r="E324" s="182" t="s">
        <v>1</v>
      </c>
      <c r="F324" s="183">
        <v>21.614999999999998</v>
      </c>
      <c r="H324" s="30"/>
    </row>
    <row r="325" spans="2:8" s="1" customFormat="1" ht="16.899999999999999" customHeight="1" x14ac:dyDescent="0.2">
      <c r="B325" s="30"/>
      <c r="C325" s="184" t="s">
        <v>173</v>
      </c>
      <c r="D325" s="184" t="s">
        <v>174</v>
      </c>
      <c r="E325" s="15" t="s">
        <v>1</v>
      </c>
      <c r="F325" s="185">
        <v>21.614999999999998</v>
      </c>
      <c r="H325" s="30"/>
    </row>
    <row r="326" spans="2:8" s="1" customFormat="1" ht="16.899999999999999" customHeight="1" x14ac:dyDescent="0.2">
      <c r="B326" s="30"/>
      <c r="C326" s="186" t="s">
        <v>1040</v>
      </c>
      <c r="H326" s="30"/>
    </row>
    <row r="327" spans="2:8" s="1" customFormat="1" ht="16.899999999999999" customHeight="1" x14ac:dyDescent="0.2">
      <c r="B327" s="30"/>
      <c r="C327" s="184" t="s">
        <v>408</v>
      </c>
      <c r="D327" s="184" t="s">
        <v>409</v>
      </c>
      <c r="E327" s="15" t="s">
        <v>269</v>
      </c>
      <c r="F327" s="185">
        <v>21.614999999999998</v>
      </c>
      <c r="H327" s="30"/>
    </row>
    <row r="328" spans="2:8" s="1" customFormat="1" ht="22.5" x14ac:dyDescent="0.2">
      <c r="B328" s="30"/>
      <c r="C328" s="184" t="s">
        <v>313</v>
      </c>
      <c r="D328" s="184" t="s">
        <v>314</v>
      </c>
      <c r="E328" s="15" t="s">
        <v>315</v>
      </c>
      <c r="F328" s="185">
        <v>94.78</v>
      </c>
      <c r="H328" s="30"/>
    </row>
    <row r="329" spans="2:8" s="1" customFormat="1" ht="16.899999999999999" customHeight="1" x14ac:dyDescent="0.2">
      <c r="B329" s="30"/>
      <c r="C329" s="184" t="s">
        <v>354</v>
      </c>
      <c r="D329" s="184" t="s">
        <v>355</v>
      </c>
      <c r="E329" s="15" t="s">
        <v>269</v>
      </c>
      <c r="F329" s="185">
        <v>559.76499999999999</v>
      </c>
      <c r="H329" s="30"/>
    </row>
    <row r="330" spans="2:8" s="1" customFormat="1" ht="16.899999999999999" customHeight="1" x14ac:dyDescent="0.2">
      <c r="B330" s="30"/>
      <c r="C330" s="184" t="s">
        <v>380</v>
      </c>
      <c r="D330" s="184" t="s">
        <v>381</v>
      </c>
      <c r="E330" s="15" t="s">
        <v>269</v>
      </c>
      <c r="F330" s="185">
        <v>553.88199999999995</v>
      </c>
      <c r="H330" s="30"/>
    </row>
    <row r="331" spans="2:8" s="1" customFormat="1" ht="16.899999999999999" customHeight="1" x14ac:dyDescent="0.2">
      <c r="B331" s="30"/>
      <c r="C331" s="184" t="s">
        <v>397</v>
      </c>
      <c r="D331" s="184" t="s">
        <v>398</v>
      </c>
      <c r="E331" s="15" t="s">
        <v>269</v>
      </c>
      <c r="F331" s="185">
        <v>479.46600000000001</v>
      </c>
      <c r="H331" s="30"/>
    </row>
    <row r="332" spans="2:8" s="1" customFormat="1" ht="16.899999999999999" customHeight="1" x14ac:dyDescent="0.2">
      <c r="B332" s="30"/>
      <c r="C332" s="184" t="s">
        <v>403</v>
      </c>
      <c r="D332" s="184" t="s">
        <v>404</v>
      </c>
      <c r="E332" s="15" t="s">
        <v>269</v>
      </c>
      <c r="F332" s="185">
        <v>21.614999999999998</v>
      </c>
      <c r="H332" s="30"/>
    </row>
    <row r="333" spans="2:8" s="1" customFormat="1" ht="16.899999999999999" customHeight="1" x14ac:dyDescent="0.2">
      <c r="B333" s="30"/>
      <c r="C333" s="184" t="s">
        <v>413</v>
      </c>
      <c r="D333" s="184" t="s">
        <v>414</v>
      </c>
      <c r="E333" s="15" t="s">
        <v>269</v>
      </c>
      <c r="F333" s="185">
        <v>21.614999999999998</v>
      </c>
      <c r="H333" s="30"/>
    </row>
    <row r="334" spans="2:8" s="1" customFormat="1" ht="16.899999999999999" customHeight="1" x14ac:dyDescent="0.2">
      <c r="B334" s="30"/>
      <c r="C334" s="180" t="s">
        <v>253</v>
      </c>
      <c r="D334" s="181" t="s">
        <v>1</v>
      </c>
      <c r="E334" s="182" t="s">
        <v>1</v>
      </c>
      <c r="F334" s="183">
        <v>1</v>
      </c>
      <c r="H334" s="30"/>
    </row>
    <row r="335" spans="2:8" s="1" customFormat="1" ht="16.899999999999999" customHeight="1" x14ac:dyDescent="0.2">
      <c r="B335" s="30"/>
      <c r="C335" s="184" t="s">
        <v>253</v>
      </c>
      <c r="D335" s="184" t="s">
        <v>86</v>
      </c>
      <c r="E335" s="15" t="s">
        <v>1</v>
      </c>
      <c r="F335" s="185">
        <v>1</v>
      </c>
      <c r="H335" s="30"/>
    </row>
    <row r="336" spans="2:8" s="1" customFormat="1" ht="16.899999999999999" customHeight="1" x14ac:dyDescent="0.2">
      <c r="B336" s="30"/>
      <c r="C336" s="186" t="s">
        <v>1040</v>
      </c>
      <c r="H336" s="30"/>
    </row>
    <row r="337" spans="2:8" s="1" customFormat="1" ht="16.899999999999999" customHeight="1" x14ac:dyDescent="0.2">
      <c r="B337" s="30"/>
      <c r="C337" s="184" t="s">
        <v>694</v>
      </c>
      <c r="D337" s="184" t="s">
        <v>695</v>
      </c>
      <c r="E337" s="15" t="s">
        <v>138</v>
      </c>
      <c r="F337" s="185">
        <v>1</v>
      </c>
      <c r="H337" s="30"/>
    </row>
    <row r="338" spans="2:8" s="1" customFormat="1" ht="22.5" x14ac:dyDescent="0.2">
      <c r="B338" s="30"/>
      <c r="C338" s="184" t="s">
        <v>319</v>
      </c>
      <c r="D338" s="184" t="s">
        <v>320</v>
      </c>
      <c r="E338" s="15" t="s">
        <v>315</v>
      </c>
      <c r="F338" s="185">
        <v>22.062000000000001</v>
      </c>
      <c r="H338" s="30"/>
    </row>
    <row r="339" spans="2:8" s="1" customFormat="1" ht="16.899999999999999" customHeight="1" x14ac:dyDescent="0.2">
      <c r="B339" s="30"/>
      <c r="C339" s="184" t="s">
        <v>380</v>
      </c>
      <c r="D339" s="184" t="s">
        <v>381</v>
      </c>
      <c r="E339" s="15" t="s">
        <v>269</v>
      </c>
      <c r="F339" s="185">
        <v>553.88199999999995</v>
      </c>
      <c r="H339" s="30"/>
    </row>
    <row r="340" spans="2:8" s="1" customFormat="1" ht="16.899999999999999" customHeight="1" x14ac:dyDescent="0.2">
      <c r="B340" s="30"/>
      <c r="C340" s="184" t="s">
        <v>665</v>
      </c>
      <c r="D340" s="184" t="s">
        <v>666</v>
      </c>
      <c r="E340" s="15" t="s">
        <v>305</v>
      </c>
      <c r="F340" s="185">
        <v>33</v>
      </c>
      <c r="H340" s="30"/>
    </row>
    <row r="341" spans="2:8" s="1" customFormat="1" ht="16.899999999999999" customHeight="1" x14ac:dyDescent="0.2">
      <c r="B341" s="30"/>
      <c r="C341" s="184" t="s">
        <v>699</v>
      </c>
      <c r="D341" s="184" t="s">
        <v>700</v>
      </c>
      <c r="E341" s="15" t="s">
        <v>138</v>
      </c>
      <c r="F341" s="185">
        <v>1</v>
      </c>
      <c r="H341" s="30"/>
    </row>
    <row r="342" spans="2:8" s="1" customFormat="1" ht="16.899999999999999" customHeight="1" x14ac:dyDescent="0.2">
      <c r="B342" s="30"/>
      <c r="C342" s="180" t="s">
        <v>250</v>
      </c>
      <c r="D342" s="181" t="s">
        <v>1</v>
      </c>
      <c r="E342" s="182" t="s">
        <v>1</v>
      </c>
      <c r="F342" s="183">
        <v>17</v>
      </c>
      <c r="H342" s="30"/>
    </row>
    <row r="343" spans="2:8" s="1" customFormat="1" ht="16.899999999999999" customHeight="1" x14ac:dyDescent="0.2">
      <c r="B343" s="30"/>
      <c r="C343" s="184" t="s">
        <v>250</v>
      </c>
      <c r="D343" s="184" t="s">
        <v>251</v>
      </c>
      <c r="E343" s="15" t="s">
        <v>1</v>
      </c>
      <c r="F343" s="185">
        <v>17</v>
      </c>
      <c r="H343" s="30"/>
    </row>
    <row r="344" spans="2:8" s="1" customFormat="1" ht="16.899999999999999" customHeight="1" x14ac:dyDescent="0.2">
      <c r="B344" s="30"/>
      <c r="C344" s="186" t="s">
        <v>1040</v>
      </c>
      <c r="H344" s="30"/>
    </row>
    <row r="345" spans="2:8" s="1" customFormat="1" ht="22.5" x14ac:dyDescent="0.2">
      <c r="B345" s="30"/>
      <c r="C345" s="184" t="s">
        <v>676</v>
      </c>
      <c r="D345" s="184" t="s">
        <v>677</v>
      </c>
      <c r="E345" s="15" t="s">
        <v>305</v>
      </c>
      <c r="F345" s="185">
        <v>17</v>
      </c>
      <c r="H345" s="30"/>
    </row>
    <row r="346" spans="2:8" s="1" customFormat="1" ht="22.5" x14ac:dyDescent="0.2">
      <c r="B346" s="30"/>
      <c r="C346" s="184" t="s">
        <v>319</v>
      </c>
      <c r="D346" s="184" t="s">
        <v>320</v>
      </c>
      <c r="E346" s="15" t="s">
        <v>315</v>
      </c>
      <c r="F346" s="185">
        <v>22.062000000000001</v>
      </c>
      <c r="H346" s="30"/>
    </row>
    <row r="347" spans="2:8" s="1" customFormat="1" ht="16.899999999999999" customHeight="1" x14ac:dyDescent="0.2">
      <c r="B347" s="30"/>
      <c r="C347" s="184" t="s">
        <v>380</v>
      </c>
      <c r="D347" s="184" t="s">
        <v>381</v>
      </c>
      <c r="E347" s="15" t="s">
        <v>269</v>
      </c>
      <c r="F347" s="185">
        <v>553.88199999999995</v>
      </c>
      <c r="H347" s="30"/>
    </row>
    <row r="348" spans="2:8" s="1" customFormat="1" ht="16.899999999999999" customHeight="1" x14ac:dyDescent="0.2">
      <c r="B348" s="30"/>
      <c r="C348" s="184" t="s">
        <v>665</v>
      </c>
      <c r="D348" s="184" t="s">
        <v>666</v>
      </c>
      <c r="E348" s="15" t="s">
        <v>305</v>
      </c>
      <c r="F348" s="185">
        <v>33</v>
      </c>
      <c r="H348" s="30"/>
    </row>
    <row r="349" spans="2:8" s="1" customFormat="1" ht="16.899999999999999" customHeight="1" x14ac:dyDescent="0.2">
      <c r="B349" s="30"/>
      <c r="C349" s="184" t="s">
        <v>681</v>
      </c>
      <c r="D349" s="184" t="s">
        <v>682</v>
      </c>
      <c r="E349" s="15" t="s">
        <v>305</v>
      </c>
      <c r="F349" s="185">
        <v>17</v>
      </c>
      <c r="H349" s="30"/>
    </row>
    <row r="350" spans="2:8" s="1" customFormat="1" ht="16.899999999999999" customHeight="1" x14ac:dyDescent="0.2">
      <c r="B350" s="30"/>
      <c r="C350" s="180" t="s">
        <v>254</v>
      </c>
      <c r="D350" s="181" t="s">
        <v>1</v>
      </c>
      <c r="E350" s="182" t="s">
        <v>1</v>
      </c>
      <c r="F350" s="183">
        <v>2</v>
      </c>
      <c r="H350" s="30"/>
    </row>
    <row r="351" spans="2:8" s="1" customFormat="1" ht="16.899999999999999" customHeight="1" x14ac:dyDescent="0.2">
      <c r="B351" s="30"/>
      <c r="C351" s="184" t="s">
        <v>254</v>
      </c>
      <c r="D351" s="184" t="s">
        <v>88</v>
      </c>
      <c r="E351" s="15" t="s">
        <v>1</v>
      </c>
      <c r="F351" s="185">
        <v>2</v>
      </c>
      <c r="H351" s="30"/>
    </row>
    <row r="352" spans="2:8" s="1" customFormat="1" ht="16.899999999999999" customHeight="1" x14ac:dyDescent="0.2">
      <c r="B352" s="30"/>
      <c r="C352" s="186" t="s">
        <v>1040</v>
      </c>
      <c r="H352" s="30"/>
    </row>
    <row r="353" spans="2:8" s="1" customFormat="1" ht="22.5" x14ac:dyDescent="0.2">
      <c r="B353" s="30"/>
      <c r="C353" s="184" t="s">
        <v>703</v>
      </c>
      <c r="D353" s="184" t="s">
        <v>704</v>
      </c>
      <c r="E353" s="15" t="s">
        <v>138</v>
      </c>
      <c r="F353" s="185">
        <v>2</v>
      </c>
      <c r="H353" s="30"/>
    </row>
    <row r="354" spans="2:8" s="1" customFormat="1" ht="22.5" x14ac:dyDescent="0.2">
      <c r="B354" s="30"/>
      <c r="C354" s="184" t="s">
        <v>319</v>
      </c>
      <c r="D354" s="184" t="s">
        <v>320</v>
      </c>
      <c r="E354" s="15" t="s">
        <v>315</v>
      </c>
      <c r="F354" s="185">
        <v>22.062000000000001</v>
      </c>
      <c r="H354" s="30"/>
    </row>
    <row r="355" spans="2:8" s="1" customFormat="1" ht="16.899999999999999" customHeight="1" x14ac:dyDescent="0.2">
      <c r="B355" s="30"/>
      <c r="C355" s="184" t="s">
        <v>380</v>
      </c>
      <c r="D355" s="184" t="s">
        <v>381</v>
      </c>
      <c r="E355" s="15" t="s">
        <v>269</v>
      </c>
      <c r="F355" s="185">
        <v>553.88199999999995</v>
      </c>
      <c r="H355" s="30"/>
    </row>
    <row r="356" spans="2:8" s="1" customFormat="1" ht="16.899999999999999" customHeight="1" x14ac:dyDescent="0.2">
      <c r="B356" s="30"/>
      <c r="C356" s="184" t="s">
        <v>665</v>
      </c>
      <c r="D356" s="184" t="s">
        <v>666</v>
      </c>
      <c r="E356" s="15" t="s">
        <v>305</v>
      </c>
      <c r="F356" s="185">
        <v>33</v>
      </c>
      <c r="H356" s="30"/>
    </row>
    <row r="357" spans="2:8" s="1" customFormat="1" ht="22.5" x14ac:dyDescent="0.2">
      <c r="B357" s="30"/>
      <c r="C357" s="184" t="s">
        <v>708</v>
      </c>
      <c r="D357" s="184" t="s">
        <v>709</v>
      </c>
      <c r="E357" s="15" t="s">
        <v>138</v>
      </c>
      <c r="F357" s="185">
        <v>2</v>
      </c>
      <c r="H357" s="30"/>
    </row>
    <row r="358" spans="2:8" s="1" customFormat="1" ht="16.899999999999999" customHeight="1" x14ac:dyDescent="0.2">
      <c r="B358" s="30"/>
      <c r="C358" s="180" t="s">
        <v>252</v>
      </c>
      <c r="D358" s="181" t="s">
        <v>1</v>
      </c>
      <c r="E358" s="182" t="s">
        <v>1</v>
      </c>
      <c r="F358" s="183">
        <v>2</v>
      </c>
      <c r="H358" s="30"/>
    </row>
    <row r="359" spans="2:8" s="1" customFormat="1" ht="16.899999999999999" customHeight="1" x14ac:dyDescent="0.2">
      <c r="B359" s="30"/>
      <c r="C359" s="184" t="s">
        <v>252</v>
      </c>
      <c r="D359" s="184" t="s">
        <v>88</v>
      </c>
      <c r="E359" s="15" t="s">
        <v>1</v>
      </c>
      <c r="F359" s="185">
        <v>2</v>
      </c>
      <c r="H359" s="30"/>
    </row>
    <row r="360" spans="2:8" s="1" customFormat="1" ht="16.899999999999999" customHeight="1" x14ac:dyDescent="0.2">
      <c r="B360" s="30"/>
      <c r="C360" s="186" t="s">
        <v>1040</v>
      </c>
      <c r="H360" s="30"/>
    </row>
    <row r="361" spans="2:8" s="1" customFormat="1" ht="16.899999999999999" customHeight="1" x14ac:dyDescent="0.2">
      <c r="B361" s="30"/>
      <c r="C361" s="184" t="s">
        <v>685</v>
      </c>
      <c r="D361" s="184" t="s">
        <v>686</v>
      </c>
      <c r="E361" s="15" t="s">
        <v>138</v>
      </c>
      <c r="F361" s="185">
        <v>2</v>
      </c>
      <c r="H361" s="30"/>
    </row>
    <row r="362" spans="2:8" s="1" customFormat="1" ht="16.899999999999999" customHeight="1" x14ac:dyDescent="0.2">
      <c r="B362" s="30"/>
      <c r="C362" s="184" t="s">
        <v>665</v>
      </c>
      <c r="D362" s="184" t="s">
        <v>666</v>
      </c>
      <c r="E362" s="15" t="s">
        <v>305</v>
      </c>
      <c r="F362" s="185">
        <v>33</v>
      </c>
      <c r="H362" s="30"/>
    </row>
    <row r="363" spans="2:8" s="1" customFormat="1" ht="16.899999999999999" customHeight="1" x14ac:dyDescent="0.2">
      <c r="B363" s="30"/>
      <c r="C363" s="184" t="s">
        <v>690</v>
      </c>
      <c r="D363" s="184" t="s">
        <v>691</v>
      </c>
      <c r="E363" s="15" t="s">
        <v>138</v>
      </c>
      <c r="F363" s="185">
        <v>2</v>
      </c>
      <c r="H363" s="30"/>
    </row>
    <row r="364" spans="2:8" s="1" customFormat="1" ht="26.45" customHeight="1" x14ac:dyDescent="0.2">
      <c r="B364" s="30"/>
      <c r="C364" s="179" t="s">
        <v>92</v>
      </c>
      <c r="D364" s="179" t="s">
        <v>93</v>
      </c>
      <c r="H364" s="30"/>
    </row>
    <row r="365" spans="2:8" s="1" customFormat="1" ht="16.899999999999999" customHeight="1" x14ac:dyDescent="0.2">
      <c r="B365" s="30"/>
      <c r="C365" s="180" t="s">
        <v>828</v>
      </c>
      <c r="D365" s="181" t="s">
        <v>1</v>
      </c>
      <c r="E365" s="182" t="s">
        <v>1</v>
      </c>
      <c r="F365" s="183">
        <v>78</v>
      </c>
      <c r="H365" s="30"/>
    </row>
    <row r="366" spans="2:8" s="1" customFormat="1" ht="16.899999999999999" customHeight="1" x14ac:dyDescent="0.2">
      <c r="B366" s="30"/>
      <c r="C366" s="184" t="s">
        <v>828</v>
      </c>
      <c r="D366" s="184" t="s">
        <v>664</v>
      </c>
      <c r="E366" s="15" t="s">
        <v>1</v>
      </c>
      <c r="F366" s="185">
        <v>78</v>
      </c>
      <c r="H366" s="30"/>
    </row>
    <row r="367" spans="2:8" s="1" customFormat="1" ht="16.899999999999999" customHeight="1" x14ac:dyDescent="0.2">
      <c r="B367" s="30"/>
      <c r="C367" s="186" t="s">
        <v>1040</v>
      </c>
      <c r="H367" s="30"/>
    </row>
    <row r="368" spans="2:8" s="1" customFormat="1" ht="16.899999999999999" customHeight="1" x14ac:dyDescent="0.2">
      <c r="B368" s="30"/>
      <c r="C368" s="184" t="s">
        <v>855</v>
      </c>
      <c r="D368" s="184" t="s">
        <v>856</v>
      </c>
      <c r="E368" s="15" t="s">
        <v>305</v>
      </c>
      <c r="F368" s="185">
        <v>78</v>
      </c>
      <c r="H368" s="30"/>
    </row>
    <row r="369" spans="2:8" s="1" customFormat="1" ht="16.899999999999999" customHeight="1" x14ac:dyDescent="0.2">
      <c r="B369" s="30"/>
      <c r="C369" s="184" t="s">
        <v>859</v>
      </c>
      <c r="D369" s="184" t="s">
        <v>860</v>
      </c>
      <c r="E369" s="15" t="s">
        <v>305</v>
      </c>
      <c r="F369" s="185">
        <v>78</v>
      </c>
      <c r="H369" s="30"/>
    </row>
    <row r="370" spans="2:8" s="1" customFormat="1" ht="16.899999999999999" customHeight="1" x14ac:dyDescent="0.2">
      <c r="B370" s="30"/>
      <c r="C370" s="180" t="s">
        <v>829</v>
      </c>
      <c r="D370" s="181" t="s">
        <v>1</v>
      </c>
      <c r="E370" s="182" t="s">
        <v>1</v>
      </c>
      <c r="F370" s="183">
        <v>37</v>
      </c>
      <c r="H370" s="30"/>
    </row>
    <row r="371" spans="2:8" s="1" customFormat="1" ht="16.899999999999999" customHeight="1" x14ac:dyDescent="0.2">
      <c r="B371" s="30"/>
      <c r="C371" s="184" t="s">
        <v>829</v>
      </c>
      <c r="D371" s="184" t="s">
        <v>469</v>
      </c>
      <c r="E371" s="15" t="s">
        <v>1</v>
      </c>
      <c r="F371" s="185">
        <v>37</v>
      </c>
      <c r="H371" s="30"/>
    </row>
    <row r="372" spans="2:8" s="1" customFormat="1" ht="16.899999999999999" customHeight="1" x14ac:dyDescent="0.2">
      <c r="B372" s="30"/>
      <c r="C372" s="186" t="s">
        <v>1040</v>
      </c>
      <c r="H372" s="30"/>
    </row>
    <row r="373" spans="2:8" s="1" customFormat="1" ht="16.899999999999999" customHeight="1" x14ac:dyDescent="0.2">
      <c r="B373" s="30"/>
      <c r="C373" s="184" t="s">
        <v>862</v>
      </c>
      <c r="D373" s="184" t="s">
        <v>863</v>
      </c>
      <c r="E373" s="15" t="s">
        <v>305</v>
      </c>
      <c r="F373" s="185">
        <v>37</v>
      </c>
      <c r="H373" s="30"/>
    </row>
    <row r="374" spans="2:8" s="1" customFormat="1" ht="16.899999999999999" customHeight="1" x14ac:dyDescent="0.2">
      <c r="B374" s="30"/>
      <c r="C374" s="184" t="s">
        <v>866</v>
      </c>
      <c r="D374" s="184" t="s">
        <v>867</v>
      </c>
      <c r="E374" s="15" t="s">
        <v>868</v>
      </c>
      <c r="F374" s="185">
        <v>14.8</v>
      </c>
      <c r="H374" s="30"/>
    </row>
    <row r="375" spans="2:8" s="1" customFormat="1" ht="16.899999999999999" customHeight="1" x14ac:dyDescent="0.2">
      <c r="B375" s="30"/>
      <c r="C375" s="180" t="s">
        <v>836</v>
      </c>
      <c r="D375" s="181" t="s">
        <v>1</v>
      </c>
      <c r="E375" s="182" t="s">
        <v>1</v>
      </c>
      <c r="F375" s="183">
        <v>75</v>
      </c>
      <c r="H375" s="30"/>
    </row>
    <row r="376" spans="2:8" s="1" customFormat="1" ht="16.899999999999999" customHeight="1" x14ac:dyDescent="0.2">
      <c r="B376" s="30"/>
      <c r="C376" s="184" t="s">
        <v>836</v>
      </c>
      <c r="D376" s="184" t="s">
        <v>650</v>
      </c>
      <c r="E376" s="15" t="s">
        <v>1</v>
      </c>
      <c r="F376" s="185">
        <v>75</v>
      </c>
      <c r="H376" s="30"/>
    </row>
    <row r="377" spans="2:8" s="1" customFormat="1" ht="16.899999999999999" customHeight="1" x14ac:dyDescent="0.2">
      <c r="B377" s="30"/>
      <c r="C377" s="186" t="s">
        <v>1040</v>
      </c>
      <c r="H377" s="30"/>
    </row>
    <row r="378" spans="2:8" s="1" customFormat="1" ht="22.5" x14ac:dyDescent="0.2">
      <c r="B378" s="30"/>
      <c r="C378" s="184" t="s">
        <v>939</v>
      </c>
      <c r="D378" s="184" t="s">
        <v>940</v>
      </c>
      <c r="E378" s="15" t="s">
        <v>305</v>
      </c>
      <c r="F378" s="185">
        <v>75</v>
      </c>
      <c r="H378" s="30"/>
    </row>
    <row r="379" spans="2:8" s="1" customFormat="1" ht="22.5" x14ac:dyDescent="0.2">
      <c r="B379" s="30"/>
      <c r="C379" s="184" t="s">
        <v>943</v>
      </c>
      <c r="D379" s="184" t="s">
        <v>944</v>
      </c>
      <c r="E379" s="15" t="s">
        <v>305</v>
      </c>
      <c r="F379" s="185">
        <v>75</v>
      </c>
      <c r="H379" s="30"/>
    </row>
    <row r="380" spans="2:8" s="1" customFormat="1" ht="16.899999999999999" customHeight="1" x14ac:dyDescent="0.2">
      <c r="B380" s="30"/>
      <c r="C380" s="180" t="s">
        <v>830</v>
      </c>
      <c r="D380" s="181" t="s">
        <v>1</v>
      </c>
      <c r="E380" s="182" t="s">
        <v>1</v>
      </c>
      <c r="F380" s="183">
        <v>0.57599999999999996</v>
      </c>
      <c r="H380" s="30"/>
    </row>
    <row r="381" spans="2:8" s="1" customFormat="1" ht="16.899999999999999" customHeight="1" x14ac:dyDescent="0.2">
      <c r="B381" s="30"/>
      <c r="C381" s="184" t="s">
        <v>830</v>
      </c>
      <c r="D381" s="184" t="s">
        <v>906</v>
      </c>
      <c r="E381" s="15" t="s">
        <v>1</v>
      </c>
      <c r="F381" s="185">
        <v>0.57599999999999996</v>
      </c>
      <c r="H381" s="30"/>
    </row>
    <row r="382" spans="2:8" s="1" customFormat="1" ht="16.899999999999999" customHeight="1" x14ac:dyDescent="0.2">
      <c r="B382" s="30"/>
      <c r="C382" s="186" t="s">
        <v>1040</v>
      </c>
      <c r="H382" s="30"/>
    </row>
    <row r="383" spans="2:8" s="1" customFormat="1" ht="16.899999999999999" customHeight="1" x14ac:dyDescent="0.2">
      <c r="B383" s="30"/>
      <c r="C383" s="184" t="s">
        <v>902</v>
      </c>
      <c r="D383" s="184" t="s">
        <v>903</v>
      </c>
      <c r="E383" s="15" t="s">
        <v>315</v>
      </c>
      <c r="F383" s="185">
        <v>0.57599999999999996</v>
      </c>
      <c r="H383" s="30"/>
    </row>
    <row r="384" spans="2:8" s="1" customFormat="1" ht="16.899999999999999" customHeight="1" x14ac:dyDescent="0.2">
      <c r="B384" s="30"/>
      <c r="C384" s="184" t="s">
        <v>919</v>
      </c>
      <c r="D384" s="184" t="s">
        <v>920</v>
      </c>
      <c r="E384" s="15" t="s">
        <v>315</v>
      </c>
      <c r="F384" s="185">
        <v>0.57599999999999996</v>
      </c>
      <c r="H384" s="30"/>
    </row>
    <row r="385" spans="2:8" s="1" customFormat="1" ht="22.5" x14ac:dyDescent="0.2">
      <c r="B385" s="30"/>
      <c r="C385" s="184" t="s">
        <v>932</v>
      </c>
      <c r="D385" s="184" t="s">
        <v>933</v>
      </c>
      <c r="E385" s="15" t="s">
        <v>315</v>
      </c>
      <c r="F385" s="185">
        <v>0.46300000000000002</v>
      </c>
      <c r="H385" s="30"/>
    </row>
    <row r="386" spans="2:8" s="1" customFormat="1" ht="16.899999999999999" customHeight="1" x14ac:dyDescent="0.2">
      <c r="B386" s="30"/>
      <c r="C386" s="180" t="s">
        <v>833</v>
      </c>
      <c r="D386" s="181" t="s">
        <v>1</v>
      </c>
      <c r="E386" s="182" t="s">
        <v>1</v>
      </c>
      <c r="F386" s="183">
        <v>2</v>
      </c>
      <c r="H386" s="30"/>
    </row>
    <row r="387" spans="2:8" s="1" customFormat="1" ht="16.899999999999999" customHeight="1" x14ac:dyDescent="0.2">
      <c r="B387" s="30"/>
      <c r="C387" s="184" t="s">
        <v>833</v>
      </c>
      <c r="D387" s="184" t="s">
        <v>88</v>
      </c>
      <c r="E387" s="15" t="s">
        <v>1</v>
      </c>
      <c r="F387" s="185">
        <v>2</v>
      </c>
      <c r="H387" s="30"/>
    </row>
    <row r="388" spans="2:8" s="1" customFormat="1" ht="16.899999999999999" customHeight="1" x14ac:dyDescent="0.2">
      <c r="B388" s="30"/>
      <c r="C388" s="186" t="s">
        <v>1040</v>
      </c>
      <c r="H388" s="30"/>
    </row>
    <row r="389" spans="2:8" s="1" customFormat="1" ht="22.5" x14ac:dyDescent="0.2">
      <c r="B389" s="30"/>
      <c r="C389" s="184" t="s">
        <v>946</v>
      </c>
      <c r="D389" s="184" t="s">
        <v>947</v>
      </c>
      <c r="E389" s="15" t="s">
        <v>305</v>
      </c>
      <c r="F389" s="185">
        <v>30</v>
      </c>
      <c r="H389" s="30"/>
    </row>
    <row r="390" spans="2:8" s="1" customFormat="1" ht="16.899999999999999" customHeight="1" x14ac:dyDescent="0.2">
      <c r="B390" s="30"/>
      <c r="C390" s="184" t="s">
        <v>915</v>
      </c>
      <c r="D390" s="184" t="s">
        <v>916</v>
      </c>
      <c r="E390" s="15" t="s">
        <v>305</v>
      </c>
      <c r="F390" s="185">
        <v>2</v>
      </c>
      <c r="H390" s="30"/>
    </row>
    <row r="391" spans="2:8" s="1" customFormat="1" ht="22.5" x14ac:dyDescent="0.2">
      <c r="B391" s="30"/>
      <c r="C391" s="184" t="s">
        <v>951</v>
      </c>
      <c r="D391" s="184" t="s">
        <v>952</v>
      </c>
      <c r="E391" s="15" t="s">
        <v>305</v>
      </c>
      <c r="F391" s="185">
        <v>2</v>
      </c>
      <c r="H391" s="30"/>
    </row>
    <row r="392" spans="2:8" s="1" customFormat="1" ht="16.899999999999999" customHeight="1" x14ac:dyDescent="0.2">
      <c r="B392" s="30"/>
      <c r="C392" s="180" t="s">
        <v>837</v>
      </c>
      <c r="D392" s="181" t="s">
        <v>1</v>
      </c>
      <c r="E392" s="182" t="s">
        <v>1</v>
      </c>
      <c r="F392" s="183">
        <v>28</v>
      </c>
      <c r="H392" s="30"/>
    </row>
    <row r="393" spans="2:8" s="1" customFormat="1" ht="16.899999999999999" customHeight="1" x14ac:dyDescent="0.2">
      <c r="B393" s="30"/>
      <c r="C393" s="184" t="s">
        <v>837</v>
      </c>
      <c r="D393" s="184" t="s">
        <v>950</v>
      </c>
      <c r="E393" s="15" t="s">
        <v>1</v>
      </c>
      <c r="F393" s="185">
        <v>28</v>
      </c>
      <c r="H393" s="30"/>
    </row>
    <row r="394" spans="2:8" s="1" customFormat="1" ht="16.899999999999999" customHeight="1" x14ac:dyDescent="0.2">
      <c r="B394" s="30"/>
      <c r="C394" s="186" t="s">
        <v>1040</v>
      </c>
      <c r="H394" s="30"/>
    </row>
    <row r="395" spans="2:8" s="1" customFormat="1" ht="22.5" x14ac:dyDescent="0.2">
      <c r="B395" s="30"/>
      <c r="C395" s="184" t="s">
        <v>946</v>
      </c>
      <c r="D395" s="184" t="s">
        <v>947</v>
      </c>
      <c r="E395" s="15" t="s">
        <v>305</v>
      </c>
      <c r="F395" s="185">
        <v>30</v>
      </c>
      <c r="H395" s="30"/>
    </row>
    <row r="396" spans="2:8" s="1" customFormat="1" ht="16.899999999999999" customHeight="1" x14ac:dyDescent="0.2">
      <c r="B396" s="30"/>
      <c r="C396" s="184" t="s">
        <v>907</v>
      </c>
      <c r="D396" s="184" t="s">
        <v>908</v>
      </c>
      <c r="E396" s="15" t="s">
        <v>305</v>
      </c>
      <c r="F396" s="185">
        <v>28</v>
      </c>
      <c r="H396" s="30"/>
    </row>
    <row r="397" spans="2:8" s="1" customFormat="1" ht="16.899999999999999" customHeight="1" x14ac:dyDescent="0.2">
      <c r="B397" s="30"/>
      <c r="C397" s="184" t="s">
        <v>923</v>
      </c>
      <c r="D397" s="184" t="s">
        <v>924</v>
      </c>
      <c r="E397" s="15" t="s">
        <v>305</v>
      </c>
      <c r="F397" s="185">
        <v>93</v>
      </c>
      <c r="H397" s="30"/>
    </row>
    <row r="398" spans="2:8" s="1" customFormat="1" ht="16.899999999999999" customHeight="1" x14ac:dyDescent="0.2">
      <c r="B398" s="30"/>
      <c r="C398" s="180" t="s">
        <v>832</v>
      </c>
      <c r="D398" s="181" t="s">
        <v>1</v>
      </c>
      <c r="E398" s="182" t="s">
        <v>1</v>
      </c>
      <c r="F398" s="183">
        <v>65</v>
      </c>
      <c r="H398" s="30"/>
    </row>
    <row r="399" spans="2:8" s="1" customFormat="1" ht="16.899999999999999" customHeight="1" x14ac:dyDescent="0.2">
      <c r="B399" s="30"/>
      <c r="C399" s="184" t="s">
        <v>832</v>
      </c>
      <c r="D399" s="184" t="s">
        <v>599</v>
      </c>
      <c r="E399" s="15" t="s">
        <v>1</v>
      </c>
      <c r="F399" s="185">
        <v>65</v>
      </c>
      <c r="H399" s="30"/>
    </row>
    <row r="400" spans="2:8" s="1" customFormat="1" ht="16.899999999999999" customHeight="1" x14ac:dyDescent="0.2">
      <c r="B400" s="30"/>
      <c r="C400" s="186" t="s">
        <v>1040</v>
      </c>
      <c r="H400" s="30"/>
    </row>
    <row r="401" spans="2:8" s="1" customFormat="1" ht="16.899999999999999" customHeight="1" x14ac:dyDescent="0.2">
      <c r="B401" s="30"/>
      <c r="C401" s="184" t="s">
        <v>911</v>
      </c>
      <c r="D401" s="184" t="s">
        <v>912</v>
      </c>
      <c r="E401" s="15" t="s">
        <v>305</v>
      </c>
      <c r="F401" s="185">
        <v>65</v>
      </c>
      <c r="H401" s="30"/>
    </row>
    <row r="402" spans="2:8" s="1" customFormat="1" ht="16.899999999999999" customHeight="1" x14ac:dyDescent="0.2">
      <c r="B402" s="30"/>
      <c r="C402" s="184" t="s">
        <v>923</v>
      </c>
      <c r="D402" s="184" t="s">
        <v>924</v>
      </c>
      <c r="E402" s="15" t="s">
        <v>305</v>
      </c>
      <c r="F402" s="185">
        <v>93</v>
      </c>
      <c r="H402" s="30"/>
    </row>
    <row r="403" spans="2:8" s="1" customFormat="1" ht="16.899999999999999" customHeight="1" x14ac:dyDescent="0.2">
      <c r="B403" s="30"/>
      <c r="C403" s="184" t="s">
        <v>823</v>
      </c>
      <c r="D403" s="184" t="s">
        <v>824</v>
      </c>
      <c r="E403" s="15" t="s">
        <v>305</v>
      </c>
      <c r="F403" s="185">
        <v>67</v>
      </c>
      <c r="H403" s="30"/>
    </row>
    <row r="404" spans="2:8" s="1" customFormat="1" ht="16.899999999999999" customHeight="1" x14ac:dyDescent="0.2">
      <c r="B404" s="30"/>
      <c r="C404" s="180" t="s">
        <v>835</v>
      </c>
      <c r="D404" s="181" t="s">
        <v>1</v>
      </c>
      <c r="E404" s="182" t="s">
        <v>1</v>
      </c>
      <c r="F404" s="183">
        <v>2</v>
      </c>
      <c r="H404" s="30"/>
    </row>
    <row r="405" spans="2:8" s="1" customFormat="1" ht="16.899999999999999" customHeight="1" x14ac:dyDescent="0.2">
      <c r="B405" s="30"/>
      <c r="C405" s="184" t="s">
        <v>835</v>
      </c>
      <c r="D405" s="184" t="s">
        <v>833</v>
      </c>
      <c r="E405" s="15" t="s">
        <v>1</v>
      </c>
      <c r="F405" s="185">
        <v>2</v>
      </c>
      <c r="H405" s="30"/>
    </row>
    <row r="406" spans="2:8" s="1" customFormat="1" ht="16.899999999999999" customHeight="1" x14ac:dyDescent="0.2">
      <c r="B406" s="30"/>
      <c r="C406" s="186" t="s">
        <v>1040</v>
      </c>
      <c r="H406" s="30"/>
    </row>
    <row r="407" spans="2:8" s="1" customFormat="1" ht="16.899999999999999" customHeight="1" x14ac:dyDescent="0.2">
      <c r="B407" s="30"/>
      <c r="C407" s="184" t="s">
        <v>915</v>
      </c>
      <c r="D407" s="184" t="s">
        <v>916</v>
      </c>
      <c r="E407" s="15" t="s">
        <v>305</v>
      </c>
      <c r="F407" s="185">
        <v>2</v>
      </c>
      <c r="H407" s="30"/>
    </row>
    <row r="408" spans="2:8" s="1" customFormat="1" ht="16.899999999999999" customHeight="1" x14ac:dyDescent="0.2">
      <c r="B408" s="30"/>
      <c r="C408" s="184" t="s">
        <v>928</v>
      </c>
      <c r="D408" s="184" t="s">
        <v>929</v>
      </c>
      <c r="E408" s="15" t="s">
        <v>305</v>
      </c>
      <c r="F408" s="185">
        <v>2</v>
      </c>
      <c r="H408" s="30"/>
    </row>
    <row r="409" spans="2:8" s="1" customFormat="1" ht="16.899999999999999" customHeight="1" x14ac:dyDescent="0.2">
      <c r="B409" s="30"/>
      <c r="C409" s="184" t="s">
        <v>823</v>
      </c>
      <c r="D409" s="184" t="s">
        <v>824</v>
      </c>
      <c r="E409" s="15" t="s">
        <v>305</v>
      </c>
      <c r="F409" s="185">
        <v>67</v>
      </c>
      <c r="H409" s="30"/>
    </row>
    <row r="410" spans="2:8" s="1" customFormat="1" ht="16.899999999999999" customHeight="1" x14ac:dyDescent="0.2">
      <c r="B410" s="30"/>
      <c r="C410" s="180" t="s">
        <v>223</v>
      </c>
      <c r="D410" s="181" t="s">
        <v>1</v>
      </c>
      <c r="E410" s="182" t="s">
        <v>1</v>
      </c>
      <c r="F410" s="183">
        <v>2.56</v>
      </c>
      <c r="H410" s="30"/>
    </row>
    <row r="411" spans="2:8" s="1" customFormat="1" ht="16.899999999999999" customHeight="1" x14ac:dyDescent="0.2">
      <c r="B411" s="30"/>
      <c r="C411" s="184" t="s">
        <v>223</v>
      </c>
      <c r="D411" s="184" t="s">
        <v>848</v>
      </c>
      <c r="E411" s="15" t="s">
        <v>1</v>
      </c>
      <c r="F411" s="185">
        <v>2.56</v>
      </c>
      <c r="H411" s="30"/>
    </row>
    <row r="412" spans="2:8" s="1" customFormat="1" ht="16.899999999999999" customHeight="1" x14ac:dyDescent="0.2">
      <c r="B412" s="30"/>
      <c r="C412" s="186" t="s">
        <v>1040</v>
      </c>
      <c r="H412" s="30"/>
    </row>
    <row r="413" spans="2:8" s="1" customFormat="1" ht="16.899999999999999" customHeight="1" x14ac:dyDescent="0.2">
      <c r="B413" s="30"/>
      <c r="C413" s="184" t="s">
        <v>747</v>
      </c>
      <c r="D413" s="184" t="s">
        <v>846</v>
      </c>
      <c r="E413" s="15" t="s">
        <v>351</v>
      </c>
      <c r="F413" s="185">
        <v>2.56</v>
      </c>
      <c r="H413" s="30"/>
    </row>
    <row r="414" spans="2:8" s="1" customFormat="1" ht="16.899999999999999" customHeight="1" x14ac:dyDescent="0.2">
      <c r="B414" s="30"/>
      <c r="C414" s="184" t="s">
        <v>755</v>
      </c>
      <c r="D414" s="184" t="s">
        <v>849</v>
      </c>
      <c r="E414" s="15" t="s">
        <v>351</v>
      </c>
      <c r="F414" s="185">
        <v>25.6</v>
      </c>
      <c r="H414" s="30"/>
    </row>
    <row r="415" spans="2:8" s="1" customFormat="1" ht="16.899999999999999" customHeight="1" x14ac:dyDescent="0.2">
      <c r="B415" s="30"/>
      <c r="C415" s="184" t="s">
        <v>760</v>
      </c>
      <c r="D415" s="184" t="s">
        <v>761</v>
      </c>
      <c r="E415" s="15" t="s">
        <v>351</v>
      </c>
      <c r="F415" s="185">
        <v>2.56</v>
      </c>
      <c r="H415" s="30"/>
    </row>
    <row r="416" spans="2:8" s="1" customFormat="1" ht="16.899999999999999" customHeight="1" x14ac:dyDescent="0.2">
      <c r="B416" s="30"/>
      <c r="C416" s="180" t="s">
        <v>93</v>
      </c>
      <c r="D416" s="181" t="s">
        <v>1</v>
      </c>
      <c r="E416" s="182" t="s">
        <v>1</v>
      </c>
      <c r="F416" s="183">
        <v>2</v>
      </c>
      <c r="H416" s="30"/>
    </row>
    <row r="417" spans="2:8" s="1" customFormat="1" ht="16.899999999999999" customHeight="1" x14ac:dyDescent="0.2">
      <c r="B417" s="30"/>
      <c r="C417" s="184" t="s">
        <v>93</v>
      </c>
      <c r="D417" s="184" t="s">
        <v>88</v>
      </c>
      <c r="E417" s="15" t="s">
        <v>1</v>
      </c>
      <c r="F417" s="185">
        <v>2</v>
      </c>
      <c r="H417" s="30"/>
    </row>
    <row r="418" spans="2:8" s="1" customFormat="1" ht="16.899999999999999" customHeight="1" x14ac:dyDescent="0.2">
      <c r="B418" s="30"/>
      <c r="C418" s="186" t="s">
        <v>1040</v>
      </c>
      <c r="H418" s="30"/>
    </row>
    <row r="419" spans="2:8" s="1" customFormat="1" ht="16.899999999999999" customHeight="1" x14ac:dyDescent="0.2">
      <c r="B419" s="30"/>
      <c r="C419" s="184" t="s">
        <v>873</v>
      </c>
      <c r="D419" s="184" t="s">
        <v>874</v>
      </c>
      <c r="E419" s="15" t="s">
        <v>138</v>
      </c>
      <c r="F419" s="185">
        <v>2</v>
      </c>
      <c r="H419" s="30"/>
    </row>
    <row r="420" spans="2:8" s="1" customFormat="1" ht="16.899999999999999" customHeight="1" x14ac:dyDescent="0.2">
      <c r="B420" s="30"/>
      <c r="C420" s="184" t="s">
        <v>877</v>
      </c>
      <c r="D420" s="184" t="s">
        <v>878</v>
      </c>
      <c r="E420" s="15" t="s">
        <v>138</v>
      </c>
      <c r="F420" s="185">
        <v>2</v>
      </c>
      <c r="H420" s="30"/>
    </row>
    <row r="421" spans="2:8" s="1" customFormat="1" ht="16.899999999999999" customHeight="1" x14ac:dyDescent="0.2">
      <c r="B421" s="30"/>
      <c r="C421" s="184" t="s">
        <v>884</v>
      </c>
      <c r="D421" s="184" t="s">
        <v>885</v>
      </c>
      <c r="E421" s="15" t="s">
        <v>138</v>
      </c>
      <c r="F421" s="185">
        <v>2</v>
      </c>
      <c r="H421" s="30"/>
    </row>
    <row r="422" spans="2:8" s="1" customFormat="1" ht="16.899999999999999" customHeight="1" x14ac:dyDescent="0.2">
      <c r="B422" s="30"/>
      <c r="C422" s="184" t="s">
        <v>888</v>
      </c>
      <c r="D422" s="184" t="s">
        <v>889</v>
      </c>
      <c r="E422" s="15" t="s">
        <v>138</v>
      </c>
      <c r="F422" s="185">
        <v>2</v>
      </c>
      <c r="H422" s="30"/>
    </row>
    <row r="423" spans="2:8" s="1" customFormat="1" ht="16.899999999999999" customHeight="1" x14ac:dyDescent="0.2">
      <c r="B423" s="30"/>
      <c r="C423" s="184" t="s">
        <v>902</v>
      </c>
      <c r="D423" s="184" t="s">
        <v>903</v>
      </c>
      <c r="E423" s="15" t="s">
        <v>315</v>
      </c>
      <c r="F423" s="185">
        <v>0.57599999999999996</v>
      </c>
      <c r="H423" s="30"/>
    </row>
    <row r="424" spans="2:8" s="1" customFormat="1" ht="22.5" x14ac:dyDescent="0.2">
      <c r="B424" s="30"/>
      <c r="C424" s="184" t="s">
        <v>932</v>
      </c>
      <c r="D424" s="184" t="s">
        <v>933</v>
      </c>
      <c r="E424" s="15" t="s">
        <v>315</v>
      </c>
      <c r="F424" s="185">
        <v>0.46300000000000002</v>
      </c>
      <c r="H424" s="30"/>
    </row>
    <row r="425" spans="2:8" s="1" customFormat="1" ht="22.5" x14ac:dyDescent="0.2">
      <c r="B425" s="30"/>
      <c r="C425" s="184" t="s">
        <v>954</v>
      </c>
      <c r="D425" s="184" t="s">
        <v>955</v>
      </c>
      <c r="E425" s="15" t="s">
        <v>138</v>
      </c>
      <c r="F425" s="185">
        <v>2</v>
      </c>
      <c r="H425" s="30"/>
    </row>
    <row r="426" spans="2:8" s="1" customFormat="1" ht="16.899999999999999" customHeight="1" x14ac:dyDescent="0.2">
      <c r="B426" s="30"/>
      <c r="C426" s="184" t="s">
        <v>841</v>
      </c>
      <c r="D426" s="184" t="s">
        <v>842</v>
      </c>
      <c r="E426" s="15" t="s">
        <v>315</v>
      </c>
      <c r="F426" s="185">
        <v>1.28</v>
      </c>
      <c r="H426" s="30"/>
    </row>
    <row r="427" spans="2:8" s="1" customFormat="1" ht="16.899999999999999" customHeight="1" x14ac:dyDescent="0.2">
      <c r="B427" s="30"/>
      <c r="C427" s="184" t="s">
        <v>897</v>
      </c>
      <c r="D427" s="184" t="s">
        <v>898</v>
      </c>
      <c r="E427" s="15" t="s">
        <v>138</v>
      </c>
      <c r="F427" s="185">
        <v>1</v>
      </c>
      <c r="H427" s="30"/>
    </row>
    <row r="428" spans="2:8" s="1" customFormat="1" ht="26.45" customHeight="1" x14ac:dyDescent="0.2">
      <c r="B428" s="30"/>
      <c r="C428" s="179" t="s">
        <v>95</v>
      </c>
      <c r="D428" s="179" t="s">
        <v>96</v>
      </c>
      <c r="H428" s="30"/>
    </row>
    <row r="429" spans="2:8" s="1" customFormat="1" ht="16.899999999999999" customHeight="1" x14ac:dyDescent="0.2">
      <c r="B429" s="30"/>
      <c r="C429" s="180" t="s">
        <v>1041</v>
      </c>
      <c r="D429" s="181" t="s">
        <v>1</v>
      </c>
      <c r="E429" s="182" t="s">
        <v>1</v>
      </c>
      <c r="F429" s="183">
        <v>20.521999999999998</v>
      </c>
      <c r="H429" s="30"/>
    </row>
    <row r="430" spans="2:8" s="1" customFormat="1" ht="16.899999999999999" customHeight="1" x14ac:dyDescent="0.2">
      <c r="B430" s="30"/>
      <c r="C430" s="184" t="s">
        <v>1041</v>
      </c>
      <c r="D430" s="184" t="s">
        <v>1042</v>
      </c>
      <c r="E430" s="15" t="s">
        <v>1</v>
      </c>
      <c r="F430" s="185">
        <v>20.521999999999998</v>
      </c>
      <c r="H430" s="30"/>
    </row>
    <row r="431" spans="2:8" s="1" customFormat="1" ht="16.899999999999999" customHeight="1" x14ac:dyDescent="0.2">
      <c r="B431" s="30"/>
      <c r="C431" s="180" t="s">
        <v>962</v>
      </c>
      <c r="D431" s="181" t="s">
        <v>1</v>
      </c>
      <c r="E431" s="182" t="s">
        <v>1</v>
      </c>
      <c r="F431" s="183">
        <v>409</v>
      </c>
      <c r="H431" s="30"/>
    </row>
    <row r="432" spans="2:8" s="1" customFormat="1" ht="16.899999999999999" customHeight="1" x14ac:dyDescent="0.2">
      <c r="B432" s="30"/>
      <c r="C432" s="184" t="s">
        <v>962</v>
      </c>
      <c r="D432" s="184" t="s">
        <v>963</v>
      </c>
      <c r="E432" s="15" t="s">
        <v>1</v>
      </c>
      <c r="F432" s="185">
        <v>409</v>
      </c>
      <c r="H432" s="30"/>
    </row>
    <row r="433" spans="2:8" s="1" customFormat="1" ht="16.899999999999999" customHeight="1" x14ac:dyDescent="0.2">
      <c r="B433" s="30"/>
      <c r="C433" s="186" t="s">
        <v>1040</v>
      </c>
      <c r="H433" s="30"/>
    </row>
    <row r="434" spans="2:8" s="1" customFormat="1" ht="16.899999999999999" customHeight="1" x14ac:dyDescent="0.2">
      <c r="B434" s="30"/>
      <c r="C434" s="184" t="s">
        <v>973</v>
      </c>
      <c r="D434" s="184" t="s">
        <v>974</v>
      </c>
      <c r="E434" s="15" t="s">
        <v>269</v>
      </c>
      <c r="F434" s="185">
        <v>409</v>
      </c>
      <c r="H434" s="30"/>
    </row>
    <row r="435" spans="2:8" s="1" customFormat="1" ht="22.5" x14ac:dyDescent="0.2">
      <c r="B435" s="30"/>
      <c r="C435" s="184" t="s">
        <v>969</v>
      </c>
      <c r="D435" s="184" t="s">
        <v>970</v>
      </c>
      <c r="E435" s="15" t="s">
        <v>269</v>
      </c>
      <c r="F435" s="185">
        <v>409</v>
      </c>
      <c r="H435" s="30"/>
    </row>
    <row r="436" spans="2:8" s="1" customFormat="1" ht="22.5" x14ac:dyDescent="0.2">
      <c r="B436" s="30"/>
      <c r="C436" s="184" t="s">
        <v>981</v>
      </c>
      <c r="D436" s="184" t="s">
        <v>982</v>
      </c>
      <c r="E436" s="15" t="s">
        <v>269</v>
      </c>
      <c r="F436" s="185">
        <v>409</v>
      </c>
      <c r="H436" s="30"/>
    </row>
    <row r="437" spans="2:8" s="1" customFormat="1" ht="16.899999999999999" customHeight="1" x14ac:dyDescent="0.2">
      <c r="B437" s="30"/>
      <c r="C437" s="184" t="s">
        <v>997</v>
      </c>
      <c r="D437" s="184" t="s">
        <v>998</v>
      </c>
      <c r="E437" s="15" t="s">
        <v>315</v>
      </c>
      <c r="F437" s="185">
        <v>6.1349999999999998</v>
      </c>
      <c r="H437" s="30"/>
    </row>
    <row r="438" spans="2:8" s="1" customFormat="1" ht="16.899999999999999" customHeight="1" x14ac:dyDescent="0.2">
      <c r="B438" s="30"/>
      <c r="C438" s="184" t="s">
        <v>977</v>
      </c>
      <c r="D438" s="184" t="s">
        <v>978</v>
      </c>
      <c r="E438" s="15" t="s">
        <v>868</v>
      </c>
      <c r="F438" s="185">
        <v>10.225</v>
      </c>
      <c r="H438" s="30"/>
    </row>
    <row r="439" spans="2:8" s="1" customFormat="1" ht="16.899999999999999" customHeight="1" x14ac:dyDescent="0.2">
      <c r="B439" s="30"/>
      <c r="C439" s="184" t="s">
        <v>985</v>
      </c>
      <c r="D439" s="184" t="s">
        <v>986</v>
      </c>
      <c r="E439" s="15" t="s">
        <v>315</v>
      </c>
      <c r="F439" s="185">
        <v>20.45</v>
      </c>
      <c r="H439" s="30"/>
    </row>
    <row r="440" spans="2:8" s="1" customFormat="1" ht="16.899999999999999" customHeight="1" x14ac:dyDescent="0.2">
      <c r="B440" s="30"/>
      <c r="C440" s="180" t="s">
        <v>966</v>
      </c>
      <c r="D440" s="181" t="s">
        <v>1</v>
      </c>
      <c r="E440" s="182" t="s">
        <v>1</v>
      </c>
      <c r="F440" s="183">
        <v>6.1349999999999998</v>
      </c>
      <c r="H440" s="30"/>
    </row>
    <row r="441" spans="2:8" s="1" customFormat="1" ht="16.899999999999999" customHeight="1" x14ac:dyDescent="0.2">
      <c r="B441" s="30"/>
      <c r="C441" s="184" t="s">
        <v>966</v>
      </c>
      <c r="D441" s="184" t="s">
        <v>1001</v>
      </c>
      <c r="E441" s="15" t="s">
        <v>1</v>
      </c>
      <c r="F441" s="185">
        <v>6.1349999999999998</v>
      </c>
      <c r="H441" s="30"/>
    </row>
    <row r="442" spans="2:8" s="1" customFormat="1" ht="16.899999999999999" customHeight="1" x14ac:dyDescent="0.2">
      <c r="B442" s="30"/>
      <c r="C442" s="186" t="s">
        <v>1040</v>
      </c>
      <c r="H442" s="30"/>
    </row>
    <row r="443" spans="2:8" s="1" customFormat="1" ht="16.899999999999999" customHeight="1" x14ac:dyDescent="0.2">
      <c r="B443" s="30"/>
      <c r="C443" s="184" t="s">
        <v>997</v>
      </c>
      <c r="D443" s="184" t="s">
        <v>998</v>
      </c>
      <c r="E443" s="15" t="s">
        <v>315</v>
      </c>
      <c r="F443" s="185">
        <v>6.1349999999999998</v>
      </c>
      <c r="H443" s="30"/>
    </row>
    <row r="444" spans="2:8" s="1" customFormat="1" ht="16.899999999999999" customHeight="1" x14ac:dyDescent="0.2">
      <c r="B444" s="30"/>
      <c r="C444" s="184" t="s">
        <v>1002</v>
      </c>
      <c r="D444" s="184" t="s">
        <v>1003</v>
      </c>
      <c r="E444" s="15" t="s">
        <v>315</v>
      </c>
      <c r="F444" s="185">
        <v>6.1349999999999998</v>
      </c>
      <c r="H444" s="30"/>
    </row>
    <row r="445" spans="2:8" s="1" customFormat="1" ht="16.899999999999999" customHeight="1" x14ac:dyDescent="0.2">
      <c r="B445" s="30"/>
      <c r="C445" s="184" t="s">
        <v>1006</v>
      </c>
      <c r="D445" s="184" t="s">
        <v>1007</v>
      </c>
      <c r="E445" s="15" t="s">
        <v>315</v>
      </c>
      <c r="F445" s="185">
        <v>12.27</v>
      </c>
      <c r="H445" s="30"/>
    </row>
    <row r="446" spans="2:8" s="1" customFormat="1" ht="16.899999999999999" customHeight="1" x14ac:dyDescent="0.2">
      <c r="B446" s="30"/>
      <c r="C446" s="180" t="s">
        <v>964</v>
      </c>
      <c r="D446" s="181" t="s">
        <v>1</v>
      </c>
      <c r="E446" s="182" t="s">
        <v>1</v>
      </c>
      <c r="F446" s="183">
        <v>204.11</v>
      </c>
      <c r="H446" s="30"/>
    </row>
    <row r="447" spans="2:8" s="1" customFormat="1" ht="16.899999999999999" customHeight="1" x14ac:dyDescent="0.2">
      <c r="B447" s="30"/>
      <c r="C447" s="184" t="s">
        <v>964</v>
      </c>
      <c r="D447" s="184" t="s">
        <v>992</v>
      </c>
      <c r="E447" s="15" t="s">
        <v>1</v>
      </c>
      <c r="F447" s="185">
        <v>204.11</v>
      </c>
      <c r="H447" s="30"/>
    </row>
    <row r="448" spans="2:8" s="1" customFormat="1" ht="16.899999999999999" customHeight="1" x14ac:dyDescent="0.2">
      <c r="B448" s="30"/>
      <c r="C448" s="186" t="s">
        <v>1040</v>
      </c>
      <c r="H448" s="30"/>
    </row>
    <row r="449" spans="2:8" s="1" customFormat="1" ht="22.5" x14ac:dyDescent="0.2">
      <c r="B449" s="30"/>
      <c r="C449" s="184" t="s">
        <v>989</v>
      </c>
      <c r="D449" s="184" t="s">
        <v>990</v>
      </c>
      <c r="E449" s="15" t="s">
        <v>269</v>
      </c>
      <c r="F449" s="185">
        <v>204.11</v>
      </c>
      <c r="H449" s="30"/>
    </row>
    <row r="450" spans="2:8" s="1" customFormat="1" ht="16.899999999999999" customHeight="1" x14ac:dyDescent="0.2">
      <c r="B450" s="30"/>
      <c r="C450" s="184" t="s">
        <v>993</v>
      </c>
      <c r="D450" s="184" t="s">
        <v>994</v>
      </c>
      <c r="E450" s="15" t="s">
        <v>315</v>
      </c>
      <c r="F450" s="185">
        <v>20.411000000000001</v>
      </c>
      <c r="H450" s="30"/>
    </row>
    <row r="451" spans="2:8" s="1" customFormat="1" ht="7.35" customHeight="1" x14ac:dyDescent="0.2">
      <c r="B451" s="42"/>
      <c r="C451" s="43"/>
      <c r="D451" s="43"/>
      <c r="E451" s="43"/>
      <c r="F451" s="43"/>
      <c r="G451" s="43"/>
      <c r="H451" s="30"/>
    </row>
    <row r="452" spans="2:8" s="1" customFormat="1" ht="11.25" x14ac:dyDescent="0.2"/>
  </sheetData>
  <sheetProtection algorithmName="SHA-512" hashValue="0VR7E7re/ajjwR8YCHoh0syEjKBQ1lAaloYeU6w6iHo9ilv9UtnHcxRjsembH7YMxhvfx4BwJ4TYtmWblsd9WQ==" saltValue="pMuO3s46CspDu+Qo8uZopyGyq6/8jQkMsIIv84jDCWqZ4Ybk9oU1LD6eUugHp4QnPmOo5bqKca5XUuHtJjucN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BB048B-B3B5-4743-9666-90698CA7B2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09D570-F8EA-4288-8265-72696526E1B2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customXml/itemProps3.xml><?xml version="1.0" encoding="utf-8"?>
<ds:datastoreItem xmlns:ds="http://schemas.openxmlformats.org/officeDocument/2006/customXml" ds:itemID="{31C20ECB-6CED-4F65-BB17-4E31B5A0A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001 - DIO</vt:lpstr>
      <vt:lpstr>SO 101 - Komunikace</vt:lpstr>
      <vt:lpstr>SO 431 - VO</vt:lpstr>
      <vt:lpstr>SO 801 - Vegetační úpravy</vt:lpstr>
      <vt:lpstr>VRN - VRN</vt:lpstr>
      <vt:lpstr>Seznam figur</vt:lpstr>
      <vt:lpstr>'Rekapitulace stavby'!Názvy_tisku</vt:lpstr>
      <vt:lpstr>'Seznam figur'!Názvy_tisku</vt:lpstr>
      <vt:lpstr>'SO 001 - DIO'!Názvy_tisku</vt:lpstr>
      <vt:lpstr>'SO 101 - Komunikace'!Názvy_tisku</vt:lpstr>
      <vt:lpstr>'SO 431 - VO'!Názvy_tisku</vt:lpstr>
      <vt:lpstr>'SO 801 - Vegetační úpravy'!Názvy_tisku</vt:lpstr>
      <vt:lpstr>'VRN - VRN'!Názvy_tisku</vt:lpstr>
      <vt:lpstr>'Rekapitulace stavby'!Oblast_tisku</vt:lpstr>
      <vt:lpstr>'Seznam figur'!Oblast_tisku</vt:lpstr>
      <vt:lpstr>'SO 001 - DIO'!Oblast_tisku</vt:lpstr>
      <vt:lpstr>'SO 101 - Komunikace'!Oblast_tisku</vt:lpstr>
      <vt:lpstr>'SO 431 - VO'!Oblast_tisku</vt:lpstr>
      <vt:lpstr>'SO 801 - Vegetační úpravy'!Oblast_tisku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Igor Hrazdil</dc:creator>
  <cp:lastModifiedBy>Irena Kříbková</cp:lastModifiedBy>
  <dcterms:created xsi:type="dcterms:W3CDTF">2025-07-25T10:16:37Z</dcterms:created>
  <dcterms:modified xsi:type="dcterms:W3CDTF">2025-07-31T07:55:10Z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