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2517 Va - Vegetační úpravy Hlavní - stavba/2_EZAK - zveřejnění/"/>
    </mc:Choice>
  </mc:AlternateContent>
  <xr:revisionPtr revIDLastSave="2" documentId="11_A59306B01090C1B19F8DCA294426DF9E98F544A8" xr6:coauthVersionLast="47" xr6:coauthVersionMax="47" xr10:uidLastSave="{14B256A6-9B19-4C37-AD3A-2B8808B807B5}"/>
  <bookViews>
    <workbookView xWindow="-120" yWindow="-120" windowWidth="29040" windowHeight="15720" xr2:uid="{00000000-000D-0000-FFFF-FFFF00000000}"/>
  </bookViews>
  <sheets>
    <sheet name="Rekapitulace" sheetId="5" r:id="rId1"/>
    <sheet name="Položky" sheetId="1" r:id="rId2"/>
  </sheets>
  <externalReferences>
    <externalReference r:id="rId3"/>
    <externalReference r:id="rId4"/>
  </externalReferences>
  <definedNames>
    <definedName name="cisloobjektu" localSheetId="0">'[1]Krycí list'!$A$4</definedName>
    <definedName name="cisloobjektu">'[2]Krycí list'!$A$4</definedName>
    <definedName name="cislostavby" localSheetId="0">'[1]Krycí list'!$A$6</definedName>
    <definedName name="cislostavby">'[2]Krycí list'!$A$6</definedName>
    <definedName name="Datum" localSheetId="0">#REF!</definedName>
    <definedName name="Datum">#REF!</definedName>
    <definedName name="Dil" localSheetId="0">Rekapitulace!$B$10</definedName>
    <definedName name="Dil">#REF!</definedName>
    <definedName name="Dodavka" localSheetId="0">Rekapitulace!#REF!</definedName>
    <definedName name="Dodavka">[2]Rekapitulace!$G$13</definedName>
    <definedName name="Dodavka0" localSheetId="0">[1]Položky!#REF!</definedName>
    <definedName name="Dodavka0">[2]Položky!#REF!</definedName>
    <definedName name="HSV" localSheetId="0">Rekapitulace!$I$25</definedName>
    <definedName name="HSV">[2]Rekapitulace!$E$13</definedName>
    <definedName name="HSV0" localSheetId="0">[1]Položky!#REF!</definedName>
    <definedName name="HSV0">[2]Položky!#REF!</definedName>
    <definedName name="HZS" localSheetId="0">Rekapitulace!#REF!</definedName>
    <definedName name="HZS">[2]Rekapitulace!$I$13</definedName>
    <definedName name="HZS0" localSheetId="0">[1]Položky!#REF!</definedName>
    <definedName name="HZS0">[2]Položky!#REF!</definedName>
    <definedName name="JKSO" localSheetId="0">#REF!</definedName>
    <definedName name="JKSO">#REF!</definedName>
    <definedName name="MJ" localSheetId="0">#REF!</definedName>
    <definedName name="MJ">#REF!</definedName>
    <definedName name="Mont" localSheetId="0">Rekapitulace!#REF!</definedName>
    <definedName name="Mont">[2]Rekapitulace!$H$13</definedName>
    <definedName name="Montaz0" localSheetId="0">[1]Položky!#REF!</definedName>
    <definedName name="Montaz0">[2]Položky!#REF!</definedName>
    <definedName name="NazevDilu" localSheetId="0">Rekapitulace!$C$10</definedName>
    <definedName name="NazevDilu">#REF!</definedName>
    <definedName name="nazevobjektu" localSheetId="0">'[1]Krycí list'!$C$4</definedName>
    <definedName name="nazevobjektu">'[2]Krycí list'!$C$4</definedName>
    <definedName name="nazevstavby" localSheetId="0">'[1]Krycí list'!$C$6</definedName>
    <definedName name="nazevstavby">'[2]Krycí list'!$C$6</definedName>
    <definedName name="_xlnm.Print_Titles" localSheetId="1">Položky!$1:$6</definedName>
    <definedName name="Objednatel" localSheetId="0">#REF!</definedName>
    <definedName name="Objednatel">#REF!</definedName>
    <definedName name="_xlnm.Print_Area" localSheetId="1">Položky!$A$1:$K$349</definedName>
    <definedName name="_xlnm.Print_Area" localSheetId="0">Rekapitulace!$A$1:$I$54</definedName>
    <definedName name="PocetMJ" localSheetId="0">#REF!</definedName>
    <definedName name="PocetMJ">#REF!</definedName>
    <definedName name="Poznamka" localSheetId="0">#REF!</definedName>
    <definedName name="Poznamka">#REF!</definedName>
    <definedName name="Projektant" localSheetId="0">#REF!</definedName>
    <definedName name="Projektant">#REF!</definedName>
    <definedName name="PSV" localSheetId="0">Rekapitulace!#REF!</definedName>
    <definedName name="PSV">[2]Rekapitulace!$F$13</definedName>
    <definedName name="PSV0" localSheetId="0">[1]Položky!#REF!</definedName>
    <definedName name="PSV0">[2]Položky!#REF!</definedName>
    <definedName name="Typ" localSheetId="0">[1]Položky!#REF!</definedName>
    <definedName name="Typ">[2]Položky!#REF!</definedName>
    <definedName name="VRN" localSheetId="0">Rekapitulace!$H$36</definedName>
    <definedName name="VRN">[2]Rekapitulace!$H$20</definedName>
    <definedName name="VRNKc" localSheetId="0">Rekapitulace!#REF!</definedName>
    <definedName name="VRNKc">[2]Rekapitulace!#REF!</definedName>
    <definedName name="VRNnazev" localSheetId="0">Rekapitulace!#REF!</definedName>
    <definedName name="VRNnazev">[2]Rekapitulace!#REF!</definedName>
    <definedName name="VRNproc" localSheetId="0">Rekapitulace!#REF!</definedName>
    <definedName name="VRNproc">[2]Rekapitulace!#REF!</definedName>
    <definedName name="VRNzakl" localSheetId="0">Rekapitulace!#REF!</definedName>
    <definedName name="VRNzakl">[2]Rekapitulace!#REF!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hotovitel" localSheetId="0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7" i="1" l="1"/>
  <c r="G315" i="1"/>
  <c r="G88" i="1" l="1"/>
  <c r="G86" i="1"/>
  <c r="G160" i="1" l="1"/>
  <c r="G155" i="1"/>
  <c r="G263" i="1"/>
  <c r="G268" i="1"/>
  <c r="G266" i="1"/>
  <c r="G297" i="1"/>
  <c r="G295" i="1"/>
  <c r="G265" i="1" l="1"/>
  <c r="G272" i="1" l="1"/>
  <c r="G270" i="1"/>
  <c r="G309" i="1"/>
  <c r="G311" i="1"/>
  <c r="G307" i="1"/>
  <c r="G305" i="1"/>
  <c r="G277" i="1" l="1"/>
  <c r="G276" i="1"/>
  <c r="G274" i="1"/>
  <c r="G339" i="1"/>
  <c r="G330" i="1"/>
  <c r="G328" i="1"/>
  <c r="G327" i="1"/>
  <c r="G325" i="1"/>
  <c r="G324" i="1"/>
  <c r="G282" i="1"/>
  <c r="G280" i="1"/>
  <c r="G322" i="1"/>
  <c r="G261" i="1"/>
  <c r="I259" i="1"/>
  <c r="G331" i="1"/>
  <c r="G303" i="1"/>
  <c r="G301" i="1"/>
  <c r="G299" i="1"/>
  <c r="G252" i="1"/>
  <c r="G293" i="1"/>
  <c r="G345" i="1"/>
  <c r="G343" i="1"/>
  <c r="G341" i="1" l="1"/>
  <c r="G259" i="1"/>
  <c r="G258" i="1" l="1"/>
  <c r="I256" i="1"/>
  <c r="G254" i="1"/>
  <c r="G291" i="1"/>
  <c r="G289" i="1"/>
  <c r="G287" i="1"/>
  <c r="G285" i="1"/>
  <c r="G283" i="1"/>
  <c r="G337" i="1"/>
  <c r="G333" i="1"/>
  <c r="G335" i="1"/>
  <c r="G256" i="1" l="1"/>
  <c r="G221" i="1"/>
  <c r="G212" i="1"/>
  <c r="L130" i="1" l="1"/>
  <c r="M130" i="1" s="1"/>
  <c r="G224" i="1" l="1"/>
  <c r="G183" i="1" l="1"/>
  <c r="G157" i="1" l="1"/>
  <c r="G161" i="1"/>
  <c r="G111" i="1" l="1"/>
  <c r="G171" i="1" l="1"/>
  <c r="G184" i="1"/>
  <c r="G186" i="1" l="1"/>
  <c r="G174" i="1"/>
  <c r="G180" i="1"/>
  <c r="G177" i="1" l="1"/>
  <c r="G165" i="1"/>
  <c r="G163" i="1"/>
  <c r="G139" i="1" l="1"/>
  <c r="G35" i="1" l="1"/>
  <c r="G16" i="1"/>
  <c r="G13" i="1"/>
  <c r="C21" i="5" l="1"/>
  <c r="C20" i="5"/>
  <c r="C19" i="5"/>
  <c r="C18" i="5"/>
  <c r="C17" i="5"/>
  <c r="C16" i="5"/>
  <c r="C15" i="5"/>
  <c r="C14" i="5"/>
  <c r="C13" i="5"/>
  <c r="C12" i="5"/>
  <c r="C11" i="5"/>
  <c r="B21" i="5"/>
  <c r="B20" i="5"/>
  <c r="B19" i="5"/>
  <c r="B18" i="5"/>
  <c r="B17" i="5"/>
  <c r="B16" i="5"/>
  <c r="B15" i="5"/>
  <c r="B14" i="5"/>
  <c r="B13" i="5"/>
  <c r="B12" i="5"/>
  <c r="A11" i="5"/>
  <c r="K20" i="1"/>
  <c r="I20" i="1"/>
  <c r="K25" i="1"/>
  <c r="I25" i="1"/>
  <c r="K30" i="1"/>
  <c r="I30" i="1"/>
  <c r="K45" i="1"/>
  <c r="I45" i="1"/>
  <c r="K64" i="1"/>
  <c r="I64" i="1"/>
  <c r="K90" i="1"/>
  <c r="I90" i="1"/>
  <c r="K93" i="1"/>
  <c r="I93" i="1"/>
  <c r="K96" i="1"/>
  <c r="I96" i="1"/>
  <c r="K346" i="1"/>
  <c r="K349" i="1"/>
  <c r="I349" i="1"/>
  <c r="C346" i="1"/>
  <c r="C349" i="1"/>
  <c r="C96" i="1"/>
  <c r="C93" i="1"/>
  <c r="C90" i="1"/>
  <c r="C20" i="1"/>
  <c r="C25" i="1"/>
  <c r="C30" i="1"/>
  <c r="C45" i="1"/>
  <c r="C64" i="1"/>
  <c r="C4" i="1"/>
  <c r="I41" i="5"/>
  <c r="C3" i="5"/>
  <c r="I42" i="5" l="1"/>
  <c r="I43" i="5" s="1"/>
  <c r="G34" i="1" l="1"/>
  <c r="G130" i="1" l="1"/>
  <c r="G129" i="1"/>
  <c r="G128" i="1"/>
  <c r="G127" i="1"/>
  <c r="G120" i="1"/>
  <c r="G43" i="1" l="1"/>
  <c r="I197" i="1" l="1"/>
  <c r="G27" i="1" l="1"/>
  <c r="G30" i="1" l="1"/>
  <c r="I14" i="5" s="1"/>
  <c r="G191" i="1"/>
  <c r="G62" i="1" l="1"/>
  <c r="G60" i="1"/>
  <c r="G56" i="1"/>
  <c r="G58" i="1"/>
  <c r="G53" i="1"/>
  <c r="G143" i="1" l="1"/>
  <c r="G83" i="1"/>
  <c r="G93" i="1"/>
  <c r="I18" i="5" s="1"/>
  <c r="G137" i="1" l="1"/>
  <c r="G141" i="1"/>
  <c r="G158" i="1"/>
  <c r="G153" i="1"/>
  <c r="G41" i="1"/>
  <c r="G108" i="1"/>
  <c r="G104" i="1"/>
  <c r="G107" i="1"/>
  <c r="G106" i="1"/>
  <c r="G236" i="1"/>
  <c r="G100" i="1" l="1"/>
  <c r="G151" i="1"/>
  <c r="G147" i="1"/>
  <c r="G134" i="1"/>
  <c r="G136" i="1"/>
  <c r="G131" i="1"/>
  <c r="G133" i="1" l="1"/>
  <c r="G84" i="1" l="1"/>
  <c r="G239" i="1"/>
  <c r="G234" i="1"/>
  <c r="G233" i="1"/>
  <c r="G231" i="1"/>
  <c r="G229" i="1"/>
  <c r="G227" i="1"/>
  <c r="G209" i="1"/>
  <c r="G240" i="1" l="1"/>
  <c r="G113" i="1"/>
  <c r="G96" i="1"/>
  <c r="I19" i="5" s="1"/>
  <c r="G223" i="1"/>
  <c r="G202" i="1"/>
  <c r="G198" i="1"/>
  <c r="G169" i="1"/>
  <c r="G11" i="1"/>
  <c r="G18" i="1"/>
  <c r="I203" i="1" l="1"/>
  <c r="I346" i="1" s="1"/>
  <c r="G194" i="1"/>
  <c r="G348" i="1" l="1"/>
  <c r="G349" i="1" s="1"/>
  <c r="I21" i="5" s="1"/>
  <c r="G205" i="1"/>
  <c r="G98" i="1" l="1"/>
  <c r="G51" i="1"/>
  <c r="G32" i="1"/>
  <c r="G9" i="1" l="1"/>
  <c r="G20" i="1" l="1"/>
  <c r="G22" i="1"/>
  <c r="G25" i="1" l="1"/>
  <c r="I13" i="5" s="1"/>
  <c r="I12" i="5"/>
  <c r="G69" i="1" l="1"/>
  <c r="G219" i="1" l="1"/>
  <c r="G66" i="1" l="1"/>
  <c r="G90" i="1" s="1"/>
  <c r="G149" i="1"/>
  <c r="G210" i="1" l="1"/>
  <c r="G189" i="1"/>
  <c r="G36" i="1"/>
  <c r="G38" i="1"/>
  <c r="G216" i="1" l="1"/>
  <c r="G214" i="1"/>
  <c r="G45" i="1"/>
  <c r="I15" i="5" l="1"/>
  <c r="I17" i="5"/>
  <c r="G207" i="1"/>
  <c r="G192" i="1"/>
  <c r="G248" i="1" l="1"/>
  <c r="G245" i="1"/>
  <c r="G145" i="1"/>
  <c r="G203" i="1"/>
  <c r="G197" i="1"/>
  <c r="G196" i="1"/>
  <c r="G188" i="1"/>
  <c r="G167" i="1"/>
  <c r="G110" i="1"/>
  <c r="G238" i="1"/>
  <c r="G242" i="1"/>
  <c r="G319" i="1"/>
  <c r="G115" i="1"/>
  <c r="G116" i="1"/>
  <c r="G118" i="1"/>
  <c r="G123" i="1"/>
  <c r="G321" i="1"/>
  <c r="G217" i="1" l="1"/>
  <c r="G244" i="1"/>
  <c r="G200" i="1"/>
  <c r="G346" i="1" l="1"/>
  <c r="I20" i="5" s="1"/>
  <c r="G47" i="1"/>
  <c r="G64" i="1" s="1"/>
  <c r="I16" i="5" l="1"/>
  <c r="I25" i="5" s="1"/>
  <c r="G32" i="5" l="1"/>
  <c r="I32" i="5" s="1"/>
  <c r="G35" i="5"/>
  <c r="I35" i="5" s="1"/>
  <c r="G33" i="5"/>
  <c r="I33" i="5" s="1"/>
  <c r="G31" i="5"/>
  <c r="I31" i="5" s="1"/>
  <c r="G34" i="5"/>
  <c r="I34" i="5" s="1"/>
  <c r="G29" i="5"/>
  <c r="I29" i="5" s="1"/>
  <c r="G30" i="5" l="1"/>
  <c r="I30" i="5" s="1"/>
  <c r="H36" i="5" s="1"/>
  <c r="I39" i="5" l="1"/>
  <c r="I44" i="5" s="1"/>
  <c r="I45" i="5" s="1"/>
  <c r="I46" i="5" s="1"/>
</calcChain>
</file>

<file path=xl/sharedStrings.xml><?xml version="1.0" encoding="utf-8"?>
<sst xmlns="http://schemas.openxmlformats.org/spreadsheetml/2006/main" count="637" uniqueCount="328">
  <si>
    <t>P.č.</t>
  </si>
  <si>
    <t>Číslo položky</t>
  </si>
  <si>
    <t>m2</t>
  </si>
  <si>
    <t>t</t>
  </si>
  <si>
    <t>ks</t>
  </si>
  <si>
    <t>m3</t>
  </si>
  <si>
    <t>l</t>
  </si>
  <si>
    <t>Cererit</t>
  </si>
  <si>
    <t>Název položky</t>
  </si>
  <si>
    <t>MJ</t>
  </si>
  <si>
    <t>hmotnost / MJ</t>
  </si>
  <si>
    <t>hmotnost celk.(t)</t>
  </si>
  <si>
    <t>demhmot / MJ</t>
  </si>
  <si>
    <t>demhmot celk.(t)</t>
  </si>
  <si>
    <t>Díl:</t>
  </si>
  <si>
    <t>18</t>
  </si>
  <si>
    <t>Povrchové úpravy terénu</t>
  </si>
  <si>
    <t>Celkem za</t>
  </si>
  <si>
    <t>Stavba :</t>
  </si>
  <si>
    <t>Objekt :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</si>
  <si>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</si>
  <si>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</si>
  <si>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</si>
  <si>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</si>
  <si>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</si>
  <si>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</si>
  <si>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</si>
  <si>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</si>
  <si>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</si>
  <si>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</si>
  <si>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</si>
  <si>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</si>
  <si>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Stavební díl</t>
  </si>
  <si>
    <t>Dodávka</t>
  </si>
  <si>
    <t>VEDLEJŠÍ ROZPOČTOVÉ  NÁKLADY</t>
  </si>
  <si>
    <t>Název VRN</t>
  </si>
  <si>
    <t>%</t>
  </si>
  <si>
    <t>Základna</t>
  </si>
  <si>
    <t>CELKEM VRN</t>
  </si>
  <si>
    <t>Založení veg. nosné vrstvy pro trávník, založení trávníku</t>
  </si>
  <si>
    <t>Keř s balem o průměru 10 - 20 cm</t>
  </si>
  <si>
    <t>Trvalka kontejner 9cm</t>
  </si>
  <si>
    <t>Zařízení staveniště</t>
  </si>
  <si>
    <t>Ostatní</t>
  </si>
  <si>
    <t>Mulčovací kůra vč. dopravy</t>
  </si>
  <si>
    <t>množství</t>
  </si>
  <si>
    <t>cena / MJ</t>
  </si>
  <si>
    <t>celkem (Kč)</t>
  </si>
  <si>
    <t>m</t>
  </si>
  <si>
    <t>99</t>
  </si>
  <si>
    <t>Přesuny hmot a suti</t>
  </si>
  <si>
    <t>kg</t>
  </si>
  <si>
    <t>Kompost vč. dopravy</t>
  </si>
  <si>
    <t xml:space="preserve">17 05 03  </t>
  </si>
  <si>
    <t>Chemické odplevelení před založením kultury postřikem na široko v rovině a svahu do 1:5 ručně</t>
  </si>
  <si>
    <t>121151103</t>
  </si>
  <si>
    <t>Sejmutí ornice plochy do 100 m2 tl vrstvy do 200 mm strojně</t>
  </si>
  <si>
    <t>Sejmutí ornice tl vrstvy do 200 mm ručně</t>
  </si>
  <si>
    <t>121112003</t>
  </si>
  <si>
    <t>181351103</t>
  </si>
  <si>
    <t>Rozprostření ornice tl vrstvy do 200 mm pl přes 100 do 500 m2 v rovině nebo ve svahu do 1:5 strojně</t>
  </si>
  <si>
    <t>Úprava pláně v hornině třídy těžitelnosti I skupiny 1 až 3 bez zhutnění strojně</t>
  </si>
  <si>
    <t>181951111</t>
  </si>
  <si>
    <t>181351003</t>
  </si>
  <si>
    <t>Rozprostření ornice tl vrstvy do 200 mm pl do 100 m2 v rovině nebo ve svahu do 1:5 strojně</t>
  </si>
  <si>
    <t>Cena neobs. v ceníku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</si>
  <si>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</si>
  <si>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</si>
  <si>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Hnojení půdy vitahumem, kompostem nebo chlévskou mrvou v rovině a svahu do 1:5</t>
  </si>
  <si>
    <t>Obdělání půdy frézováním v rovině a svahu do 1:5</t>
  </si>
  <si>
    <t>Obdělání půdy rytím starého trávníku v rovině a svahu do 1:5 - 5% plochy</t>
  </si>
  <si>
    <t>Obdělání půdy frézováním v rovině a svahu do 1:5 - jen budoucí trávník, 95% plochy</t>
  </si>
  <si>
    <t>Odstranění kamene sebráním a naložením na dopravní prostředek hmotnosti jednotlivě do 15 kg</t>
  </si>
  <si>
    <t>Substrát pro výsadbu stromořadí - spodní vč. dopravy</t>
  </si>
  <si>
    <t>Substrát pro výsadbu stromořadí - vrchní vč. dopravy</t>
  </si>
  <si>
    <t>Jamky pro výsadbu s výměnou 100 % půdy zeminy tř 1 až 4 obj přes 2 do 3 m3 v rovině a svahu do 1:5 (ručně jámy v prostorách OP)</t>
  </si>
  <si>
    <t>Hloubení jam pro výsadbu dřevin strojně v rovině nebo ve svahu do 1:5 obj jamky přes 2 do 3 m3</t>
  </si>
  <si>
    <t>Výsadba dřeviny s balem D přes 0,6 do 0,8 m do jamky se zalitím ve svahu přes 1:5 do 1:2</t>
  </si>
  <si>
    <t>Ukotvení kmene dřevin třemi kůly D do 0,1 m dl přes 2 do 3 m</t>
  </si>
  <si>
    <t>Zhotovení závlahové mísy dřevin D přes 1,0 m v rovině nebo na svahu do 1:5</t>
  </si>
  <si>
    <t>Zhotovení obalu z juty v jedné vrstvě v rovině a svahu do 1:5</t>
  </si>
  <si>
    <t>Kotevní set - doplňky (příčky, PP popruh, spojmat)</t>
  </si>
  <si>
    <t>Kůl vyvazovací dřevěný impregnovaný D 6cm dl 2,5m vč. dopravy</t>
  </si>
  <si>
    <t>Ošetřování vysazených dřevin soliterních v rovině a svahu do 1:5 - 5 krát</t>
  </si>
  <si>
    <t>Řez po výsadbě/výchovný řez</t>
  </si>
  <si>
    <t>Mulčování rostlin kůrou tl do 0,1 m v rovině a svahu do 1:5</t>
  </si>
  <si>
    <t>Dovoz vody pro zálivku rostlin za vzdálenost do 1000 m</t>
  </si>
  <si>
    <t>voda pitná pro ostatní odběratele</t>
  </si>
  <si>
    <t>Silvamix Forte - 100 g na rostl.</t>
  </si>
  <si>
    <t>Hnojení půdy umělým hnojivem k jednotlivým rostlinám v rovině a svahu do 1:5</t>
  </si>
  <si>
    <t>Hnojení půdy umělým hnojivem na široko v rovině a svahu do 1:5</t>
  </si>
  <si>
    <t>Chemické odplevelení po založení kultury postřikem na široko v rovině a svahu do 1:5 ručně</t>
  </si>
  <si>
    <t>Založení parterového trávníku výsevem pl do 1000 m2 v rovině a ve svahu do 1:5</t>
  </si>
  <si>
    <t>Pokosení trávníku parterového pl do 1000 m2 s odvozem do 20 km v rovině a svahu do 1:5 - 3krát</t>
  </si>
  <si>
    <t>Obdělání půdy hrabáním v rovině a svahu do 1:5</t>
  </si>
  <si>
    <t>Založení záhonu v rovině a svahu do 1:5 zemina tř 1 a 2</t>
  </si>
  <si>
    <t>Hloubení jamek bez výměny půdy zeminy tř 1 až 4 obj přes 0,005 do 0,01 m3 v rovině a svahu do 1:5</t>
  </si>
  <si>
    <t>Výsadba květin krytokořenných průměru kontejneru přes 80 do 120 mm</t>
  </si>
  <si>
    <t>Výsadba dřeviny s balem D přes 0,1 do 0,2 m do jamky se zalitím v rovině a svahu do 1:5</t>
  </si>
  <si>
    <t>Ošetřování vysazených dřevin ve skupinách v rovině a svahu do 1:5</t>
  </si>
  <si>
    <t>Zalití rostlin vodou plocha do 20 m2 - 10 krát</t>
  </si>
  <si>
    <t>Vytyčení výsadeb zapojených nebo v záhonu pl přes 10 do 100 m2 s rozmístěním rostlin ve sponu</t>
  </si>
  <si>
    <t>Mulčování záhonů kačírkem tl vrstvy přes 0,02 do 0,05 m v rovině a svahu do 1:5</t>
  </si>
  <si>
    <t>Substrát zahradnický pro trávníky VL (kvalita viz dokum. D.1.1) vč. dopravy</t>
  </si>
  <si>
    <t>VEGETAČNÍ ÚPRAVY HLAVNÍ ULICE V OSTROVĚ</t>
  </si>
  <si>
    <t>001</t>
  </si>
  <si>
    <t>Zemní práce</t>
  </si>
  <si>
    <t>11</t>
  </si>
  <si>
    <t>Přípravné a přidružené práce</t>
  </si>
  <si>
    <t>17</t>
  </si>
  <si>
    <t>Konstrukce ze zemin</t>
  </si>
  <si>
    <t>121</t>
  </si>
  <si>
    <t>Sejmutí ornice a lesní půdy</t>
  </si>
  <si>
    <t>181</t>
  </si>
  <si>
    <t>Úpravy pláně</t>
  </si>
  <si>
    <t>Vodorovné přemístění výkopku</t>
  </si>
  <si>
    <t>Odkopávky a prokopávky</t>
  </si>
  <si>
    <t>12</t>
  </si>
  <si>
    <t>Herbicid totální systémový neselektivní</t>
  </si>
  <si>
    <t>162751119</t>
  </si>
  <si>
    <t>20 02 01</t>
  </si>
  <si>
    <t>Poplatek za předání odpadu osobě oprávněné k nakládání - biologicky rozložitelný odpad</t>
  </si>
  <si>
    <t>Příplatek k vodorovnému přemístění výkopku z horniny třídy těžitelnosti I skupiny 1 až 3 stavebním kolečkem za každých dalších 10 m</t>
  </si>
  <si>
    <t>162211319</t>
  </si>
  <si>
    <t>Silvamix Forte - 10 g na rostl.</t>
  </si>
  <si>
    <t>Voda pitná pro ostatní odběratele</t>
  </si>
  <si>
    <t>Zásyp jam, šachet rýh nebo kolem objektů sypaninou se zhutněním</t>
  </si>
  <si>
    <t>174</t>
  </si>
  <si>
    <t>Zásypy</t>
  </si>
  <si>
    <t>Kačírek bílý (kaznějovský) - směs frakcí 8/16 a 16/32 v poměru 1:1, vrstva 5cm a vč. dopravy</t>
  </si>
  <si>
    <t>Zalití rostlin vodou plocha přes 20 m2 - 10 krát</t>
  </si>
  <si>
    <t>Ruční přesun hmot pro sadovnické a krajinářské úpravy do 100 m</t>
  </si>
  <si>
    <t>10-15</t>
  </si>
  <si>
    <t>Poplatek za předání nebezpečného odpadu osobě oprávněné k nakládání - zemina a kamení obsahující nebezpečné látky, vč. laboratorního rozboru</t>
  </si>
  <si>
    <t>Objekt:</t>
  </si>
  <si>
    <t>Cen. soustava</t>
  </si>
  <si>
    <t>ÚRS</t>
  </si>
  <si>
    <t>Cenová úroveň:</t>
  </si>
  <si>
    <t xml:space="preserve">REKAPITULACE  </t>
  </si>
  <si>
    <t>Ceník</t>
  </si>
  <si>
    <t>Díl č.</t>
  </si>
  <si>
    <t>Cena (Kč bez DPH)</t>
  </si>
  <si>
    <t>CELKEM  TECHNICKÉ A TECHNOLOGICKÉ ZAŘÍZENÍ</t>
  </si>
  <si>
    <t>CELKEM</t>
  </si>
  <si>
    <t>CELKEM Kč bez DPH</t>
  </si>
  <si>
    <t>Hloubení nezapažených rýh šířky do 2000 mm v soudržných horninách třídy těžitelnosti I skupiny 3 ručně</t>
  </si>
  <si>
    <t>132212331</t>
  </si>
  <si>
    <t>132</t>
  </si>
  <si>
    <t>Hloubení rýh</t>
  </si>
  <si>
    <t>Rozprostření ornice tl vrstvy přes 300 do 400 mm pl do 100 m2 v rovině nebo ve svahu do 1:5 strojně</t>
  </si>
  <si>
    <t>181351006</t>
  </si>
  <si>
    <t>Substrát zahradnický pro záhony růží (kvalita viz dokum. D.1.1) vč. dopravy</t>
  </si>
  <si>
    <t>Substrát zahradnický pro záhony levandulí a ost. trvalek (kvalita viz dokum. D.1.1) vč. dopravy</t>
  </si>
  <si>
    <t>Lavandula angustifolia ´Felice´</t>
  </si>
  <si>
    <t>Jámy 1,94*1,94*hl.0,7</t>
  </si>
  <si>
    <t>Jamky pro výsadbu s výměnou 100 % půdy zeminy tř 1 až 4 obj přes 1 do 2 m3 v rovině a svahu do 1:5 (ručně jámy v prostorách OP)</t>
  </si>
  <si>
    <t>Hloubení jam pro výsadbu dřevin strojně v rovině nebo ve svahu do 1:5 obj jamky přes 1 do 2 m3</t>
  </si>
  <si>
    <t>Jámy 1,94*1,94*hl.0,7*0,5 objemu jámy</t>
  </si>
  <si>
    <t>Zřízení základny pro ukotvení kmene dřevin třemi kůly D do 0,1 m v prostoru OP sítě VO</t>
  </si>
  <si>
    <t>162751117</t>
  </si>
  <si>
    <t>Hloubení jamek bez výměny půdy zeminy skupiny 1 až 4 obj přes 0,01 do 0,02 m3 v rovině a svahu do 1:5</t>
  </si>
  <si>
    <t>Rýhy pro protikořenové textilie v zemině skupiny 1 až 4 hl přes 0,6 do 0,8 m š do 0,6 m v rovině a svahu do 1:5</t>
  </si>
  <si>
    <t>Ochrana stromu protikořenovou clonou v rovině nebo na svahu do 1:5 hl do 500 mm</t>
  </si>
  <si>
    <t>Geodetické práce</t>
  </si>
  <si>
    <t>Příprava staveniště</t>
  </si>
  <si>
    <t>Kompletační a koordinační činnost</t>
  </si>
  <si>
    <t>Mimostaveništní doprava</t>
  </si>
  <si>
    <t>Silniční provoz</t>
  </si>
  <si>
    <t>Juta 25m</t>
  </si>
  <si>
    <t>Protikořenová fólie š. 150 cm</t>
  </si>
  <si>
    <t>Protikořenová fólie š. 75 cm</t>
  </si>
  <si>
    <t>Protikořenová fólie š. 100 cm</t>
  </si>
  <si>
    <t>Herbicid systémový selektivní na dvouděložné plevele v trávníku</t>
  </si>
  <si>
    <t>Záhony, v OP inženýrských sítí: 65+10+19,5+15+65+87+11,5+13</t>
  </si>
  <si>
    <t>Stromy, v OP inženýrských sítí nad 1/2 plochy: 2*2*6</t>
  </si>
  <si>
    <t>Stromy, v OP inženýrských sítí do 1/2 plochy: (2*2*4)*0,5</t>
  </si>
  <si>
    <t>Stromy, jámy mimo OP inženýrských sítí nad 1/2 plochy: (2*2*4)*0,5</t>
  </si>
  <si>
    <t>Záhony, v OP inženýrských sítí: 286*0,2</t>
  </si>
  <si>
    <t>Záhony: růže 261,5 + trvalky 24,5</t>
  </si>
  <si>
    <t>Doplnění na zarovnání ploch trávníku: 206,2+161,7+357,7+269,6</t>
  </si>
  <si>
    <t>Doplnění na zarovnání ploch trávníku: 64</t>
  </si>
  <si>
    <t>(64+995)*0,02</t>
  </si>
  <si>
    <t>V kombinaci s doplněním ornice na zarovnání ploch trávníku - PRECIZNÍ urovnání: 64 + 995</t>
  </si>
  <si>
    <t>Zemina ze záhonů: 261,5*0,2*1,1+24,5*0,2*1,1</t>
  </si>
  <si>
    <t>Zemina ze záhonů: (261,5*0,2*1,1+24,5*0,2*1,1)*1,8</t>
  </si>
  <si>
    <t>286+1059</t>
  </si>
  <si>
    <t>1345/10000*4,7</t>
  </si>
  <si>
    <t>Záhony: 286*0,01</t>
  </si>
  <si>
    <t>286*0,0005</t>
  </si>
  <si>
    <t>Záhony: 286</t>
  </si>
  <si>
    <t>286/10000*4,7</t>
  </si>
  <si>
    <t>13+11,5</t>
  </si>
  <si>
    <t>24,5*0,05</t>
  </si>
  <si>
    <t>(13+11,5)*5</t>
  </si>
  <si>
    <t>(65+65+87)*0,01*10</t>
  </si>
  <si>
    <t>Měřeno od dna jámy směrem pod dno jámy</t>
  </si>
  <si>
    <t>Ochrana IS elektro a sdělovací</t>
  </si>
  <si>
    <t>Ochrana IS plynovod</t>
  </si>
  <si>
    <t>Ochrana IS veřejné osvětlení</t>
  </si>
  <si>
    <t>6*2</t>
  </si>
  <si>
    <t>4*2</t>
  </si>
  <si>
    <t>10</t>
  </si>
  <si>
    <t>Použít zeminu ze skrývky jamek pro stromy: 27*0,11=3m3</t>
  </si>
  <si>
    <t>(206,2+161,7+357,7+269,6+64)*0,95</t>
  </si>
  <si>
    <t>(206,2+161,7+357,7+269,6+64)*0,05</t>
  </si>
  <si>
    <t>(206,2+161,7+357,7+269,6+64)*0,02</t>
  </si>
  <si>
    <t>206,2+161,7+357,7+269,6+64</t>
  </si>
  <si>
    <t>(206,2+161,7+357,7+269,6+64)*0,0005</t>
  </si>
  <si>
    <t>(206,2+161,7+357,7+269,6+64)/10000*4,7</t>
  </si>
  <si>
    <t>(206,2+161,7+357,7+269,6+64)*0,00003</t>
  </si>
  <si>
    <t>(206,2+161,7+357,7+269,6+64)*0,03</t>
  </si>
  <si>
    <t xml:space="preserve"> leden 2025</t>
  </si>
  <si>
    <t>Vytyčení výsadeb s rozmístěním solitérních rostlin přes 10 do 50 kusů</t>
  </si>
  <si>
    <t>79b</t>
  </si>
  <si>
    <t>78b</t>
  </si>
  <si>
    <t>Ochrana stromu protikořenovou clonou v rovině nebo na svahu do 1:5 hl přes 500 do 700 mm</t>
  </si>
  <si>
    <t>Ochrana stromu protikořenovou clonou v rovině nebo na svahu do 1:5 hl přes 1000 do 1400 mm</t>
  </si>
  <si>
    <t xml:space="preserve">
183106614</t>
  </si>
  <si>
    <t>110b</t>
  </si>
  <si>
    <t xml:space="preserve">Rosa ´Orava´, vel. 20-30 cm </t>
  </si>
  <si>
    <t xml:space="preserve">Rosa ´Rotilia´, vel. 20-30 cm </t>
  </si>
  <si>
    <t xml:space="preserve">Rosa ´Sonny Rose´, vel. 10-15 cm </t>
  </si>
  <si>
    <t xml:space="preserve">Rosa ´Knirps´, vel. 15-20 cm </t>
  </si>
  <si>
    <t xml:space="preserve">20-30 </t>
  </si>
  <si>
    <t xml:space="preserve">15-20 </t>
  </si>
  <si>
    <t>62+59+76+36, jámy 0,2*0,2*hl.0,35</t>
  </si>
  <si>
    <t>(181+233)*0,00001*1</t>
  </si>
  <si>
    <t>233*0,008</t>
  </si>
  <si>
    <t>65+65+87</t>
  </si>
  <si>
    <t>217*0,1</t>
  </si>
  <si>
    <t>Založení veg. nosné vrstvy pro keřové a trvalkové a sezónní záhony, výsadby</t>
  </si>
  <si>
    <t>(65+65+87)*4</t>
  </si>
  <si>
    <t>24,5*0,0002*5+217*0,0002*5</t>
  </si>
  <si>
    <t>(11,5+13)*0,01*10</t>
  </si>
  <si>
    <t>Pozn. z ÚRS: 3561. a) objem manipulace s výkopkem se určuje v rostlém stavu horniny; koeficient 1,1 stanoven jako rezerva pro nepřesnosti výkopu (stanovené rozměry budou vyžadovány jako minimální)</t>
  </si>
  <si>
    <t>Kámen sebráním: (64+995+286)*0,0005*4</t>
  </si>
  <si>
    <t>Kámen sebráním: (64+995+286)*0,0005</t>
  </si>
  <si>
    <t>Kámen sebráním: (64+995+286)*0,0005*30</t>
  </si>
  <si>
    <t>0,67*1,8</t>
  </si>
  <si>
    <t>105b</t>
  </si>
  <si>
    <t>109b</t>
  </si>
  <si>
    <t>Osivo (VV3/1 - Šlechtitelská stanice Větrov)</t>
  </si>
  <si>
    <t>Stromy, jámy mimo OP inženýrských sítí: 2*2*13</t>
  </si>
  <si>
    <t>Jámy stromů hloubené strojně (2*2*0,7-3,14*0,6*0,6*0,5)*13+(2*2*0,7-3,14*0,6*0,6*0,5)*4*0,5</t>
  </si>
  <si>
    <t>Zemina z hloubení jamek pro stromy: 23*2*2*0,6*1,1</t>
  </si>
  <si>
    <t>124*30</t>
  </si>
  <si>
    <t>Zemina z hloubení jamek pro stromy: (23*2*2*0,6*1,1)*1,8</t>
  </si>
  <si>
    <t>23*2</t>
  </si>
  <si>
    <t>23*2+4*2*0,5</t>
  </si>
  <si>
    <t>23*0,00001*10</t>
  </si>
  <si>
    <t>23*2,65*1,1*0,4</t>
  </si>
  <si>
    <t>23*2,65*1,1*0,3 - 23*0,27 (část ornice ze skrývky jamek pro stromy)</t>
  </si>
  <si>
    <t>23*3+10*3</t>
  </si>
  <si>
    <t>23*2,8*0,16</t>
  </si>
  <si>
    <t>10*2/(balení 0,15*25)</t>
  </si>
  <si>
    <t>23*3,14*0,6*0,6</t>
  </si>
  <si>
    <t>26*0,1</t>
  </si>
  <si>
    <t>23*0,1</t>
  </si>
  <si>
    <t>23*5</t>
  </si>
  <si>
    <t>23*0,002*5</t>
  </si>
  <si>
    <t>Amelanchier arborea ´Robin Hill´, zemní bal, 14/16, nasazení korun sazenic stromů ve výšce 2,5m nad povrchem terénu, možno vysadit vhodně zapěstované sazenice s nasazením koruny ve výšce 2,2m nad povrchem terénu a posléze na stanovišti zapěstovat nasazení koruny ve výšce 2,5m</t>
  </si>
  <si>
    <t>D.1.1. TERÉNNÍ A SADOVÉ ÚPRAVY - I. FÁZE - ČÁST: MS2 - nově sezónní záhony, bez 4 stromů</t>
  </si>
  <si>
    <t>(64+995)*125</t>
  </si>
  <si>
    <t>Vyhrabání trávníku souvislé pl do 1000 m2 v rovině a svahu do 1:5</t>
  </si>
  <si>
    <t>(64+995)*5</t>
  </si>
  <si>
    <t>(64+995)*0,00015*5</t>
  </si>
  <si>
    <t>Shrabání listí bez pokryvných rostlin vrstvy do 50 mm pl do 1000 m2 v rovině a svahu do 1:5</t>
  </si>
  <si>
    <t>(64+995)*4*5</t>
  </si>
  <si>
    <t>Shrabání listí s pokryvnými rostlinami vrstvy do 50 mm pl do 1000 m2 v rovině a svahu do 1:5</t>
  </si>
  <si>
    <t>286*4*5</t>
  </si>
  <si>
    <t>Řez růží mnohokvětých</t>
  </si>
  <si>
    <t>233*5</t>
  </si>
  <si>
    <t>Řez stromů netrnitých průklestem D koruny do 2 m</t>
  </si>
  <si>
    <t>Řez trvalek ve vegetačním období v rovině nebo ve svahu do 1:5 jarní řez</t>
  </si>
  <si>
    <t>(13+11,5)*5*4</t>
  </si>
  <si>
    <t>Řez trvalek ve vegetačním období v rovině nebo ve svahu do 1:5 odstranění odkvetlých květenství plošně</t>
  </si>
  <si>
    <t>Znovuuvázání dřeviny ke kůlům</t>
  </si>
  <si>
    <t>Zalití trávníku vodou plocha přes 20 m2</t>
  </si>
  <si>
    <t>Řez výchovný</t>
  </si>
  <si>
    <t>Vypletí záhonu květin s naložením a odvozem odpadu do 20 km v rovině a svahu do 1:5</t>
  </si>
  <si>
    <t>Vypletí záhonu růží s naložením a odvozem odpadu do 20 km v rovině a svahu do 1:5</t>
  </si>
  <si>
    <t>Vypletí záhonu dřevin solitérních s naložením a odvozem odpadu do 20 km v rovině a svahu do 1:5</t>
  </si>
  <si>
    <t>Odstranění přerostlého drnu u cest a záhonů s naložením a odvozem odpadu do 20 km</t>
  </si>
  <si>
    <t>Rozvojová a udržovací péče - stromy</t>
  </si>
  <si>
    <t>Rozvojová a udržovací péče - trávník</t>
  </si>
  <si>
    <t>Rozvojová a udržovací péče - keře a trvalky</t>
  </si>
  <si>
    <t>Kompletní trávníkové hnojivo jarní s pomalým (dvou- až tříměsíčním) uvolňováním živin</t>
  </si>
  <si>
    <t>Kompletní trávníkové hnojivo letní s pomalým (dvou- až tříměsíčním) uvolňováním živin</t>
  </si>
  <si>
    <t>Kompletní trávníkové hnojivo podzimní s pomalým (dvou- až tříměsíčním) uvolňováním živin</t>
  </si>
  <si>
    <t>(11,5+13)*0,01*5*4</t>
  </si>
  <si>
    <t>(65+65+87)*0,015*7*4</t>
  </si>
  <si>
    <t>4,9+91,1</t>
  </si>
  <si>
    <t>Zalití rostlin vodou plocha do 20 m2</t>
  </si>
  <si>
    <t>Zalití rostlin vodou plocha přes 20 m2</t>
  </si>
  <si>
    <t>23*0,08*10</t>
  </si>
  <si>
    <t>23*0,9*6*4</t>
  </si>
  <si>
    <t>Hnojivo komplexní s rovnoměrným (5-6 měsíců) uvolňováním živin</t>
  </si>
  <si>
    <t>286*0,0005*4*5</t>
  </si>
  <si>
    <t>286*0,002*5</t>
  </si>
  <si>
    <t>23*3,14*0,6*0,6*4</t>
  </si>
  <si>
    <t>23*(3,14*0,6*0,6)*4*5</t>
  </si>
  <si>
    <t>23*(3,14*0,6*0,6)*0,001*4*5</t>
  </si>
  <si>
    <t>233*5*4</t>
  </si>
  <si>
    <t>(13+11,5)*0,001*5*4+233*0,002*5*4</t>
  </si>
  <si>
    <t>(64+995)*0,002*4*5</t>
  </si>
  <si>
    <t>Zaříznutí okrajů trávníku: 240*5</t>
  </si>
  <si>
    <t>(64+995)*0,005*30</t>
  </si>
  <si>
    <t>(64+995)*0,005*30*5</t>
  </si>
  <si>
    <t>23</t>
  </si>
  <si>
    <t>(65+65+87)*3</t>
  </si>
  <si>
    <t>(65+65+87)*0,02*3</t>
  </si>
  <si>
    <t>104*0,03</t>
  </si>
  <si>
    <t>Třetí rok po výsadbě: 23*3,14*0,6*0,6*0,00003</t>
  </si>
  <si>
    <t>78c</t>
  </si>
  <si>
    <t>79c</t>
  </si>
  <si>
    <t>Pokosení trávníku parterového pl do 1000 m2 s odvozem do 20 km v rovině a svahu do 1:5</t>
  </si>
  <si>
    <t>(64+995)*0,00012*125</t>
  </si>
  <si>
    <t>(64+995)*3</t>
  </si>
  <si>
    <t>(64+995)*0,00006*3</t>
  </si>
  <si>
    <t>Doplnění zeminy nebo substrátu na travnatých plochách tl do 50 mm rovina v rovinně a svahu do 1:5</t>
  </si>
  <si>
    <t>Od druhého roku po založení: (64+995)*4</t>
  </si>
  <si>
    <t>(64+995)*0,02*4</t>
  </si>
  <si>
    <t>Záhony, od tří let po výsadbě: 286*0,00002*2</t>
  </si>
  <si>
    <t>41b</t>
  </si>
  <si>
    <t>41c</t>
  </si>
  <si>
    <r>
      <t xml:space="preserve">Substrát zahradnický pro trávníky VL - </t>
    </r>
    <r>
      <rPr>
        <i/>
        <u/>
        <sz val="10"/>
        <rFont val="Arial CE"/>
        <family val="2"/>
        <charset val="238"/>
      </rPr>
      <t>bez zárodků plevele</t>
    </r>
    <r>
      <rPr>
        <i/>
        <sz val="10"/>
        <rFont val="Arial CE"/>
        <family val="2"/>
        <charset val="238"/>
      </rPr>
      <t xml:space="preserve"> (ev. možno směs pro topdressing), vč. dopravy</t>
    </r>
  </si>
  <si>
    <t>VÝKAZ VÝMĚR</t>
  </si>
  <si>
    <t>Položkový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</si>
</sst>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#,##0.000"/>
    <numFmt numFmtId="166" formatCode="#,##0.00000"/>
    <numFmt numFmtId="167" formatCode="0.0"/>
    <numFmt numFmtId="168" formatCode="#,##0\ &quot;Kč&quot;"/>
    <numFmt numFmtId="169" formatCode="dd/mm/yy"/>
    <numFmt numFmtId="170" formatCode="#,##0.0000"/>
    <numFmt numFmtId="171" formatCode="#,##0.00\ &quot;Kč&quot;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65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dashed">
        <color theme="0" tint="-0.34998626667073579"/>
      </bottom>
      <diagonal/>
    </border>
    <border>
      <left/>
      <right/>
      <top style="medium">
        <color indexed="64"/>
      </top>
      <bottom style="dash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34998626667073579"/>
      </bottom>
      <diagonal/>
    </border>
    <border>
      <left style="medium">
        <color auto="1"/>
      </left>
      <right style="medium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auto="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Fill="0" applyAlignment="0" applyProtection="0"/>
    <xf numFmtId="0" fontId="16" fillId="11" borderId="0" applyNumberFormat="0" applyBorder="0" applyAlignment="0" applyProtection="0"/>
    <xf numFmtId="0" fontId="17" fillId="12" borderId="2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" fillId="0" borderId="0"/>
    <xf numFmtId="0" fontId="2" fillId="0" borderId="0"/>
    <xf numFmtId="0" fontId="1" fillId="4" borderId="6" applyNumberFormat="0" applyFont="0" applyAlignment="0" applyProtection="0"/>
    <xf numFmtId="0" fontId="23" fillId="0" borderId="7" applyNumberFormat="0" applyFill="0" applyAlignment="0" applyProtection="0"/>
    <xf numFmtId="0" fontId="24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7" borderId="8" applyNumberFormat="0" applyAlignment="0" applyProtection="0"/>
    <xf numFmtId="0" fontId="26" fillId="13" borderId="8" applyNumberFormat="0" applyAlignment="0" applyProtection="0"/>
    <xf numFmtId="0" fontId="27" fillId="13" borderId="9" applyNumberFormat="0" applyAlignment="0" applyProtection="0"/>
    <xf numFmtId="0" fontId="28" fillId="0" borderId="0" applyNumberFormat="0" applyFill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4" fontId="0" fillId="0" borderId="0" xfId="0" applyNumberFormat="1"/>
    <xf numFmtId="0" fontId="2" fillId="0" borderId="15" xfId="29" applyBorder="1"/>
    <xf numFmtId="0" fontId="2" fillId="0" borderId="15" xfId="29" applyBorder="1" applyAlignment="1">
      <alignment horizontal="right"/>
    </xf>
    <xf numFmtId="0" fontId="2" fillId="0" borderId="17" xfId="29" applyBorder="1"/>
    <xf numFmtId="0" fontId="2" fillId="0" borderId="17" xfId="29" applyBorder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0" fontId="0" fillId="0" borderId="32" xfId="0" applyBorder="1"/>
    <xf numFmtId="0" fontId="0" fillId="0" borderId="40" xfId="0" applyBorder="1"/>
    <xf numFmtId="0" fontId="0" fillId="0" borderId="0" xfId="0" applyAlignment="1">
      <alignment horizontal="right"/>
    </xf>
    <xf numFmtId="169" fontId="0" fillId="0" borderId="0" xfId="0" applyNumberFormat="1"/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0" fillId="0" borderId="15" xfId="0" applyBorder="1" applyAlignment="1">
      <alignment horizontal="left"/>
    </xf>
    <xf numFmtId="0" fontId="0" fillId="0" borderId="16" xfId="0" applyBorder="1"/>
    <xf numFmtId="49" fontId="3" fillId="0" borderId="0" xfId="0" applyNumberFormat="1" applyFont="1" applyAlignment="1">
      <alignment horizontal="centerContinuous"/>
    </xf>
    <xf numFmtId="0" fontId="4" fillId="0" borderId="30" xfId="0" applyFont="1" applyBorder="1"/>
    <xf numFmtId="3" fontId="4" fillId="0" borderId="31" xfId="0" applyNumberFormat="1" applyFont="1" applyBorder="1"/>
    <xf numFmtId="0" fontId="4" fillId="0" borderId="0" xfId="0" applyFont="1"/>
    <xf numFmtId="3" fontId="3" fillId="0" borderId="0" xfId="0" applyNumberFormat="1" applyFont="1" applyAlignment="1">
      <alignment horizontal="centerContinuous"/>
    </xf>
    <xf numFmtId="0" fontId="0" fillId="0" borderId="42" xfId="0" applyBorder="1"/>
    <xf numFmtId="0" fontId="4" fillId="0" borderId="39" xfId="0" applyFont="1" applyBorder="1"/>
    <xf numFmtId="0" fontId="0" fillId="0" borderId="39" xfId="0" applyBorder="1"/>
    <xf numFmtId="4" fontId="0" fillId="0" borderId="45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3" fontId="29" fillId="0" borderId="0" xfId="0" applyNumberFormat="1" applyFont="1"/>
    <xf numFmtId="4" fontId="29" fillId="0" borderId="0" xfId="0" applyNumberFormat="1" applyFont="1"/>
    <xf numFmtId="0" fontId="11" fillId="0" borderId="17" xfId="29" applyFont="1" applyBorder="1"/>
    <xf numFmtId="0" fontId="11" fillId="0" borderId="15" xfId="29" applyFont="1" applyBorder="1"/>
    <xf numFmtId="0" fontId="2" fillId="0" borderId="37" xfId="0" applyFont="1" applyBorder="1"/>
    <xf numFmtId="0" fontId="2" fillId="0" borderId="32" xfId="0" applyFont="1" applyBorder="1"/>
    <xf numFmtId="0" fontId="2" fillId="0" borderId="43" xfId="0" applyFont="1" applyBorder="1"/>
    <xf numFmtId="3" fontId="2" fillId="0" borderId="44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8" fillId="0" borderId="36" xfId="29" applyFont="1" applyBorder="1" applyAlignment="1">
      <alignment horizontal="left" vertical="top"/>
    </xf>
    <xf numFmtId="0" fontId="8" fillId="0" borderId="36" xfId="29" applyFont="1" applyBorder="1" applyAlignment="1">
      <alignment horizontal="center" vertical="top" wrapText="1"/>
    </xf>
    <xf numFmtId="0" fontId="8" fillId="0" borderId="36" xfId="29" applyFont="1" applyBorder="1" applyAlignment="1">
      <alignment horizontal="center" vertical="top"/>
    </xf>
    <xf numFmtId="0" fontId="8" fillId="0" borderId="13" xfId="29" applyFont="1" applyBorder="1" applyAlignment="1">
      <alignment horizontal="center" vertical="top"/>
    </xf>
    <xf numFmtId="0" fontId="9" fillId="0" borderId="13" xfId="29" applyFont="1" applyBorder="1" applyAlignment="1">
      <alignment vertical="top"/>
    </xf>
    <xf numFmtId="49" fontId="4" fillId="0" borderId="11" xfId="29" applyNumberFormat="1" applyFont="1" applyBorder="1" applyAlignment="1">
      <alignment horizontal="left" vertical="top"/>
    </xf>
    <xf numFmtId="0" fontId="4" fillId="0" borderId="11" xfId="29" applyFont="1" applyBorder="1" applyAlignment="1">
      <alignment vertical="top" wrapText="1"/>
    </xf>
    <xf numFmtId="0" fontId="2" fillId="0" borderId="11" xfId="29" applyBorder="1" applyAlignment="1">
      <alignment horizontal="center" vertical="top" wrapText="1"/>
    </xf>
    <xf numFmtId="0" fontId="2" fillId="0" borderId="11" xfId="29" applyBorder="1" applyAlignment="1">
      <alignment horizontal="right" vertical="top" wrapText="1"/>
    </xf>
    <xf numFmtId="0" fontId="2" fillId="0" borderId="11" xfId="29" applyBorder="1" applyAlignment="1">
      <alignment vertical="top" wrapText="1"/>
    </xf>
    <xf numFmtId="0" fontId="2" fillId="0" borderId="11" xfId="28" applyBorder="1" applyAlignment="1">
      <alignment vertical="top" wrapText="1"/>
    </xf>
    <xf numFmtId="0" fontId="2" fillId="0" borderId="0" xfId="29" applyAlignment="1">
      <alignment vertical="top" wrapText="1"/>
    </xf>
    <xf numFmtId="165" fontId="2" fillId="0" borderId="11" xfId="28" applyNumberFormat="1" applyBorder="1" applyAlignment="1">
      <alignment vertical="top" wrapText="1"/>
    </xf>
    <xf numFmtId="0" fontId="2" fillId="0" borderId="0" xfId="28" applyAlignment="1">
      <alignment vertical="top" wrapText="1"/>
    </xf>
    <xf numFmtId="4" fontId="2" fillId="0" borderId="11" xfId="29" applyNumberFormat="1" applyBorder="1" applyAlignment="1">
      <alignment vertical="top" wrapText="1"/>
    </xf>
    <xf numFmtId="166" fontId="2" fillId="0" borderId="11" xfId="29" applyNumberFormat="1" applyBorder="1" applyAlignment="1">
      <alignment vertical="top" wrapText="1"/>
    </xf>
    <xf numFmtId="49" fontId="11" fillId="0" borderId="12" xfId="29" applyNumberFormat="1" applyFont="1" applyBorder="1" applyAlignment="1">
      <alignment horizontal="left" vertical="top"/>
    </xf>
    <xf numFmtId="0" fontId="11" fillId="0" borderId="12" xfId="29" applyFont="1" applyBorder="1" applyAlignment="1">
      <alignment vertical="top" wrapText="1"/>
    </xf>
    <xf numFmtId="0" fontId="2" fillId="0" borderId="12" xfId="29" applyBorder="1" applyAlignment="1">
      <alignment horizontal="center" vertical="top" wrapText="1"/>
    </xf>
    <xf numFmtId="4" fontId="2" fillId="0" borderId="12" xfId="29" applyNumberFormat="1" applyBorder="1" applyAlignment="1">
      <alignment horizontal="right" vertical="top" wrapText="1"/>
    </xf>
    <xf numFmtId="4" fontId="4" fillId="0" borderId="12" xfId="29" applyNumberFormat="1" applyFont="1" applyBorder="1" applyAlignment="1">
      <alignment vertical="top" wrapText="1"/>
    </xf>
    <xf numFmtId="49" fontId="4" fillId="0" borderId="10" xfId="29" applyNumberFormat="1" applyFont="1" applyBorder="1" applyAlignment="1">
      <alignment horizontal="left" vertical="top"/>
    </xf>
    <xf numFmtId="0" fontId="4" fillId="0" borderId="10" xfId="29" applyFont="1" applyBorder="1" applyAlignment="1">
      <alignment vertical="top" wrapText="1"/>
    </xf>
    <xf numFmtId="0" fontId="2" fillId="0" borderId="10" xfId="29" applyBorder="1" applyAlignment="1">
      <alignment horizontal="center" vertical="top" wrapText="1"/>
    </xf>
    <xf numFmtId="0" fontId="2" fillId="0" borderId="10" xfId="29" applyBorder="1" applyAlignment="1">
      <alignment horizontal="right" vertical="top" wrapText="1"/>
    </xf>
    <xf numFmtId="0" fontId="2" fillId="0" borderId="10" xfId="29" applyBorder="1" applyAlignment="1">
      <alignment vertical="top" wrapText="1"/>
    </xf>
    <xf numFmtId="164" fontId="4" fillId="0" borderId="11" xfId="28" quotePrefix="1" applyNumberFormat="1" applyFont="1" applyBorder="1" applyAlignment="1">
      <alignment horizontal="left" vertical="top" wrapText="1"/>
    </xf>
    <xf numFmtId="0" fontId="2" fillId="0" borderId="0" xfId="28" applyAlignment="1">
      <alignment vertical="top"/>
    </xf>
    <xf numFmtId="164" fontId="2" fillId="0" borderId="11" xfId="28" quotePrefix="1" applyNumberFormat="1" applyBorder="1" applyAlignment="1">
      <alignment horizontal="left" vertical="top" wrapText="1"/>
    </xf>
    <xf numFmtId="170" fontId="2" fillId="0" borderId="11" xfId="28" applyNumberFormat="1" applyBorder="1" applyAlignment="1">
      <alignment vertical="top" wrapText="1"/>
    </xf>
    <xf numFmtId="165" fontId="8" fillId="0" borderId="36" xfId="29" applyNumberFormat="1" applyFont="1" applyBorder="1" applyAlignment="1">
      <alignment horizontal="center" vertical="top"/>
    </xf>
    <xf numFmtId="165" fontId="2" fillId="0" borderId="11" xfId="29" applyNumberFormat="1" applyBorder="1" applyAlignment="1">
      <alignment horizontal="right" vertical="top" wrapText="1"/>
    </xf>
    <xf numFmtId="165" fontId="2" fillId="0" borderId="10" xfId="29" applyNumberFormat="1" applyBorder="1" applyAlignment="1">
      <alignment horizontal="right" vertical="top" wrapText="1"/>
    </xf>
    <xf numFmtId="165" fontId="2" fillId="0" borderId="12" xfId="29" applyNumberFormat="1" applyBorder="1" applyAlignment="1">
      <alignment horizontal="right" vertical="top" wrapText="1"/>
    </xf>
    <xf numFmtId="165" fontId="2" fillId="0" borderId="11" xfId="28" quotePrefix="1" applyNumberFormat="1" applyBorder="1" applyAlignment="1">
      <alignment horizontal="left" vertical="top" wrapText="1"/>
    </xf>
    <xf numFmtId="9" fontId="4" fillId="0" borderId="11" xfId="46" applyFont="1" applyFill="1" applyBorder="1" applyAlignment="1">
      <alignment vertical="top" wrapText="1"/>
    </xf>
    <xf numFmtId="9" fontId="2" fillId="0" borderId="11" xfId="46" applyFont="1" applyFill="1" applyBorder="1" applyAlignment="1">
      <alignment horizontal="center" vertical="top" wrapText="1"/>
    </xf>
    <xf numFmtId="9" fontId="2" fillId="0" borderId="11" xfId="46" applyFont="1" applyFill="1" applyBorder="1" applyAlignment="1">
      <alignment horizontal="right" vertical="top" wrapText="1"/>
    </xf>
    <xf numFmtId="9" fontId="2" fillId="0" borderId="11" xfId="46" applyFont="1" applyFill="1" applyBorder="1" applyAlignment="1">
      <alignment vertical="top" wrapText="1"/>
    </xf>
    <xf numFmtId="165" fontId="2" fillId="0" borderId="11" xfId="46" applyNumberFormat="1" applyFont="1" applyFill="1" applyBorder="1" applyAlignment="1">
      <alignment vertical="top" wrapText="1"/>
    </xf>
    <xf numFmtId="170" fontId="2" fillId="0" borderId="11" xfId="46" applyNumberFormat="1" applyFont="1" applyFill="1" applyBorder="1" applyAlignment="1">
      <alignment vertical="top" wrapText="1"/>
    </xf>
    <xf numFmtId="9" fontId="2" fillId="0" borderId="0" xfId="46" applyFont="1" applyFill="1" applyAlignment="1">
      <alignment vertical="top" wrapText="1"/>
    </xf>
    <xf numFmtId="0" fontId="4" fillId="0" borderId="11" xfId="29" applyFont="1" applyBorder="1" applyAlignment="1">
      <alignment horizontal="center" vertical="top" wrapText="1"/>
    </xf>
    <xf numFmtId="166" fontId="4" fillId="0" borderId="12" xfId="29" applyNumberFormat="1" applyFont="1" applyBorder="1" applyAlignment="1">
      <alignment vertical="top" wrapText="1"/>
    </xf>
    <xf numFmtId="166" fontId="4" fillId="0" borderId="0" xfId="28" applyNumberFormat="1" applyFont="1" applyAlignment="1">
      <alignment horizontal="right" vertical="top"/>
    </xf>
    <xf numFmtId="166" fontId="9" fillId="0" borderId="13" xfId="29" applyNumberFormat="1" applyFont="1" applyBorder="1" applyAlignment="1">
      <alignment vertical="top"/>
    </xf>
    <xf numFmtId="166" fontId="10" fillId="0" borderId="11" xfId="29" applyNumberFormat="1" applyFont="1" applyBorder="1" applyAlignment="1">
      <alignment vertical="top" wrapText="1"/>
    </xf>
    <xf numFmtId="166" fontId="2" fillId="0" borderId="11" xfId="28" applyNumberFormat="1" applyBorder="1" applyAlignment="1">
      <alignment horizontal="right"/>
    </xf>
    <xf numFmtId="166" fontId="10" fillId="0" borderId="10" xfId="29" applyNumberFormat="1" applyFont="1" applyBorder="1" applyAlignment="1">
      <alignment vertical="top" wrapText="1"/>
    </xf>
    <xf numFmtId="166" fontId="2" fillId="0" borderId="11" xfId="28" applyNumberFormat="1" applyBorder="1" applyAlignment="1">
      <alignment horizontal="right" vertical="top" wrapText="1"/>
    </xf>
    <xf numFmtId="166" fontId="10" fillId="0" borderId="11" xfId="46" applyNumberFormat="1" applyFont="1" applyFill="1" applyBorder="1" applyAlignment="1">
      <alignment vertical="top" wrapText="1"/>
    </xf>
    <xf numFmtId="166" fontId="4" fillId="0" borderId="11" xfId="28" applyNumberFormat="1" applyFont="1" applyBorder="1" applyAlignment="1">
      <alignment horizontal="right" vertical="top" wrapText="1"/>
    </xf>
    <xf numFmtId="0" fontId="4" fillId="0" borderId="0" xfId="28" applyFont="1" applyAlignment="1">
      <alignment horizontal="center" vertical="top"/>
    </xf>
    <xf numFmtId="49" fontId="8" fillId="0" borderId="13" xfId="29" applyNumberFormat="1" applyFont="1" applyBorder="1" applyAlignment="1">
      <alignment vertical="top"/>
    </xf>
    <xf numFmtId="0" fontId="2" fillId="0" borderId="11" xfId="28" applyBorder="1" applyAlignment="1">
      <alignment horizontal="center" vertical="top" wrapText="1"/>
    </xf>
    <xf numFmtId="9" fontId="4" fillId="0" borderId="11" xfId="46" applyFont="1" applyFill="1" applyBorder="1" applyAlignment="1">
      <alignment horizontal="center" vertical="top" wrapText="1"/>
    </xf>
    <xf numFmtId="0" fontId="2" fillId="0" borderId="11" xfId="28" applyBorder="1" applyAlignment="1">
      <alignment horizontal="center"/>
    </xf>
    <xf numFmtId="0" fontId="2" fillId="0" borderId="11" xfId="28" applyBorder="1" applyAlignment="1">
      <alignment horizontal="center" vertical="top"/>
    </xf>
    <xf numFmtId="0" fontId="2" fillId="0" borderId="0" xfId="28" applyAlignment="1">
      <alignment horizontal="left" vertical="top"/>
    </xf>
    <xf numFmtId="0" fontId="2" fillId="0" borderId="0" xfId="29" applyAlignment="1">
      <alignment horizontal="center"/>
    </xf>
    <xf numFmtId="0" fontId="11" fillId="0" borderId="0" xfId="29" applyFont="1"/>
    <xf numFmtId="0" fontId="2" fillId="0" borderId="0" xfId="29"/>
    <xf numFmtId="0" fontId="2" fillId="0" borderId="0" xfId="29" applyAlignment="1">
      <alignment horizontal="right"/>
    </xf>
    <xf numFmtId="0" fontId="2" fillId="0" borderId="0" xfId="29" applyAlignment="1">
      <alignment horizontal="left" shrinkToFit="1"/>
    </xf>
    <xf numFmtId="0" fontId="11" fillId="0" borderId="24" xfId="29" applyFont="1" applyBorder="1"/>
    <xf numFmtId="0" fontId="2" fillId="0" borderId="23" xfId="29" applyBorder="1"/>
    <xf numFmtId="0" fontId="2" fillId="0" borderId="23" xfId="29" applyBorder="1" applyAlignment="1">
      <alignment horizontal="right"/>
    </xf>
    <xf numFmtId="0" fontId="2" fillId="0" borderId="23" xfId="29" applyBorder="1" applyAlignment="1">
      <alignment horizontal="left" shrinkToFit="1"/>
    </xf>
    <xf numFmtId="0" fontId="2" fillId="0" borderId="14" xfId="29" applyBorder="1" applyAlignment="1">
      <alignment horizontal="left" shrinkToFit="1"/>
    </xf>
    <xf numFmtId="0" fontId="11" fillId="0" borderId="46" xfId="29" applyFont="1" applyBorder="1"/>
    <xf numFmtId="0" fontId="2" fillId="0" borderId="32" xfId="29" applyBorder="1"/>
    <xf numFmtId="0" fontId="2" fillId="0" borderId="32" xfId="29" applyBorder="1" applyAlignment="1">
      <alignment horizontal="right"/>
    </xf>
    <xf numFmtId="0" fontId="2" fillId="0" borderId="32" xfId="29" applyBorder="1" applyAlignment="1">
      <alignment horizontal="left" shrinkToFit="1"/>
    </xf>
    <xf numFmtId="0" fontId="2" fillId="0" borderId="44" xfId="29" applyBorder="1" applyAlignment="1">
      <alignment horizontal="left" shrinkToFit="1"/>
    </xf>
    <xf numFmtId="0" fontId="30" fillId="0" borderId="51" xfId="0" applyFont="1" applyBorder="1"/>
    <xf numFmtId="49" fontId="4" fillId="0" borderId="52" xfId="0" applyNumberFormat="1" applyFont="1" applyBorder="1"/>
    <xf numFmtId="0" fontId="4" fillId="0" borderId="31" xfId="0" applyFont="1" applyBorder="1" applyAlignment="1">
      <alignment horizontal="right"/>
    </xf>
    <xf numFmtId="0" fontId="4" fillId="0" borderId="54" xfId="0" applyFont="1" applyBorder="1"/>
    <xf numFmtId="3" fontId="4" fillId="0" borderId="55" xfId="0" applyNumberFormat="1" applyFont="1" applyBorder="1"/>
    <xf numFmtId="0" fontId="0" fillId="0" borderId="56" xfId="0" applyBorder="1"/>
    <xf numFmtId="0" fontId="0" fillId="0" borderId="57" xfId="0" applyBorder="1"/>
    <xf numFmtId="0" fontId="4" fillId="0" borderId="57" xfId="0" applyFont="1" applyBorder="1"/>
    <xf numFmtId="3" fontId="2" fillId="0" borderId="58" xfId="0" applyNumberFormat="1" applyFont="1" applyBorder="1"/>
    <xf numFmtId="0" fontId="30" fillId="0" borderId="57" xfId="0" applyFont="1" applyBorder="1"/>
    <xf numFmtId="1" fontId="29" fillId="0" borderId="56" xfId="0" applyNumberFormat="1" applyFont="1" applyBorder="1" applyAlignment="1">
      <alignment horizontal="left"/>
    </xf>
    <xf numFmtId="4" fontId="30" fillId="0" borderId="57" xfId="0" applyNumberFormat="1" applyFont="1" applyBorder="1"/>
    <xf numFmtId="3" fontId="0" fillId="0" borderId="58" xfId="0" applyNumberFormat="1" applyBorder="1"/>
    <xf numFmtId="49" fontId="29" fillId="0" borderId="57" xfId="0" applyNumberFormat="1" applyFont="1" applyBorder="1" applyAlignment="1">
      <alignment horizontal="left"/>
    </xf>
    <xf numFmtId="0" fontId="0" fillId="0" borderId="61" xfId="0" applyBorder="1"/>
    <xf numFmtId="1" fontId="29" fillId="0" borderId="61" xfId="0" applyNumberFormat="1" applyFont="1" applyBorder="1" applyAlignment="1">
      <alignment horizontal="left"/>
    </xf>
    <xf numFmtId="49" fontId="29" fillId="0" borderId="62" xfId="0" applyNumberFormat="1" applyFont="1" applyBorder="1" applyAlignment="1">
      <alignment horizontal="left"/>
    </xf>
    <xf numFmtId="0" fontId="0" fillId="0" borderId="62" xfId="0" applyBorder="1"/>
    <xf numFmtId="0" fontId="4" fillId="0" borderId="62" xfId="0" applyFont="1" applyBorder="1"/>
    <xf numFmtId="3" fontId="0" fillId="0" borderId="63" xfId="0" applyNumberFormat="1" applyBorder="1"/>
    <xf numFmtId="0" fontId="4" fillId="0" borderId="52" xfId="0" applyFont="1" applyBorder="1"/>
    <xf numFmtId="3" fontId="4" fillId="0" borderId="30" xfId="0" applyNumberFormat="1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center"/>
    </xf>
    <xf numFmtId="4" fontId="8" fillId="0" borderId="34" xfId="0" applyNumberFormat="1" applyFont="1" applyBorder="1" applyAlignment="1">
      <alignment horizontal="right"/>
    </xf>
    <xf numFmtId="4" fontId="4" fillId="0" borderId="42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167" fontId="2" fillId="0" borderId="36" xfId="0" applyNumberFormat="1" applyFont="1" applyBorder="1" applyAlignment="1">
      <alignment horizontal="right"/>
    </xf>
    <xf numFmtId="0" fontId="30" fillId="0" borderId="38" xfId="0" applyFont="1" applyBorder="1"/>
    <xf numFmtId="0" fontId="30" fillId="0" borderId="0" xfId="0" applyFont="1"/>
    <xf numFmtId="3" fontId="4" fillId="0" borderId="0" xfId="0" applyNumberFormat="1" applyFont="1" applyAlignment="1">
      <alignment horizontal="right"/>
    </xf>
    <xf numFmtId="0" fontId="30" fillId="0" borderId="29" xfId="0" applyFont="1" applyBorder="1"/>
    <xf numFmtId="0" fontId="0" fillId="0" borderId="30" xfId="0" applyBorder="1"/>
    <xf numFmtId="3" fontId="0" fillId="0" borderId="30" xfId="0" applyNumberFormat="1" applyBorder="1"/>
    <xf numFmtId="171" fontId="30" fillId="0" borderId="31" xfId="0" applyNumberFormat="1" applyFont="1" applyBorder="1"/>
    <xf numFmtId="0" fontId="0" fillId="0" borderId="33" xfId="0" applyBorder="1"/>
    <xf numFmtId="0" fontId="0" fillId="0" borderId="34" xfId="0" applyBorder="1"/>
    <xf numFmtId="0" fontId="0" fillId="0" borderId="64" xfId="0" applyBorder="1" applyAlignment="1">
      <alignment horizontal="right"/>
    </xf>
    <xf numFmtId="0" fontId="0" fillId="0" borderId="64" xfId="0" applyBorder="1"/>
    <xf numFmtId="168" fontId="0" fillId="0" borderId="42" xfId="0" applyNumberFormat="1" applyBorder="1"/>
    <xf numFmtId="0" fontId="0" fillId="0" borderId="27" xfId="0" applyBorder="1" applyAlignment="1">
      <alignment horizontal="right"/>
    </xf>
    <xf numFmtId="168" fontId="0" fillId="0" borderId="28" xfId="0" applyNumberFormat="1" applyBorder="1"/>
    <xf numFmtId="168" fontId="5" fillId="0" borderId="45" xfId="0" applyNumberFormat="1" applyFont="1" applyBorder="1"/>
    <xf numFmtId="0" fontId="5" fillId="0" borderId="19" xfId="0" applyFont="1" applyBorder="1"/>
    <xf numFmtId="0" fontId="5" fillId="0" borderId="0" xfId="0" applyFont="1"/>
    <xf numFmtId="0" fontId="5" fillId="0" borderId="21" xfId="0" applyFont="1" applyBorder="1"/>
    <xf numFmtId="168" fontId="5" fillId="0" borderId="0" xfId="0" applyNumberFormat="1" applyFont="1"/>
    <xf numFmtId="0" fontId="0" fillId="0" borderId="41" xfId="0" applyBorder="1"/>
    <xf numFmtId="0" fontId="0" fillId="0" borderId="20" xfId="0" applyBorder="1"/>
    <xf numFmtId="0" fontId="0" fillId="0" borderId="46" xfId="0" applyBorder="1"/>
    <xf numFmtId="0" fontId="0" fillId="0" borderId="44" xfId="0" applyBorder="1"/>
    <xf numFmtId="49" fontId="30" fillId="0" borderId="53" xfId="0" applyNumberFormat="1" applyFont="1" applyBorder="1" applyAlignment="1">
      <alignment horizontal="left"/>
    </xf>
    <xf numFmtId="1" fontId="0" fillId="0" borderId="53" xfId="0" applyNumberFormat="1" applyBorder="1"/>
    <xf numFmtId="2" fontId="30" fillId="0" borderId="54" xfId="0" applyNumberFormat="1" applyFont="1" applyBorder="1"/>
    <xf numFmtId="0" fontId="0" fillId="0" borderId="54" xfId="0" applyBorder="1"/>
    <xf numFmtId="0" fontId="30" fillId="0" borderId="54" xfId="0" applyFont="1" applyBorder="1"/>
    <xf numFmtId="1" fontId="0" fillId="0" borderId="56" xfId="0" applyNumberFormat="1" applyBorder="1" applyAlignment="1">
      <alignment horizontal="left"/>
    </xf>
    <xf numFmtId="0" fontId="30" fillId="0" borderId="56" xfId="0" applyFont="1" applyBorder="1" applyAlignment="1">
      <alignment horizontal="left"/>
    </xf>
    <xf numFmtId="1" fontId="0" fillId="0" borderId="59" xfId="0" applyNumberFormat="1" applyBorder="1" applyAlignment="1">
      <alignment horizontal="left"/>
    </xf>
    <xf numFmtId="1" fontId="0" fillId="0" borderId="60" xfId="0" applyNumberFormat="1" applyBorder="1"/>
    <xf numFmtId="49" fontId="0" fillId="0" borderId="19" xfId="0" applyNumberFormat="1" applyBorder="1"/>
    <xf numFmtId="4" fontId="0" fillId="0" borderId="57" xfId="0" applyNumberFormat="1" applyBorder="1"/>
    <xf numFmtId="0" fontId="0" fillId="0" borderId="22" xfId="0" applyBorder="1"/>
    <xf numFmtId="9" fontId="0" fillId="0" borderId="59" xfId="0" applyNumberFormat="1" applyBorder="1" applyAlignment="1">
      <alignment horizontal="left"/>
    </xf>
    <xf numFmtId="0" fontId="2" fillId="0" borderId="0" xfId="28" applyAlignment="1">
      <alignment horizontal="center" vertical="top"/>
    </xf>
    <xf numFmtId="0" fontId="2" fillId="0" borderId="0" xfId="29" applyAlignment="1">
      <alignment vertical="top"/>
    </xf>
    <xf numFmtId="166" fontId="2" fillId="0" borderId="0" xfId="29" applyNumberFormat="1" applyAlignment="1">
      <alignment vertical="top"/>
    </xf>
    <xf numFmtId="166" fontId="2" fillId="0" borderId="15" xfId="29" applyNumberFormat="1" applyBorder="1" applyAlignment="1">
      <alignment vertical="top"/>
    </xf>
    <xf numFmtId="166" fontId="2" fillId="0" borderId="17" xfId="29" applyNumberFormat="1" applyBorder="1" applyAlignment="1">
      <alignment vertical="top"/>
    </xf>
    <xf numFmtId="49" fontId="2" fillId="0" borderId="11" xfId="29" applyNumberFormat="1" applyBorder="1" applyAlignment="1">
      <alignment horizontal="left" vertical="top"/>
    </xf>
    <xf numFmtId="49" fontId="2" fillId="0" borderId="11" xfId="29" applyNumberFormat="1" applyBorder="1" applyAlignment="1">
      <alignment horizontal="center" vertical="top" wrapText="1" shrinkToFit="1"/>
    </xf>
    <xf numFmtId="4" fontId="2" fillId="0" borderId="11" xfId="29" applyNumberFormat="1" applyBorder="1" applyAlignment="1">
      <alignment horizontal="right" vertical="top" wrapText="1"/>
    </xf>
    <xf numFmtId="0" fontId="2" fillId="0" borderId="11" xfId="28" applyBorder="1" applyAlignment="1">
      <alignment horizontal="left" vertical="top"/>
    </xf>
    <xf numFmtId="49" fontId="10" fillId="0" borderId="11" xfId="0" applyNumberFormat="1" applyFont="1" applyBorder="1" applyAlignment="1">
      <alignment vertical="center" wrapText="1"/>
    </xf>
    <xf numFmtId="4" fontId="2" fillId="0" borderId="11" xfId="28" applyNumberFormat="1" applyBorder="1" applyAlignment="1">
      <alignment vertical="top" wrapText="1"/>
    </xf>
    <xf numFmtId="0" fontId="4" fillId="0" borderId="11" xfId="28" applyFont="1" applyBorder="1" applyAlignment="1">
      <alignment horizontal="left" vertical="top"/>
    </xf>
    <xf numFmtId="49" fontId="2" fillId="0" borderId="11" xfId="44" applyNumberFormat="1" applyBorder="1" applyAlignment="1">
      <alignment horizontal="left" vertical="top"/>
    </xf>
    <xf numFmtId="4" fontId="2" fillId="0" borderId="11" xfId="28" applyNumberFormat="1" applyBorder="1" applyAlignment="1">
      <alignment horizontal="right" vertical="top" wrapText="1"/>
    </xf>
    <xf numFmtId="49" fontId="2" fillId="0" borderId="11" xfId="29" applyNumberFormat="1" applyBorder="1" applyAlignment="1">
      <alignment horizontal="left" vertical="top" wrapText="1"/>
    </xf>
    <xf numFmtId="165" fontId="2" fillId="0" borderId="11" xfId="28" applyNumberFormat="1" applyBorder="1" applyAlignment="1">
      <alignment horizontal="right" vertical="top" wrapText="1"/>
    </xf>
    <xf numFmtId="0" fontId="2" fillId="0" borderId="11" xfId="28" quotePrefix="1" applyBorder="1" applyAlignment="1">
      <alignment horizontal="left" vertical="top"/>
    </xf>
    <xf numFmtId="0" fontId="2" fillId="0" borderId="11" xfId="28" applyBorder="1" applyAlignment="1">
      <alignment horizontal="left" vertical="top" wrapText="1"/>
    </xf>
    <xf numFmtId="49" fontId="2" fillId="0" borderId="11" xfId="29" applyNumberFormat="1" applyBorder="1" applyAlignment="1">
      <alignment horizontal="left"/>
    </xf>
    <xf numFmtId="0" fontId="31" fillId="0" borderId="11" xfId="28" applyFont="1" applyBorder="1" applyAlignment="1">
      <alignment horizontal="left" vertical="top"/>
    </xf>
    <xf numFmtId="0" fontId="31" fillId="0" borderId="11" xfId="28" applyFont="1" applyBorder="1" applyAlignment="1">
      <alignment horizontal="left" vertical="top" wrapText="1"/>
    </xf>
    <xf numFmtId="0" fontId="4" fillId="0" borderId="10" xfId="29" applyFont="1" applyBorder="1" applyAlignment="1">
      <alignment horizontal="center" vertical="top" wrapText="1"/>
    </xf>
    <xf numFmtId="0" fontId="2" fillId="0" borderId="10" xfId="29" applyBorder="1" applyAlignment="1">
      <alignment horizontal="left" vertical="top" wrapText="1"/>
    </xf>
    <xf numFmtId="0" fontId="4" fillId="0" borderId="12" xfId="29" applyFont="1" applyBorder="1" applyAlignment="1">
      <alignment horizontal="center" vertical="top" wrapText="1"/>
    </xf>
    <xf numFmtId="165" fontId="4" fillId="0" borderId="12" xfId="29" applyNumberFormat="1" applyFont="1" applyBorder="1" applyAlignment="1">
      <alignment horizontal="right" vertical="top" wrapText="1"/>
    </xf>
    <xf numFmtId="4" fontId="4" fillId="0" borderId="12" xfId="29" applyNumberFormat="1" applyFont="1" applyBorder="1" applyAlignment="1">
      <alignment horizontal="right" vertical="top" wrapText="1"/>
    </xf>
    <xf numFmtId="0" fontId="12" fillId="0" borderId="0" xfId="29" applyFont="1" applyAlignment="1">
      <alignment horizontal="left" vertical="top"/>
    </xf>
    <xf numFmtId="0" fontId="6" fillId="0" borderId="0" xfId="29" applyFont="1" applyAlignment="1">
      <alignment horizontal="centerContinuous" vertical="top" wrapText="1"/>
    </xf>
    <xf numFmtId="0" fontId="6" fillId="0" borderId="0" xfId="29" applyFont="1" applyAlignment="1">
      <alignment horizontal="centerContinuous" vertical="top"/>
    </xf>
    <xf numFmtId="165" fontId="6" fillId="0" borderId="0" xfId="29" applyNumberFormat="1" applyFont="1" applyAlignment="1">
      <alignment horizontal="right" vertical="top"/>
    </xf>
    <xf numFmtId="0" fontId="11" fillId="0" borderId="15" xfId="29" applyFont="1" applyBorder="1" applyAlignment="1">
      <alignment vertical="top" wrapText="1"/>
    </xf>
    <xf numFmtId="0" fontId="2" fillId="0" borderId="15" xfId="29" applyBorder="1" applyAlignment="1">
      <alignment vertical="top"/>
    </xf>
    <xf numFmtId="165" fontId="2" fillId="0" borderId="15" xfId="29" applyNumberFormat="1" applyBorder="1" applyAlignment="1">
      <alignment horizontal="right" vertical="top"/>
    </xf>
    <xf numFmtId="0" fontId="2" fillId="0" borderId="15" xfId="29" applyBorder="1" applyAlignment="1">
      <alignment horizontal="center" vertical="top"/>
    </xf>
    <xf numFmtId="0" fontId="2" fillId="0" borderId="16" xfId="29" applyBorder="1" applyAlignment="1">
      <alignment vertical="top"/>
    </xf>
    <xf numFmtId="0" fontId="2" fillId="0" borderId="17" xfId="29" applyBorder="1" applyAlignment="1">
      <alignment vertical="top"/>
    </xf>
    <xf numFmtId="165" fontId="2" fillId="0" borderId="17" xfId="29" applyNumberFormat="1" applyBorder="1" applyAlignment="1">
      <alignment horizontal="right" vertical="top"/>
    </xf>
    <xf numFmtId="0" fontId="2" fillId="0" borderId="17" xfId="29" applyBorder="1" applyAlignment="1">
      <alignment horizontal="left" vertical="top" shrinkToFit="1"/>
    </xf>
    <xf numFmtId="0" fontId="2" fillId="0" borderId="18" xfId="29" applyBorder="1" applyAlignment="1">
      <alignment vertical="top"/>
    </xf>
    <xf numFmtId="0" fontId="4" fillId="0" borderId="0" xfId="28" applyFont="1" applyAlignment="1">
      <alignment horizontal="left" vertical="top"/>
    </xf>
    <xf numFmtId="0" fontId="4" fillId="0" borderId="0" xfId="28" applyFont="1" applyAlignment="1">
      <alignment vertical="top" wrapText="1"/>
    </xf>
    <xf numFmtId="165" fontId="4" fillId="0" borderId="0" xfId="28" applyNumberFormat="1" applyFont="1" applyAlignment="1">
      <alignment horizontal="center" vertical="top"/>
    </xf>
    <xf numFmtId="4" fontId="4" fillId="0" borderId="0" xfId="28" quotePrefix="1" applyNumberFormat="1" applyFont="1" applyAlignment="1">
      <alignment horizontal="center" vertical="top"/>
    </xf>
    <xf numFmtId="4" fontId="4" fillId="0" borderId="0" xfId="28" applyNumberFormat="1" applyFont="1" applyAlignment="1">
      <alignment horizontal="center" vertical="top"/>
    </xf>
    <xf numFmtId="0" fontId="2" fillId="0" borderId="0" xfId="28" quotePrefix="1" applyAlignment="1">
      <alignment horizontal="left" vertical="top"/>
    </xf>
    <xf numFmtId="1" fontId="2" fillId="0" borderId="11" xfId="28" applyNumberFormat="1" applyBorder="1" applyAlignment="1">
      <alignment horizontal="left" vertical="top"/>
    </xf>
    <xf numFmtId="164" fontId="4" fillId="0" borderId="11" xfId="28" quotePrefix="1" applyNumberFormat="1" applyFont="1" applyBorder="1" applyAlignment="1">
      <alignment horizontal="left" vertical="top"/>
    </xf>
    <xf numFmtId="165" fontId="4" fillId="0" borderId="11" xfId="28" quotePrefix="1" applyNumberFormat="1" applyFont="1" applyBorder="1" applyAlignment="1">
      <alignment horizontal="left" vertical="top" wrapText="1"/>
    </xf>
    <xf numFmtId="0" fontId="4" fillId="0" borderId="11" xfId="28" applyFont="1" applyBorder="1" applyAlignment="1">
      <alignment vertical="top" wrapText="1"/>
    </xf>
    <xf numFmtId="4" fontId="2" fillId="0" borderId="11" xfId="28" applyNumberFormat="1" applyBorder="1"/>
    <xf numFmtId="0" fontId="2" fillId="0" borderId="11" xfId="28" applyBorder="1"/>
    <xf numFmtId="0" fontId="2" fillId="0" borderId="0" xfId="28"/>
    <xf numFmtId="0" fontId="4" fillId="0" borderId="0" xfId="29" applyFont="1" applyAlignment="1">
      <alignment vertical="top" wrapText="1"/>
    </xf>
    <xf numFmtId="165" fontId="2" fillId="0" borderId="0" xfId="28" applyNumberFormat="1" applyAlignment="1">
      <alignment vertical="top"/>
    </xf>
    <xf numFmtId="4" fontId="2" fillId="0" borderId="0" xfId="28" applyNumberFormat="1" applyAlignment="1">
      <alignment vertical="top"/>
    </xf>
    <xf numFmtId="166" fontId="2" fillId="0" borderId="0" xfId="28" applyNumberFormat="1" applyAlignment="1">
      <alignment horizontal="right" vertical="top"/>
    </xf>
    <xf numFmtId="0" fontId="2" fillId="0" borderId="11" xfId="28" quotePrefix="1" applyBorder="1" applyAlignment="1">
      <alignment horizontal="left" vertical="top" wrapText="1"/>
    </xf>
    <xf numFmtId="0" fontId="31" fillId="0" borderId="11" xfId="29" applyFont="1" applyBorder="1" applyAlignment="1">
      <alignment vertical="top" wrapText="1"/>
    </xf>
    <xf numFmtId="0" fontId="31" fillId="0" borderId="11" xfId="28" quotePrefix="1" applyFont="1" applyBorder="1" applyAlignment="1">
      <alignment horizontal="left" vertical="top" wrapText="1"/>
    </xf>
    <xf numFmtId="0" fontId="31" fillId="0" borderId="11" xfId="28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166" fontId="2" fillId="0" borderId="11" xfId="28" applyNumberFormat="1" applyBorder="1" applyAlignment="1">
      <alignment vertical="top" wrapText="1"/>
    </xf>
    <xf numFmtId="165" fontId="2" fillId="0" borderId="0" xfId="28" applyNumberFormat="1" applyAlignment="1">
      <alignment vertical="top" wrapText="1"/>
    </xf>
    <xf numFmtId="164" fontId="4" fillId="0" borderId="12" xfId="29" applyNumberFormat="1" applyFont="1" applyBorder="1" applyAlignment="1">
      <alignment vertical="top" wrapText="1"/>
    </xf>
    <xf numFmtId="164" fontId="10" fillId="0" borderId="10" xfId="29" applyNumberFormat="1" applyFont="1" applyBorder="1" applyAlignment="1">
      <alignment vertical="top" wrapText="1"/>
    </xf>
    <xf numFmtId="164" fontId="2" fillId="0" borderId="11" xfId="29" applyNumberFormat="1" applyBorder="1" applyAlignment="1">
      <alignment vertical="top" wrapText="1"/>
    </xf>
    <xf numFmtId="164" fontId="2" fillId="0" borderId="11" xfId="28" applyNumberFormat="1" applyBorder="1" applyAlignment="1">
      <alignment vertical="top" wrapText="1"/>
    </xf>
    <xf numFmtId="165" fontId="4" fillId="0" borderId="12" xfId="29" applyNumberFormat="1" applyFont="1" applyBorder="1" applyAlignment="1">
      <alignment vertical="top" wrapText="1"/>
    </xf>
    <xf numFmtId="0" fontId="2" fillId="0" borderId="17" xfId="29" applyBorder="1" applyAlignment="1">
      <alignment shrinkToFit="1"/>
    </xf>
    <xf numFmtId="0" fontId="2" fillId="0" borderId="18" xfId="29" applyBorder="1" applyAlignment="1">
      <alignment shrinkToFit="1"/>
    </xf>
    <xf numFmtId="0" fontId="11" fillId="0" borderId="17" xfId="29" applyFont="1" applyBorder="1" applyAlignment="1">
      <alignment vertical="top"/>
    </xf>
    <xf numFmtId="49" fontId="31" fillId="0" borderId="11" xfId="0" applyNumberFormat="1" applyFont="1" applyBorder="1" applyAlignment="1">
      <alignment vertical="top" wrapText="1"/>
    </xf>
    <xf numFmtId="165" fontId="2" fillId="0" borderId="11" xfId="0" applyNumberFormat="1" applyFont="1" applyBorder="1" applyAlignment="1">
      <alignment vertical="top" wrapText="1"/>
    </xf>
    <xf numFmtId="0" fontId="31" fillId="0" borderId="11" xfId="28" quotePrefix="1" applyFont="1" applyBorder="1" applyAlignment="1">
      <alignment horizontal="left" wrapText="1"/>
    </xf>
    <xf numFmtId="165" fontId="2" fillId="0" borderId="11" xfId="28" applyNumberFormat="1" applyBorder="1"/>
    <xf numFmtId="3" fontId="4" fillId="0" borderId="39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47" xfId="29" applyBorder="1" applyAlignment="1">
      <alignment horizontal="center"/>
    </xf>
    <xf numFmtId="0" fontId="2" fillId="0" borderId="48" xfId="29" applyBorder="1" applyAlignment="1">
      <alignment horizontal="center"/>
    </xf>
    <xf numFmtId="0" fontId="2" fillId="0" borderId="49" xfId="29" applyBorder="1" applyAlignment="1">
      <alignment horizontal="center"/>
    </xf>
    <xf numFmtId="0" fontId="2" fillId="0" borderId="50" xfId="29" applyBorder="1" applyAlignment="1">
      <alignment horizontal="center"/>
    </xf>
    <xf numFmtId="0" fontId="2" fillId="0" borderId="10" xfId="29" applyBorder="1" applyAlignment="1">
      <alignment horizontal="center"/>
    </xf>
    <xf numFmtId="0" fontId="2" fillId="0" borderId="12" xfId="29" applyBorder="1" applyAlignment="1">
      <alignment horizontal="center"/>
    </xf>
    <xf numFmtId="0" fontId="2" fillId="0" borderId="47" xfId="29" applyBorder="1" applyAlignment="1">
      <alignment horizontal="center" vertical="top"/>
    </xf>
    <xf numFmtId="0" fontId="2" fillId="0" borderId="48" xfId="29" applyBorder="1" applyAlignment="1">
      <alignment horizontal="center" vertical="top"/>
    </xf>
    <xf numFmtId="49" fontId="2" fillId="0" borderId="49" xfId="29" applyNumberFormat="1" applyBorder="1" applyAlignment="1">
      <alignment horizontal="center" vertical="top"/>
    </xf>
    <xf numFmtId="0" fontId="2" fillId="0" borderId="50" xfId="29" applyBorder="1" applyAlignment="1">
      <alignment horizontal="center" vertical="top"/>
    </xf>
    <xf numFmtId="0" fontId="7" fillId="0" borderId="0" xfId="29" applyFont="1" applyAlignment="1">
      <alignment horizontal="center" vertical="top"/>
    </xf>
  </cellXfs>
  <cellStyles count="47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5" xr:uid="{00000000-0005-0000-0000-00001C000000}"/>
    <cellStyle name="normální_DOMZALOZ" xfId="28" xr:uid="{00000000-0005-0000-0000-00001D000000}"/>
    <cellStyle name="normální_POL.XLS" xfId="29" xr:uid="{00000000-0005-0000-0000-00001E000000}"/>
    <cellStyle name="normální_POL.XLS_Položky" xfId="44" xr:uid="{00000000-0005-0000-0000-00001F000000}"/>
    <cellStyle name="Poznámka" xfId="30" builtinId="10" customBuiltin="1"/>
    <cellStyle name="Procenta" xfId="46" builtinId="5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Dokumenty/Nemam_ve_stolnim/Jezek_rozpocty/Tom%20rozpo&#269;ty/F.SO.05%20zpevn&#283;n&#233;%20ploch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AA%20Dokumenty/Novy_pc/Podnikani/Zakazky/Modernizace_parku_Ostrov/Nemos_FINAL_16112011_tomas/public_final/@ROZPO&#268;ET/F.SO.06%20zpevn&#283;n&#233;%20plochy%20M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C4" t="str">
            <v>SO  05  ZPEVNĚNÉ PLOCHY ŽIVIČNÉ</v>
          </cell>
        </row>
        <row r="6">
          <cell r="C6" t="str">
            <v>MODERNIZACE PARKU - OSTROV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  05  ZPEVNĚNÉ PLOCHY ŽIVIČNÉ</v>
          </cell>
        </row>
        <row r="6">
          <cell r="C6" t="str">
            <v>MODERNIZACE PARKU - OSTROV</v>
          </cell>
        </row>
      </sheetData>
      <sheetData sheetId="1">
        <row r="13"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</row>
        <row r="20">
          <cell r="H20" t="e">
            <v>#REF!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tabSelected="1" view="pageBreakPreview" zoomScale="60" zoomScaleNormal="100" workbookViewId="0">
      <selection sqref="A1:I1"/>
    </sheetView>
  </sheetViews>
  <sheetFormatPr defaultRowHeight="12.75" x14ac:dyDescent="0.2"/>
  <cols>
    <col min="1" max="2" width="6.85546875" customWidth="1"/>
    <col min="3" max="3" width="11.42578125" customWidth="1"/>
    <col min="4" max="4" width="15.85546875" customWidth="1"/>
    <col min="5" max="5" width="11.28515625" customWidth="1"/>
    <col min="6" max="6" width="15.85546875" customWidth="1"/>
    <col min="7" max="7" width="11" customWidth="1"/>
    <col min="8" max="8" width="4" customWidth="1"/>
    <col min="9" max="9" width="16.5703125" customWidth="1"/>
  </cols>
  <sheetData>
    <row r="1" spans="1:9" ht="21.75" customHeight="1" x14ac:dyDescent="0.25">
      <c r="A1" s="261" t="s">
        <v>326</v>
      </c>
      <c r="B1" s="261"/>
      <c r="C1" s="261"/>
      <c r="D1" s="261"/>
      <c r="E1" s="261"/>
      <c r="F1" s="261"/>
      <c r="G1" s="261"/>
      <c r="H1" s="261"/>
      <c r="I1" s="261"/>
    </row>
    <row r="2" spans="1:9" ht="13.5" thickBot="1" x14ac:dyDescent="0.25"/>
    <row r="3" spans="1:9" ht="13.5" thickTop="1" x14ac:dyDescent="0.2">
      <c r="A3" s="262" t="s">
        <v>18</v>
      </c>
      <c r="B3" s="263"/>
      <c r="C3" s="35" t="str">
        <f>UPPER("Vegetační úpravy Hlavní ulice v Ostrově")</f>
        <v>VEGETAČNÍ ÚPRAVY HLAVNÍ ULICE V OSTROVĚ</v>
      </c>
      <c r="D3" s="2"/>
      <c r="E3" s="3"/>
      <c r="F3" s="2"/>
      <c r="G3" s="2"/>
      <c r="H3" s="19"/>
      <c r="I3" s="20"/>
    </row>
    <row r="4" spans="1:9" ht="13.5" thickBot="1" x14ac:dyDescent="0.25">
      <c r="A4" s="264" t="s">
        <v>134</v>
      </c>
      <c r="B4" s="265"/>
      <c r="C4" s="34" t="s">
        <v>261</v>
      </c>
      <c r="D4" s="4"/>
      <c r="E4" s="5"/>
      <c r="F4" s="4"/>
      <c r="G4" s="251"/>
      <c r="H4" s="251"/>
      <c r="I4" s="252"/>
    </row>
    <row r="5" spans="1:9" ht="13.5" thickTop="1" x14ac:dyDescent="0.2">
      <c r="A5" s="101"/>
      <c r="B5" s="101"/>
      <c r="C5" s="102"/>
      <c r="D5" s="103"/>
      <c r="E5" s="104"/>
      <c r="F5" s="103"/>
      <c r="G5" s="105"/>
      <c r="H5" s="105"/>
      <c r="I5" s="105"/>
    </row>
    <row r="6" spans="1:9" x14ac:dyDescent="0.2">
      <c r="A6" s="266" t="s">
        <v>135</v>
      </c>
      <c r="B6" s="266"/>
      <c r="C6" s="106" t="s">
        <v>136</v>
      </c>
      <c r="D6" s="107"/>
      <c r="E6" s="108"/>
      <c r="F6" s="107"/>
      <c r="G6" s="109"/>
      <c r="H6" s="109"/>
      <c r="I6" s="110"/>
    </row>
    <row r="7" spans="1:9" x14ac:dyDescent="0.2">
      <c r="A7" s="267" t="s">
        <v>137</v>
      </c>
      <c r="B7" s="267"/>
      <c r="C7" s="111" t="s">
        <v>211</v>
      </c>
      <c r="D7" s="112"/>
      <c r="E7" s="113"/>
      <c r="F7" s="112"/>
      <c r="G7" s="114"/>
      <c r="H7" s="114"/>
      <c r="I7" s="115"/>
    </row>
    <row r="9" spans="1:9" ht="19.5" customHeight="1" thickBot="1" x14ac:dyDescent="0.3">
      <c r="A9" s="21" t="s">
        <v>138</v>
      </c>
      <c r="B9" s="6"/>
      <c r="C9" s="6"/>
      <c r="D9" s="6"/>
      <c r="E9" s="6"/>
      <c r="F9" s="6"/>
      <c r="G9" s="6"/>
      <c r="H9" s="6"/>
      <c r="I9" s="6"/>
    </row>
    <row r="10" spans="1:9" ht="13.5" thickBot="1" x14ac:dyDescent="0.25">
      <c r="A10" s="116" t="s">
        <v>139</v>
      </c>
      <c r="B10" s="117" t="s">
        <v>140</v>
      </c>
      <c r="C10" s="22" t="s">
        <v>32</v>
      </c>
      <c r="D10" s="22"/>
      <c r="E10" s="22"/>
      <c r="F10" s="22"/>
      <c r="G10" s="22"/>
      <c r="H10" s="22"/>
      <c r="I10" s="118" t="s">
        <v>141</v>
      </c>
    </row>
    <row r="11" spans="1:9" x14ac:dyDescent="0.2">
      <c r="A11" s="170" t="str">
        <f>Položky!B7</f>
        <v>001</v>
      </c>
      <c r="B11" s="171"/>
      <c r="C11" s="172" t="str">
        <f>Položky!C7</f>
        <v>Zemní práce</v>
      </c>
      <c r="D11" s="173"/>
      <c r="E11" s="174"/>
      <c r="F11" s="174"/>
      <c r="G11" s="174"/>
      <c r="H11" s="119"/>
      <c r="I11" s="120"/>
    </row>
    <row r="12" spans="1:9" x14ac:dyDescent="0.2">
      <c r="A12" s="121"/>
      <c r="B12" s="175" t="str">
        <f>Položky!B8</f>
        <v>121</v>
      </c>
      <c r="C12" s="177" t="str">
        <f>Položky!C8</f>
        <v>Sejmutí ornice a lesní půdy</v>
      </c>
      <c r="D12" s="122"/>
      <c r="E12" s="125"/>
      <c r="F12" s="125"/>
      <c r="G12" s="125"/>
      <c r="H12" s="123"/>
      <c r="I12" s="124">
        <f>Položky!G20</f>
        <v>0</v>
      </c>
    </row>
    <row r="13" spans="1:9" x14ac:dyDescent="0.2">
      <c r="A13" s="121"/>
      <c r="B13" s="175" t="str">
        <f>Položky!B21</f>
        <v>132</v>
      </c>
      <c r="C13" s="177" t="str">
        <f>Položky!C21</f>
        <v>Hloubení rýh</v>
      </c>
      <c r="D13" s="122"/>
      <c r="E13" s="125"/>
      <c r="F13" s="125"/>
      <c r="G13" s="125"/>
      <c r="H13" s="123"/>
      <c r="I13" s="124">
        <f>Položky!G25</f>
        <v>0</v>
      </c>
    </row>
    <row r="14" spans="1:9" x14ac:dyDescent="0.2">
      <c r="A14" s="121"/>
      <c r="B14" s="175" t="str">
        <f>Položky!B26</f>
        <v>174</v>
      </c>
      <c r="C14" s="177" t="str">
        <f>Položky!C26</f>
        <v>Zásypy</v>
      </c>
      <c r="D14" s="122"/>
      <c r="E14" s="125"/>
      <c r="F14" s="125"/>
      <c r="G14" s="125"/>
      <c r="H14" s="123"/>
      <c r="I14" s="124">
        <f>Položky!G30</f>
        <v>0</v>
      </c>
    </row>
    <row r="15" spans="1:9" x14ac:dyDescent="0.2">
      <c r="A15" s="121"/>
      <c r="B15" s="175" t="str">
        <f>Položky!B31</f>
        <v>181</v>
      </c>
      <c r="C15" s="177" t="str">
        <f>Položky!C31</f>
        <v>Úpravy pláně</v>
      </c>
      <c r="D15" s="125"/>
      <c r="E15" s="125"/>
      <c r="F15" s="125"/>
      <c r="G15" s="125"/>
      <c r="H15" s="123"/>
      <c r="I15" s="124">
        <f>Položky!G45</f>
        <v>0</v>
      </c>
    </row>
    <row r="16" spans="1:9" x14ac:dyDescent="0.2">
      <c r="A16" s="121"/>
      <c r="B16" s="175">
        <f>Položky!B46</f>
        <v>162</v>
      </c>
      <c r="C16" s="175" t="str">
        <f>Položky!C46</f>
        <v>Vodorovné přemístění výkopku</v>
      </c>
      <c r="D16" s="122"/>
      <c r="E16" s="125"/>
      <c r="F16" s="125"/>
      <c r="G16" s="125"/>
      <c r="H16" s="123"/>
      <c r="I16" s="124">
        <f>Položky!G64</f>
        <v>0</v>
      </c>
    </row>
    <row r="17" spans="1:42" x14ac:dyDescent="0.2">
      <c r="A17" s="121"/>
      <c r="B17" s="175" t="str">
        <f>Položky!B65</f>
        <v>11</v>
      </c>
      <c r="C17" s="175" t="str">
        <f>Položky!C65</f>
        <v>Přípravné a přidružené práce</v>
      </c>
      <c r="D17" s="122"/>
      <c r="E17" s="125"/>
      <c r="F17" s="125"/>
      <c r="G17" s="125"/>
      <c r="H17" s="123"/>
      <c r="I17" s="124">
        <f>Položky!G90</f>
        <v>0</v>
      </c>
    </row>
    <row r="18" spans="1:42" x14ac:dyDescent="0.2">
      <c r="A18" s="121"/>
      <c r="B18" s="178" t="str">
        <f>Položky!B91</f>
        <v>12</v>
      </c>
      <c r="C18" s="179" t="str">
        <f>Položky!C91</f>
        <v>Odkopávky a prokopávky</v>
      </c>
      <c r="D18" s="127"/>
      <c r="E18" s="125"/>
      <c r="F18" s="125"/>
      <c r="G18" s="125"/>
      <c r="H18" s="123"/>
      <c r="I18" s="124">
        <f>Položky!G93</f>
        <v>0</v>
      </c>
    </row>
    <row r="19" spans="1:42" x14ac:dyDescent="0.2">
      <c r="A19" s="176"/>
      <c r="B19" s="175" t="str">
        <f>Položky!B94</f>
        <v>17</v>
      </c>
      <c r="C19" s="175" t="str">
        <f>Položky!C94</f>
        <v>Konstrukce ze zemin</v>
      </c>
      <c r="D19" s="180"/>
      <c r="E19" s="125"/>
      <c r="F19" s="125"/>
      <c r="G19" s="125"/>
      <c r="H19" s="123"/>
      <c r="I19" s="11">
        <f>Položky!G96</f>
        <v>0</v>
      </c>
    </row>
    <row r="20" spans="1:42" x14ac:dyDescent="0.2">
      <c r="A20" s="181"/>
      <c r="B20" s="175" t="str">
        <f>Položky!B97</f>
        <v>18</v>
      </c>
      <c r="C20" s="175" t="str">
        <f>Položky!C97</f>
        <v>Povrchové úpravy terénu</v>
      </c>
      <c r="D20" s="122"/>
      <c r="E20" s="125"/>
      <c r="F20" s="125"/>
      <c r="G20" s="125"/>
      <c r="H20" s="123"/>
      <c r="I20" s="124">
        <f>Položky!G346</f>
        <v>0</v>
      </c>
    </row>
    <row r="21" spans="1:42" x14ac:dyDescent="0.2">
      <c r="A21" s="121"/>
      <c r="B21" s="175" t="str">
        <f>Položky!B347</f>
        <v>99</v>
      </c>
      <c r="C21" s="182" t="str">
        <f>Položky!C347</f>
        <v>Přesuny hmot a suti</v>
      </c>
      <c r="D21" s="122"/>
      <c r="E21" s="125"/>
      <c r="F21" s="125"/>
      <c r="G21" s="125"/>
      <c r="H21" s="123"/>
      <c r="I21" s="128">
        <f>Položky!G349</f>
        <v>0</v>
      </c>
    </row>
    <row r="22" spans="1:42" x14ac:dyDescent="0.2">
      <c r="A22" s="121"/>
      <c r="B22" s="126"/>
      <c r="C22" s="129"/>
      <c r="D22" s="122"/>
      <c r="E22" s="123"/>
      <c r="F22" s="123"/>
      <c r="G22" s="123"/>
      <c r="H22" s="123"/>
      <c r="I22" s="124"/>
    </row>
    <row r="23" spans="1:42" x14ac:dyDescent="0.2">
      <c r="A23" s="121"/>
      <c r="B23" s="126"/>
      <c r="C23" s="129"/>
      <c r="D23" s="122"/>
      <c r="E23" s="123"/>
      <c r="F23" s="123"/>
      <c r="G23" s="123"/>
      <c r="H23" s="123"/>
      <c r="I23" s="124"/>
    </row>
    <row r="24" spans="1:42" ht="13.5" thickBot="1" x14ac:dyDescent="0.25">
      <c r="A24" s="130"/>
      <c r="B24" s="131"/>
      <c r="C24" s="132"/>
      <c r="D24" s="133"/>
      <c r="E24" s="134"/>
      <c r="F24" s="134"/>
      <c r="G24" s="134"/>
      <c r="H24" s="134"/>
      <c r="I24" s="135"/>
    </row>
    <row r="25" spans="1:42" s="24" customFormat="1" ht="13.5" thickBot="1" x14ac:dyDescent="0.25">
      <c r="A25" s="136"/>
      <c r="B25" s="136"/>
      <c r="C25" s="22" t="s">
        <v>142</v>
      </c>
      <c r="D25" s="22"/>
      <c r="E25" s="137"/>
      <c r="F25" s="137"/>
      <c r="G25" s="137"/>
      <c r="H25" s="137"/>
      <c r="I25" s="23">
        <f>SUM(I12:I24)</f>
        <v>0</v>
      </c>
    </row>
    <row r="27" spans="1:42" ht="19.5" customHeight="1" thickBot="1" x14ac:dyDescent="0.3">
      <c r="A27" s="6" t="s">
        <v>34</v>
      </c>
      <c r="B27" s="6"/>
      <c r="C27" s="6"/>
      <c r="D27" s="6"/>
      <c r="E27" s="6"/>
      <c r="F27" s="6"/>
      <c r="G27" s="25"/>
      <c r="H27" s="6"/>
      <c r="I27" s="6"/>
      <c r="AL27" s="11"/>
      <c r="AM27" s="11"/>
      <c r="AN27" s="11"/>
      <c r="AO27" s="11"/>
      <c r="AP27" s="11"/>
    </row>
    <row r="28" spans="1:42" x14ac:dyDescent="0.2">
      <c r="A28" s="138" t="s">
        <v>35</v>
      </c>
      <c r="B28" s="139"/>
      <c r="C28" s="139"/>
      <c r="D28" s="26"/>
      <c r="E28" s="140"/>
      <c r="F28" s="141" t="s">
        <v>36</v>
      </c>
      <c r="G28" s="142" t="s">
        <v>37</v>
      </c>
      <c r="H28" s="143"/>
      <c r="I28" s="144" t="s">
        <v>141</v>
      </c>
    </row>
    <row r="29" spans="1:42" x14ac:dyDescent="0.2">
      <c r="A29" s="36" t="s">
        <v>163</v>
      </c>
      <c r="B29" s="37"/>
      <c r="C29" s="37"/>
      <c r="D29" s="38"/>
      <c r="E29" s="145"/>
      <c r="F29" s="146">
        <v>1</v>
      </c>
      <c r="G29" s="39">
        <f t="shared" ref="G29:G35" si="0">HSV</f>
        <v>0</v>
      </c>
      <c r="H29" s="40"/>
      <c r="I29" s="41">
        <f t="shared" ref="I29:I35" si="1">F29*G29/100</f>
        <v>0</v>
      </c>
    </row>
    <row r="30" spans="1:42" x14ac:dyDescent="0.2">
      <c r="A30" s="36" t="s">
        <v>164</v>
      </c>
      <c r="B30" s="37"/>
      <c r="C30" s="37"/>
      <c r="D30" s="38"/>
      <c r="E30" s="145"/>
      <c r="F30" s="146">
        <v>0</v>
      </c>
      <c r="G30" s="39">
        <f t="shared" si="0"/>
        <v>0</v>
      </c>
      <c r="H30" s="40"/>
      <c r="I30" s="41">
        <f t="shared" si="1"/>
        <v>0</v>
      </c>
    </row>
    <row r="31" spans="1:42" x14ac:dyDescent="0.2">
      <c r="A31" s="36" t="s">
        <v>42</v>
      </c>
      <c r="B31" s="37"/>
      <c r="C31" s="37"/>
      <c r="D31" s="38"/>
      <c r="E31" s="145"/>
      <c r="F31" s="146">
        <v>1.1000000000000001</v>
      </c>
      <c r="G31" s="39">
        <f t="shared" si="0"/>
        <v>0</v>
      </c>
      <c r="H31" s="40"/>
      <c r="I31" s="41">
        <f t="shared" si="1"/>
        <v>0</v>
      </c>
    </row>
    <row r="32" spans="1:42" x14ac:dyDescent="0.2">
      <c r="A32" s="36" t="s">
        <v>165</v>
      </c>
      <c r="B32" s="37"/>
      <c r="C32" s="37"/>
      <c r="D32" s="38"/>
      <c r="E32" s="145"/>
      <c r="F32" s="146">
        <v>1</v>
      </c>
      <c r="G32" s="39">
        <f t="shared" si="0"/>
        <v>0</v>
      </c>
      <c r="H32" s="40"/>
      <c r="I32" s="41">
        <f t="shared" si="1"/>
        <v>0</v>
      </c>
    </row>
    <row r="33" spans="1:42" x14ac:dyDescent="0.2">
      <c r="A33" s="36" t="s">
        <v>166</v>
      </c>
      <c r="B33" s="37"/>
      <c r="C33" s="37"/>
      <c r="D33" s="38"/>
      <c r="E33" s="145"/>
      <c r="F33" s="146">
        <v>0</v>
      </c>
      <c r="G33" s="39">
        <f t="shared" si="0"/>
        <v>0</v>
      </c>
      <c r="H33" s="40"/>
      <c r="I33" s="41">
        <f t="shared" si="1"/>
        <v>0</v>
      </c>
    </row>
    <row r="34" spans="1:42" x14ac:dyDescent="0.2">
      <c r="A34" s="36" t="s">
        <v>167</v>
      </c>
      <c r="B34" s="37"/>
      <c r="C34" s="37"/>
      <c r="D34" s="38"/>
      <c r="E34" s="145"/>
      <c r="F34" s="146">
        <v>8</v>
      </c>
      <c r="G34" s="39">
        <f t="shared" si="0"/>
        <v>0</v>
      </c>
      <c r="H34" s="40"/>
      <c r="I34" s="41">
        <f t="shared" si="1"/>
        <v>0</v>
      </c>
    </row>
    <row r="35" spans="1:42" x14ac:dyDescent="0.2">
      <c r="A35" s="36" t="s">
        <v>43</v>
      </c>
      <c r="B35" s="37"/>
      <c r="C35" s="37"/>
      <c r="D35" s="38"/>
      <c r="E35" s="145"/>
      <c r="F35" s="146">
        <v>0.5</v>
      </c>
      <c r="G35" s="39">
        <f t="shared" si="0"/>
        <v>0</v>
      </c>
      <c r="H35" s="40"/>
      <c r="I35" s="41">
        <f t="shared" si="1"/>
        <v>0</v>
      </c>
    </row>
    <row r="36" spans="1:42" ht="13.5" thickBot="1" x14ac:dyDescent="0.25">
      <c r="A36" s="147" t="s">
        <v>38</v>
      </c>
      <c r="B36" s="27"/>
      <c r="C36" s="28"/>
      <c r="D36" s="29"/>
      <c r="E36" s="30"/>
      <c r="F36" s="31"/>
      <c r="G36" s="31"/>
      <c r="H36" s="258">
        <f>SUM(I29:I35)</f>
        <v>0</v>
      </c>
      <c r="I36" s="259"/>
    </row>
    <row r="37" spans="1:42" x14ac:dyDescent="0.2">
      <c r="A37" s="148"/>
      <c r="B37" s="24"/>
      <c r="D37" s="1"/>
      <c r="E37" s="1"/>
      <c r="F37" s="1"/>
      <c r="G37" s="1"/>
      <c r="H37" s="149"/>
      <c r="I37" s="149"/>
    </row>
    <row r="38" spans="1:42" ht="19.5" customHeight="1" thickBot="1" x14ac:dyDescent="0.3">
      <c r="A38" s="260" t="s">
        <v>143</v>
      </c>
      <c r="B38" s="260"/>
      <c r="C38" s="260"/>
      <c r="D38" s="260"/>
      <c r="E38" s="260"/>
      <c r="F38" s="260"/>
      <c r="G38" s="260"/>
      <c r="H38" s="260"/>
      <c r="I38" s="260"/>
      <c r="AL38" s="11"/>
      <c r="AM38" s="11"/>
      <c r="AN38" s="11"/>
      <c r="AO38" s="11"/>
      <c r="AP38" s="11"/>
    </row>
    <row r="39" spans="1:42" ht="15.95" customHeight="1" thickBot="1" x14ac:dyDescent="0.25">
      <c r="A39" s="150" t="s">
        <v>144</v>
      </c>
      <c r="B39" s="151"/>
      <c r="C39" s="152"/>
      <c r="D39" s="151"/>
      <c r="E39" s="151"/>
      <c r="F39" s="151"/>
      <c r="G39" s="152"/>
      <c r="H39" s="151"/>
      <c r="I39" s="153">
        <f>HSV+VRN</f>
        <v>0</v>
      </c>
    </row>
    <row r="40" spans="1:42" ht="13.5" thickBot="1" x14ac:dyDescent="0.25">
      <c r="H40" s="33"/>
      <c r="I40" s="1"/>
    </row>
    <row r="41" spans="1:42" x14ac:dyDescent="0.2">
      <c r="A41" s="154" t="s">
        <v>27</v>
      </c>
      <c r="B41" s="155"/>
      <c r="C41" s="156">
        <v>0</v>
      </c>
      <c r="D41" s="155" t="s">
        <v>28</v>
      </c>
      <c r="E41" s="157"/>
      <c r="F41" s="155"/>
      <c r="G41" s="155"/>
      <c r="H41" s="155"/>
      <c r="I41" s="158">
        <f>ROUND(PRODUCT(F40,C41/100),1)</f>
        <v>0</v>
      </c>
    </row>
    <row r="42" spans="1:42" x14ac:dyDescent="0.2">
      <c r="A42" s="8" t="s">
        <v>27</v>
      </c>
      <c r="B42" s="9"/>
      <c r="C42" s="159">
        <v>15</v>
      </c>
      <c r="D42" s="9" t="s">
        <v>28</v>
      </c>
      <c r="E42" s="10"/>
      <c r="F42" s="9"/>
      <c r="G42" s="9"/>
      <c r="H42" s="9"/>
      <c r="I42" s="160">
        <f>ROUND(PRODUCT(I41,C42/100),1)</f>
        <v>0</v>
      </c>
    </row>
    <row r="43" spans="1:42" x14ac:dyDescent="0.2">
      <c r="A43" s="8" t="s">
        <v>29</v>
      </c>
      <c r="B43" s="9"/>
      <c r="C43" s="159">
        <v>15</v>
      </c>
      <c r="D43" s="9" t="s">
        <v>28</v>
      </c>
      <c r="E43" s="10"/>
      <c r="F43" s="9"/>
      <c r="G43" s="9"/>
      <c r="H43" s="9"/>
      <c r="I43" s="160">
        <f>ROUND(PRODUCT(I42,C43/100),1)</f>
        <v>0</v>
      </c>
    </row>
    <row r="44" spans="1:42" x14ac:dyDescent="0.2">
      <c r="A44" s="8" t="s">
        <v>27</v>
      </c>
      <c r="B44" s="9"/>
      <c r="C44" s="159">
        <v>21</v>
      </c>
      <c r="D44" s="9" t="s">
        <v>28</v>
      </c>
      <c r="E44" s="10"/>
      <c r="F44" s="9"/>
      <c r="G44" s="9"/>
      <c r="H44" s="9"/>
      <c r="I44" s="160">
        <f>I39</f>
        <v>0</v>
      </c>
    </row>
    <row r="45" spans="1:42" x14ac:dyDescent="0.2">
      <c r="A45" s="8" t="s">
        <v>29</v>
      </c>
      <c r="B45" s="9"/>
      <c r="C45" s="159">
        <v>21</v>
      </c>
      <c r="D45" s="9" t="s">
        <v>28</v>
      </c>
      <c r="E45" s="10"/>
      <c r="F45" s="9"/>
      <c r="G45" s="9"/>
      <c r="H45" s="9"/>
      <c r="I45" s="160">
        <f>ROUND(PRODUCT(I44,C45/100),1)</f>
        <v>0</v>
      </c>
    </row>
    <row r="46" spans="1:42" ht="16.5" thickBot="1" x14ac:dyDescent="0.3">
      <c r="A46" s="16" t="s">
        <v>30</v>
      </c>
      <c r="B46" s="17"/>
      <c r="C46" s="17"/>
      <c r="D46" s="17"/>
      <c r="E46" s="18"/>
      <c r="F46" s="17"/>
      <c r="G46" s="17"/>
      <c r="H46" s="17"/>
      <c r="I46" s="161">
        <f>CEILING(SUM(I41:I45),IF(SUM(I41:I45)&gt;=0,1,-1))</f>
        <v>0</v>
      </c>
    </row>
    <row r="47" spans="1:42" ht="15.75" x14ac:dyDescent="0.25">
      <c r="A47" s="162"/>
      <c r="B47" s="163"/>
      <c r="C47" s="163"/>
      <c r="D47" s="163"/>
      <c r="E47" s="164"/>
      <c r="F47" s="163"/>
      <c r="G47" s="163"/>
      <c r="H47" s="163"/>
      <c r="I47" s="165"/>
    </row>
    <row r="48" spans="1:42" ht="13.5" thickBot="1" x14ac:dyDescent="0.25">
      <c r="A48" s="166" t="s">
        <v>20</v>
      </c>
      <c r="B48" s="28"/>
      <c r="C48" s="166" t="s">
        <v>21</v>
      </c>
      <c r="D48" s="28"/>
      <c r="E48" s="13"/>
      <c r="F48" s="28" t="s">
        <v>22</v>
      </c>
      <c r="G48" s="28"/>
      <c r="H48" s="28"/>
      <c r="I48" s="13"/>
    </row>
    <row r="49" spans="1:9" x14ac:dyDescent="0.2">
      <c r="A49" s="7"/>
      <c r="C49" s="7" t="s">
        <v>23</v>
      </c>
      <c r="E49" s="167"/>
      <c r="F49" t="s">
        <v>23</v>
      </c>
      <c r="I49" s="167"/>
    </row>
    <row r="50" spans="1:9" x14ac:dyDescent="0.2">
      <c r="A50" s="7" t="s">
        <v>24</v>
      </c>
      <c r="B50" s="14"/>
      <c r="C50" s="7" t="s">
        <v>24</v>
      </c>
      <c r="E50" s="167"/>
      <c r="F50" t="s">
        <v>24</v>
      </c>
      <c r="I50" s="167"/>
    </row>
    <row r="51" spans="1:9" x14ac:dyDescent="0.2">
      <c r="A51" s="7"/>
      <c r="B51" s="15"/>
      <c r="C51" s="7" t="s">
        <v>25</v>
      </c>
      <c r="E51" s="167"/>
      <c r="F51" t="s">
        <v>26</v>
      </c>
      <c r="I51" s="167"/>
    </row>
    <row r="52" spans="1:9" x14ac:dyDescent="0.2">
      <c r="A52" s="7"/>
      <c r="C52" s="7"/>
      <c r="E52" s="167"/>
      <c r="I52" s="167"/>
    </row>
    <row r="53" spans="1:9" ht="35.1" customHeight="1" x14ac:dyDescent="0.2">
      <c r="A53" s="168"/>
      <c r="B53" s="12"/>
      <c r="C53" s="168"/>
      <c r="D53" s="12"/>
      <c r="E53" s="169"/>
      <c r="F53" s="12"/>
      <c r="G53" s="12"/>
      <c r="H53" s="12"/>
      <c r="I53" s="169"/>
    </row>
    <row r="54" spans="1:9" x14ac:dyDescent="0.2">
      <c r="A54" t="s">
        <v>31</v>
      </c>
      <c r="H54" s="33"/>
      <c r="I54" s="1"/>
    </row>
    <row r="55" spans="1:9" x14ac:dyDescent="0.2">
      <c r="F55" s="32"/>
      <c r="G55" s="33"/>
      <c r="H55" s="33"/>
      <c r="I55" s="1"/>
    </row>
    <row r="56" spans="1:9" x14ac:dyDescent="0.2">
      <c r="F56" s="32"/>
      <c r="G56" s="33"/>
      <c r="H56" s="33"/>
      <c r="I56" s="1"/>
    </row>
    <row r="57" spans="1:9" x14ac:dyDescent="0.2">
      <c r="F57" s="32"/>
      <c r="G57" s="33"/>
      <c r="H57" s="33"/>
      <c r="I57" s="1"/>
    </row>
    <row r="58" spans="1:9" x14ac:dyDescent="0.2">
      <c r="F58" s="32"/>
      <c r="G58" s="33"/>
      <c r="H58" s="33"/>
      <c r="I58" s="1"/>
    </row>
    <row r="59" spans="1:9" x14ac:dyDescent="0.2">
      <c r="F59" s="32"/>
      <c r="G59" s="33"/>
      <c r="H59" s="33"/>
      <c r="I59" s="1"/>
    </row>
    <row r="60" spans="1:9" x14ac:dyDescent="0.2">
      <c r="F60" s="32"/>
      <c r="G60" s="33"/>
      <c r="H60" s="33"/>
      <c r="I60" s="1"/>
    </row>
    <row r="61" spans="1:9" x14ac:dyDescent="0.2">
      <c r="F61" s="32"/>
      <c r="G61" s="33"/>
      <c r="H61" s="33"/>
      <c r="I61" s="1"/>
    </row>
    <row r="62" spans="1:9" x14ac:dyDescent="0.2">
      <c r="F62" s="32"/>
      <c r="G62" s="33"/>
      <c r="H62" s="33"/>
      <c r="I62" s="1"/>
    </row>
    <row r="63" spans="1:9" x14ac:dyDescent="0.2">
      <c r="F63" s="32"/>
      <c r="G63" s="33"/>
      <c r="H63" s="33"/>
      <c r="I63" s="1"/>
    </row>
    <row r="64" spans="1:9" x14ac:dyDescent="0.2">
      <c r="F64" s="32"/>
      <c r="G64" s="33"/>
      <c r="H64" s="33"/>
      <c r="I64" s="1"/>
    </row>
    <row r="65" spans="6:9" x14ac:dyDescent="0.2">
      <c r="F65" s="32"/>
      <c r="G65" s="33"/>
      <c r="H65" s="33"/>
      <c r="I65" s="1"/>
    </row>
    <row r="66" spans="6:9" x14ac:dyDescent="0.2">
      <c r="F66" s="32"/>
      <c r="G66" s="33"/>
      <c r="H66" s="33"/>
      <c r="I66" s="1"/>
    </row>
    <row r="67" spans="6:9" x14ac:dyDescent="0.2">
      <c r="F67" s="32"/>
      <c r="G67" s="33"/>
      <c r="H67" s="33"/>
      <c r="I67" s="1"/>
    </row>
    <row r="68" spans="6:9" x14ac:dyDescent="0.2">
      <c r="F68" s="32"/>
      <c r="G68" s="33"/>
      <c r="H68" s="33"/>
      <c r="I68" s="1"/>
    </row>
    <row r="69" spans="6:9" x14ac:dyDescent="0.2">
      <c r="F69" s="32"/>
      <c r="G69" s="33"/>
      <c r="H69" s="33"/>
      <c r="I69" s="1"/>
    </row>
    <row r="70" spans="6:9" x14ac:dyDescent="0.2">
      <c r="F70" s="32"/>
      <c r="G70" s="33"/>
      <c r="H70" s="33"/>
      <c r="I70" s="1"/>
    </row>
    <row r="71" spans="6:9" x14ac:dyDescent="0.2">
      <c r="F71" s="32"/>
      <c r="G71" s="33"/>
      <c r="H71" s="33"/>
      <c r="I71" s="1"/>
    </row>
    <row r="72" spans="6:9" x14ac:dyDescent="0.2">
      <c r="F72" s="32"/>
      <c r="G72" s="33"/>
      <c r="H72" s="33"/>
      <c r="I72" s="1"/>
    </row>
    <row r="73" spans="6:9" x14ac:dyDescent="0.2">
      <c r="F73" s="32"/>
      <c r="G73" s="33"/>
      <c r="H73" s="33"/>
      <c r="I73" s="1"/>
    </row>
    <row r="74" spans="6:9" x14ac:dyDescent="0.2">
      <c r="F74" s="32"/>
      <c r="G74" s="33"/>
      <c r="H74" s="33"/>
      <c r="I74" s="1"/>
    </row>
    <row r="75" spans="6:9" x14ac:dyDescent="0.2">
      <c r="F75" s="32"/>
      <c r="G75" s="33"/>
      <c r="H75" s="33"/>
      <c r="I75" s="1"/>
    </row>
    <row r="76" spans="6:9" x14ac:dyDescent="0.2">
      <c r="F76" s="32"/>
      <c r="G76" s="33"/>
      <c r="H76" s="33"/>
      <c r="I76" s="1"/>
    </row>
    <row r="77" spans="6:9" x14ac:dyDescent="0.2">
      <c r="F77" s="32"/>
      <c r="G77" s="33"/>
      <c r="H77" s="33"/>
      <c r="I77" s="1"/>
    </row>
    <row r="78" spans="6:9" x14ac:dyDescent="0.2">
      <c r="F78" s="32"/>
      <c r="G78" s="33"/>
      <c r="H78" s="33"/>
      <c r="I78" s="1"/>
    </row>
    <row r="79" spans="6:9" x14ac:dyDescent="0.2">
      <c r="F79" s="32"/>
      <c r="G79" s="33"/>
      <c r="H79" s="33"/>
      <c r="I79" s="1"/>
    </row>
    <row r="80" spans="6:9" x14ac:dyDescent="0.2">
      <c r="F80" s="32"/>
      <c r="G80" s="33"/>
      <c r="H80" s="33"/>
      <c r="I80" s="1"/>
    </row>
    <row r="81" spans="6:9" x14ac:dyDescent="0.2">
      <c r="F81" s="32"/>
      <c r="G81" s="33"/>
      <c r="H81" s="33"/>
      <c r="I81" s="1"/>
    </row>
    <row r="82" spans="6:9" x14ac:dyDescent="0.2">
      <c r="F82" s="32"/>
      <c r="G82" s="33"/>
      <c r="H82" s="33"/>
      <c r="I82" s="1"/>
    </row>
    <row r="83" spans="6:9" x14ac:dyDescent="0.2">
      <c r="F83" s="32"/>
      <c r="G83" s="33"/>
      <c r="H83" s="33"/>
      <c r="I83" s="1"/>
    </row>
    <row r="84" spans="6:9" x14ac:dyDescent="0.2">
      <c r="F84" s="32"/>
      <c r="G84" s="33"/>
      <c r="H84" s="33"/>
      <c r="I84" s="1"/>
    </row>
    <row r="85" spans="6:9" x14ac:dyDescent="0.2">
      <c r="F85" s="32"/>
      <c r="G85" s="33"/>
      <c r="H85" s="33"/>
      <c r="I85" s="1"/>
    </row>
  </sheetData>
  <mergeCells count="7">
    <mergeCell ref="H36:I36"/>
    <mergeCell ref="A38:I38"/>
    <mergeCell ref="A1:I1"/>
    <mergeCell ref="A3:B3"/>
    <mergeCell ref="A4:B4"/>
    <mergeCell ref="A6:B6"/>
    <mergeCell ref="A7:B7"/>
  </mergeCells>
  <pageMargins left="0.59055118110236227" right="0.39370078740157483" top="0.39370078740157483" bottom="0.78740157480314965" header="0" footer="0.51181102362204722"/>
  <pageSetup paperSize="9" scale="90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9"/>
  <sheetViews>
    <sheetView showGridLines="0" view="pageBreakPreview" zoomScale="85" zoomScaleNormal="75" zoomScaleSheetLayoutView="85" workbookViewId="0">
      <selection activeCell="E27" sqref="E27"/>
    </sheetView>
  </sheetViews>
  <sheetFormatPr defaultColWidth="10.7109375" defaultRowHeight="12.75" x14ac:dyDescent="0.2"/>
  <cols>
    <col min="1" max="1" width="5.140625" style="183" customWidth="1"/>
    <col min="2" max="2" width="15.42578125" style="100" customWidth="1"/>
    <col min="3" max="3" width="61.140625" style="55" customWidth="1"/>
    <col min="4" max="4" width="4.7109375" style="183" customWidth="1"/>
    <col min="5" max="5" width="13" style="236" customWidth="1"/>
    <col min="6" max="7" width="12" style="237" customWidth="1"/>
    <col min="8" max="8" width="8.5703125" style="238" customWidth="1"/>
    <col min="9" max="11" width="8.5703125" style="69" customWidth="1"/>
    <col min="12" max="16384" width="10.7109375" style="69"/>
  </cols>
  <sheetData>
    <row r="1" spans="1:11" s="184" customFormat="1" ht="15.75" x14ac:dyDescent="0.2">
      <c r="A1" s="272" t="s">
        <v>327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s="184" customFormat="1" ht="13.5" thickBot="1" x14ac:dyDescent="0.25">
      <c r="B2" s="209"/>
      <c r="C2" s="210"/>
      <c r="D2" s="211"/>
      <c r="E2" s="212"/>
      <c r="F2" s="211"/>
      <c r="G2" s="211"/>
      <c r="H2" s="185"/>
    </row>
    <row r="3" spans="1:11" s="184" customFormat="1" ht="13.5" thickTop="1" x14ac:dyDescent="0.2">
      <c r="A3" s="268" t="s">
        <v>18</v>
      </c>
      <c r="B3" s="269"/>
      <c r="C3" s="213" t="s">
        <v>104</v>
      </c>
      <c r="D3" s="214"/>
      <c r="E3" s="215"/>
      <c r="F3" s="214"/>
      <c r="G3" s="216"/>
      <c r="H3" s="186"/>
      <c r="I3" s="186"/>
      <c r="J3" s="186"/>
      <c r="K3" s="217"/>
    </row>
    <row r="4" spans="1:11" s="184" customFormat="1" ht="18" customHeight="1" thickBot="1" x14ac:dyDescent="0.25">
      <c r="A4" s="270" t="s">
        <v>19</v>
      </c>
      <c r="B4" s="271"/>
      <c r="C4" s="253" t="str">
        <f>Rekapitulace!C4</f>
        <v>D.1.1. TERÉNNÍ A SADOVÉ ÚPRAVY - I. FÁZE - ČÁST: MS2 - nově sezónní záhony, bez 4 stromů</v>
      </c>
      <c r="D4" s="218"/>
      <c r="E4" s="219"/>
      <c r="F4" s="218"/>
      <c r="G4" s="220"/>
      <c r="H4" s="187"/>
      <c r="I4" s="187"/>
      <c r="J4" s="187"/>
      <c r="K4" s="221"/>
    </row>
    <row r="5" spans="1:11" ht="13.5" thickTop="1" x14ac:dyDescent="0.2">
      <c r="A5" s="94"/>
      <c r="B5" s="222"/>
      <c r="C5" s="223"/>
      <c r="D5" s="94"/>
      <c r="E5" s="224"/>
      <c r="F5" s="225"/>
      <c r="G5" s="226"/>
      <c r="H5" s="86"/>
      <c r="I5" s="94"/>
      <c r="J5" s="227"/>
      <c r="K5" s="183"/>
    </row>
    <row r="6" spans="1:11" x14ac:dyDescent="0.2">
      <c r="A6" s="95" t="s">
        <v>0</v>
      </c>
      <c r="B6" s="42" t="s">
        <v>1</v>
      </c>
      <c r="C6" s="43" t="s">
        <v>8</v>
      </c>
      <c r="D6" s="44" t="s">
        <v>9</v>
      </c>
      <c r="E6" s="72" t="s">
        <v>45</v>
      </c>
      <c r="F6" s="44" t="s">
        <v>46</v>
      </c>
      <c r="G6" s="45" t="s">
        <v>47</v>
      </c>
      <c r="H6" s="87" t="s">
        <v>10</v>
      </c>
      <c r="I6" s="46" t="s">
        <v>11</v>
      </c>
      <c r="J6" s="46" t="s">
        <v>12</v>
      </c>
      <c r="K6" s="46" t="s">
        <v>13</v>
      </c>
    </row>
    <row r="7" spans="1:11" s="53" customFormat="1" x14ac:dyDescent="0.2">
      <c r="A7" s="84"/>
      <c r="B7" s="47" t="s">
        <v>105</v>
      </c>
      <c r="C7" s="48" t="s">
        <v>106</v>
      </c>
      <c r="D7" s="49"/>
      <c r="E7" s="73"/>
      <c r="F7" s="50"/>
      <c r="G7" s="51"/>
      <c r="H7" s="88"/>
      <c r="I7" s="52"/>
      <c r="J7" s="52"/>
      <c r="K7" s="52"/>
    </row>
    <row r="8" spans="1:11" s="53" customFormat="1" x14ac:dyDescent="0.2">
      <c r="A8" s="84" t="s">
        <v>14</v>
      </c>
      <c r="B8" s="47" t="s">
        <v>111</v>
      </c>
      <c r="C8" s="48" t="s">
        <v>112</v>
      </c>
      <c r="D8" s="49"/>
      <c r="E8" s="73"/>
      <c r="F8" s="50"/>
      <c r="G8" s="51"/>
      <c r="H8" s="88"/>
      <c r="I8" s="51"/>
      <c r="J8" s="51"/>
      <c r="K8" s="51"/>
    </row>
    <row r="9" spans="1:11" s="53" customFormat="1" x14ac:dyDescent="0.2">
      <c r="A9" s="96">
        <v>1</v>
      </c>
      <c r="B9" s="188" t="s">
        <v>58</v>
      </c>
      <c r="C9" s="51" t="s">
        <v>57</v>
      </c>
      <c r="D9" s="189" t="s">
        <v>2</v>
      </c>
      <c r="E9" s="73">
        <v>286</v>
      </c>
      <c r="F9" s="190"/>
      <c r="G9" s="56">
        <f>E9*F9</f>
        <v>0</v>
      </c>
      <c r="H9" s="57"/>
      <c r="I9" s="52"/>
      <c r="J9" s="52"/>
      <c r="K9" s="57"/>
    </row>
    <row r="10" spans="1:11" s="55" customFormat="1" x14ac:dyDescent="0.2">
      <c r="A10" s="96"/>
      <c r="B10" s="191"/>
      <c r="C10" s="192" t="s">
        <v>173</v>
      </c>
      <c r="D10" s="96"/>
      <c r="E10" s="54"/>
      <c r="F10" s="193"/>
      <c r="G10" s="193"/>
      <c r="H10" s="91"/>
      <c r="I10" s="54"/>
      <c r="J10" s="71"/>
      <c r="K10" s="57"/>
    </row>
    <row r="11" spans="1:11" s="53" customFormat="1" x14ac:dyDescent="0.2">
      <c r="A11" s="96">
        <v>2</v>
      </c>
      <c r="B11" s="188" t="s">
        <v>58</v>
      </c>
      <c r="C11" s="51" t="s">
        <v>57</v>
      </c>
      <c r="D11" s="189" t="s">
        <v>2</v>
      </c>
      <c r="E11" s="73">
        <v>24</v>
      </c>
      <c r="F11" s="190"/>
      <c r="G11" s="56">
        <f>E11*F11</f>
        <v>0</v>
      </c>
      <c r="H11" s="57"/>
      <c r="I11" s="52"/>
      <c r="J11" s="52"/>
      <c r="K11" s="57"/>
    </row>
    <row r="12" spans="1:11" s="55" customFormat="1" x14ac:dyDescent="0.2">
      <c r="A12" s="96"/>
      <c r="B12" s="191"/>
      <c r="C12" s="192" t="s">
        <v>174</v>
      </c>
      <c r="D12" s="96"/>
      <c r="E12" s="54"/>
      <c r="F12" s="193"/>
      <c r="G12" s="193"/>
      <c r="H12" s="91"/>
      <c r="I12" s="54"/>
      <c r="J12" s="71"/>
      <c r="K12" s="57"/>
    </row>
    <row r="13" spans="1:11" s="53" customFormat="1" x14ac:dyDescent="0.2">
      <c r="A13" s="96">
        <v>3</v>
      </c>
      <c r="B13" s="188" t="s">
        <v>58</v>
      </c>
      <c r="C13" s="51" t="s">
        <v>57</v>
      </c>
      <c r="D13" s="189" t="s">
        <v>2</v>
      </c>
      <c r="E13" s="73">
        <v>8</v>
      </c>
      <c r="F13" s="190"/>
      <c r="G13" s="56">
        <f>E13*F13</f>
        <v>0</v>
      </c>
      <c r="H13" s="57"/>
      <c r="I13" s="52"/>
      <c r="J13" s="52"/>
      <c r="K13" s="57"/>
    </row>
    <row r="14" spans="1:11" s="55" customFormat="1" x14ac:dyDescent="0.2">
      <c r="A14" s="96"/>
      <c r="B14" s="191"/>
      <c r="C14" s="192" t="s">
        <v>175</v>
      </c>
      <c r="D14" s="96"/>
      <c r="E14" s="54"/>
      <c r="F14" s="193"/>
      <c r="G14" s="193"/>
      <c r="H14" s="91"/>
      <c r="I14" s="54"/>
      <c r="J14" s="71"/>
      <c r="K14" s="57"/>
    </row>
    <row r="15" spans="1:11" s="53" customFormat="1" x14ac:dyDescent="0.2">
      <c r="A15" s="96">
        <v>4</v>
      </c>
      <c r="B15" s="188"/>
      <c r="C15" s="51"/>
      <c r="D15" s="189"/>
      <c r="E15" s="73"/>
      <c r="F15" s="190"/>
      <c r="G15" s="56"/>
      <c r="H15" s="57"/>
      <c r="I15" s="52"/>
      <c r="J15" s="52"/>
      <c r="K15" s="57"/>
    </row>
    <row r="16" spans="1:11" s="53" customFormat="1" x14ac:dyDescent="0.2">
      <c r="A16" s="96">
        <v>5</v>
      </c>
      <c r="B16" s="188" t="s">
        <v>55</v>
      </c>
      <c r="C16" s="51" t="s">
        <v>56</v>
      </c>
      <c r="D16" s="189" t="s">
        <v>2</v>
      </c>
      <c r="E16" s="73">
        <v>52</v>
      </c>
      <c r="F16" s="190"/>
      <c r="G16" s="56">
        <f>E16*F16</f>
        <v>0</v>
      </c>
      <c r="H16" s="57"/>
      <c r="I16" s="52"/>
      <c r="J16" s="52"/>
      <c r="K16" s="57"/>
    </row>
    <row r="17" spans="1:11" s="55" customFormat="1" x14ac:dyDescent="0.2">
      <c r="A17" s="96"/>
      <c r="B17" s="191"/>
      <c r="C17" s="192" t="s">
        <v>242</v>
      </c>
      <c r="D17" s="96"/>
      <c r="E17" s="54"/>
      <c r="F17" s="193"/>
      <c r="G17" s="193"/>
      <c r="H17" s="91"/>
      <c r="I17" s="54"/>
      <c r="J17" s="71"/>
      <c r="K17" s="57"/>
    </row>
    <row r="18" spans="1:11" s="53" customFormat="1" x14ac:dyDescent="0.2">
      <c r="A18" s="96">
        <v>6</v>
      </c>
      <c r="B18" s="188" t="s">
        <v>55</v>
      </c>
      <c r="C18" s="51" t="s">
        <v>56</v>
      </c>
      <c r="D18" s="189" t="s">
        <v>2</v>
      </c>
      <c r="E18" s="73">
        <v>8</v>
      </c>
      <c r="F18" s="190"/>
      <c r="G18" s="56">
        <f>E18*F18</f>
        <v>0</v>
      </c>
      <c r="H18" s="57"/>
      <c r="I18" s="52"/>
      <c r="J18" s="52"/>
      <c r="K18" s="57"/>
    </row>
    <row r="19" spans="1:11" s="55" customFormat="1" x14ac:dyDescent="0.2">
      <c r="A19" s="96"/>
      <c r="B19" s="191"/>
      <c r="C19" s="192" t="s">
        <v>176</v>
      </c>
      <c r="D19" s="96"/>
      <c r="E19" s="54"/>
      <c r="F19" s="193"/>
      <c r="G19" s="193"/>
      <c r="H19" s="91"/>
      <c r="I19" s="54"/>
      <c r="J19" s="71"/>
      <c r="K19" s="57"/>
    </row>
    <row r="20" spans="1:11" s="53" customFormat="1" x14ac:dyDescent="0.2">
      <c r="A20" s="96"/>
      <c r="B20" s="58" t="s">
        <v>17</v>
      </c>
      <c r="C20" s="59" t="str">
        <f>CONCATENATE(B8,"  ",C8)</f>
        <v>121  Sejmutí ornice a lesní půdy</v>
      </c>
      <c r="D20" s="60"/>
      <c r="E20" s="75"/>
      <c r="F20" s="61"/>
      <c r="G20" s="62">
        <f>SUM(G8:G19)</f>
        <v>0</v>
      </c>
      <c r="H20" s="85"/>
      <c r="I20" s="250">
        <f>SUM(I8:I19)</f>
        <v>0</v>
      </c>
      <c r="J20" s="250"/>
      <c r="K20" s="250">
        <f>SUM(K8:K19)</f>
        <v>0</v>
      </c>
    </row>
    <row r="21" spans="1:11" s="53" customFormat="1" x14ac:dyDescent="0.2">
      <c r="A21" s="84" t="s">
        <v>14</v>
      </c>
      <c r="B21" s="63" t="s">
        <v>147</v>
      </c>
      <c r="C21" s="64" t="s">
        <v>148</v>
      </c>
      <c r="D21" s="65"/>
      <c r="E21" s="74"/>
      <c r="F21" s="66"/>
      <c r="G21" s="67"/>
      <c r="H21" s="90"/>
      <c r="I21" s="67"/>
      <c r="J21" s="67"/>
      <c r="K21" s="67"/>
    </row>
    <row r="22" spans="1:11" s="53" customFormat="1" ht="27" customHeight="1" x14ac:dyDescent="0.2">
      <c r="A22" s="96">
        <v>7</v>
      </c>
      <c r="B22" s="188" t="s">
        <v>146</v>
      </c>
      <c r="C22" s="51" t="s">
        <v>145</v>
      </c>
      <c r="D22" s="189" t="s">
        <v>5</v>
      </c>
      <c r="E22" s="73">
        <v>57</v>
      </c>
      <c r="F22" s="190"/>
      <c r="G22" s="56">
        <f>E22*F22</f>
        <v>0</v>
      </c>
      <c r="H22" s="57"/>
      <c r="I22" s="52"/>
      <c r="J22" s="52"/>
      <c r="K22" s="57"/>
    </row>
    <row r="23" spans="1:11" s="55" customFormat="1" x14ac:dyDescent="0.2">
      <c r="A23" s="96"/>
      <c r="B23" s="191"/>
      <c r="C23" s="192" t="s">
        <v>177</v>
      </c>
      <c r="D23" s="96"/>
      <c r="E23" s="54"/>
      <c r="F23" s="193"/>
      <c r="G23" s="193"/>
      <c r="H23" s="91"/>
      <c r="I23" s="54"/>
      <c r="J23" s="71"/>
      <c r="K23" s="57"/>
    </row>
    <row r="24" spans="1:11" s="53" customFormat="1" x14ac:dyDescent="0.2">
      <c r="A24" s="96">
        <v>8</v>
      </c>
      <c r="B24" s="188"/>
      <c r="C24" s="51"/>
      <c r="D24" s="189"/>
      <c r="E24" s="73"/>
      <c r="F24" s="190"/>
      <c r="G24" s="56"/>
      <c r="H24" s="57"/>
      <c r="I24" s="52"/>
      <c r="J24" s="52"/>
      <c r="K24" s="57"/>
    </row>
    <row r="25" spans="1:11" s="53" customFormat="1" x14ac:dyDescent="0.2">
      <c r="A25" s="96"/>
      <c r="B25" s="58" t="s">
        <v>17</v>
      </c>
      <c r="C25" s="59" t="str">
        <f>CONCATENATE(B21,"  ",C21)</f>
        <v>132  Hloubení rýh</v>
      </c>
      <c r="D25" s="60"/>
      <c r="E25" s="75"/>
      <c r="F25" s="61"/>
      <c r="G25" s="62">
        <f>SUM(G21:G24)</f>
        <v>0</v>
      </c>
      <c r="H25" s="85"/>
      <c r="I25" s="250">
        <f>SUM(I21:I24)</f>
        <v>0</v>
      </c>
      <c r="J25" s="250"/>
      <c r="K25" s="250">
        <f>SUM(K21:K24)</f>
        <v>0</v>
      </c>
    </row>
    <row r="26" spans="1:11" s="53" customFormat="1" x14ac:dyDescent="0.2">
      <c r="A26" s="84" t="s">
        <v>14</v>
      </c>
      <c r="B26" s="63" t="s">
        <v>127</v>
      </c>
      <c r="C26" s="64" t="s">
        <v>128</v>
      </c>
      <c r="D26" s="65"/>
      <c r="E26" s="74"/>
      <c r="F26" s="66"/>
      <c r="G26" s="67"/>
      <c r="H26" s="90"/>
      <c r="I26" s="67"/>
      <c r="J26" s="67"/>
      <c r="K26" s="67"/>
    </row>
    <row r="27" spans="1:11" s="55" customFormat="1" x14ac:dyDescent="0.2">
      <c r="A27" s="96">
        <v>9</v>
      </c>
      <c r="B27" s="191">
        <v>174151101</v>
      </c>
      <c r="C27" s="239" t="s">
        <v>126</v>
      </c>
      <c r="D27" s="96" t="s">
        <v>5</v>
      </c>
      <c r="E27" s="54">
        <v>33.5</v>
      </c>
      <c r="F27" s="193"/>
      <c r="G27" s="193">
        <f>E27*F27</f>
        <v>0</v>
      </c>
      <c r="H27" s="91"/>
      <c r="I27" s="52"/>
      <c r="J27" s="52"/>
      <c r="K27" s="57"/>
    </row>
    <row r="28" spans="1:11" s="55" customFormat="1" ht="18.600000000000001" customHeight="1" x14ac:dyDescent="0.2">
      <c r="A28" s="96"/>
      <c r="B28" s="191"/>
      <c r="C28" s="192" t="s">
        <v>243</v>
      </c>
      <c r="D28" s="96"/>
      <c r="E28" s="54"/>
      <c r="F28" s="193"/>
      <c r="G28" s="193"/>
      <c r="H28" s="91"/>
      <c r="I28" s="54"/>
      <c r="J28" s="71"/>
      <c r="K28" s="57"/>
    </row>
    <row r="29" spans="1:11" s="53" customFormat="1" x14ac:dyDescent="0.2">
      <c r="A29" s="96"/>
      <c r="B29" s="188"/>
      <c r="C29" s="51"/>
      <c r="D29" s="189"/>
      <c r="E29" s="73"/>
      <c r="F29" s="190"/>
      <c r="G29" s="193"/>
      <c r="H29" s="57"/>
      <c r="I29" s="52"/>
      <c r="J29" s="52"/>
      <c r="K29" s="57"/>
    </row>
    <row r="30" spans="1:11" s="53" customFormat="1" x14ac:dyDescent="0.2">
      <c r="A30" s="96"/>
      <c r="B30" s="58" t="s">
        <v>17</v>
      </c>
      <c r="C30" s="59" t="str">
        <f>CONCATENATE(B26,"  ",C26)</f>
        <v>174  Zásypy</v>
      </c>
      <c r="D30" s="60"/>
      <c r="E30" s="75"/>
      <c r="F30" s="61"/>
      <c r="G30" s="62">
        <f>SUM(G26:G28)</f>
        <v>0</v>
      </c>
      <c r="H30" s="85"/>
      <c r="I30" s="250">
        <f>SUM(I26:I28)</f>
        <v>0</v>
      </c>
      <c r="J30" s="250"/>
      <c r="K30" s="250">
        <f>SUM(K26:K28)</f>
        <v>0</v>
      </c>
    </row>
    <row r="31" spans="1:11" s="53" customFormat="1" x14ac:dyDescent="0.2">
      <c r="A31" s="84" t="s">
        <v>14</v>
      </c>
      <c r="B31" s="63" t="s">
        <v>113</v>
      </c>
      <c r="C31" s="64" t="s">
        <v>114</v>
      </c>
      <c r="D31" s="65"/>
      <c r="E31" s="74"/>
      <c r="F31" s="66"/>
      <c r="G31" s="67"/>
      <c r="H31" s="90"/>
      <c r="I31" s="67"/>
      <c r="J31" s="67"/>
      <c r="K31" s="67"/>
    </row>
    <row r="32" spans="1:11" s="53" customFormat="1" ht="25.5" x14ac:dyDescent="0.2">
      <c r="A32" s="96">
        <v>10</v>
      </c>
      <c r="B32" s="188" t="s">
        <v>150</v>
      </c>
      <c r="C32" s="51" t="s">
        <v>149</v>
      </c>
      <c r="D32" s="189" t="s">
        <v>2</v>
      </c>
      <c r="E32" s="73">
        <v>286</v>
      </c>
      <c r="F32" s="190"/>
      <c r="G32" s="56">
        <f>E32*F32</f>
        <v>0</v>
      </c>
      <c r="H32" s="57"/>
      <c r="I32" s="52"/>
      <c r="J32" s="52"/>
      <c r="K32" s="57"/>
    </row>
    <row r="33" spans="1:11" s="55" customFormat="1" x14ac:dyDescent="0.2">
      <c r="A33" s="96"/>
      <c r="B33" s="191"/>
      <c r="C33" s="192" t="s">
        <v>178</v>
      </c>
      <c r="D33" s="96"/>
      <c r="E33" s="54"/>
      <c r="F33" s="193"/>
      <c r="G33" s="193"/>
      <c r="H33" s="91"/>
      <c r="I33" s="54"/>
      <c r="J33" s="71"/>
      <c r="K33" s="57"/>
    </row>
    <row r="34" spans="1:11" s="53" customFormat="1" ht="25.5" x14ac:dyDescent="0.2">
      <c r="A34" s="96">
        <v>11</v>
      </c>
      <c r="B34" s="188" t="s">
        <v>33</v>
      </c>
      <c r="C34" s="240" t="s">
        <v>151</v>
      </c>
      <c r="D34" s="189" t="s">
        <v>5</v>
      </c>
      <c r="E34" s="73">
        <v>58</v>
      </c>
      <c r="F34" s="190"/>
      <c r="G34" s="193">
        <f>ROUND(E34*F34,1)</f>
        <v>0</v>
      </c>
      <c r="H34" s="57"/>
      <c r="I34" s="52"/>
      <c r="J34" s="52"/>
      <c r="K34" s="57"/>
    </row>
    <row r="35" spans="1:11" s="53" customFormat="1" ht="25.5" x14ac:dyDescent="0.2">
      <c r="A35" s="96">
        <v>12</v>
      </c>
      <c r="B35" s="188" t="s">
        <v>33</v>
      </c>
      <c r="C35" s="240" t="s">
        <v>152</v>
      </c>
      <c r="D35" s="189" t="s">
        <v>5</v>
      </c>
      <c r="E35" s="73">
        <v>5</v>
      </c>
      <c r="F35" s="190"/>
      <c r="G35" s="193">
        <f>ROUND(E35*F35,1)</f>
        <v>0</v>
      </c>
      <c r="H35" s="57"/>
      <c r="I35" s="52"/>
      <c r="J35" s="52"/>
      <c r="K35" s="57"/>
    </row>
    <row r="36" spans="1:11" s="53" customFormat="1" ht="25.5" x14ac:dyDescent="0.2">
      <c r="A36" s="96">
        <v>13</v>
      </c>
      <c r="B36" s="188" t="s">
        <v>63</v>
      </c>
      <c r="C36" s="51" t="s">
        <v>64</v>
      </c>
      <c r="D36" s="189" t="s">
        <v>2</v>
      </c>
      <c r="E36" s="73">
        <v>64</v>
      </c>
      <c r="F36" s="190"/>
      <c r="G36" s="56">
        <f>E36*F36</f>
        <v>0</v>
      </c>
      <c r="H36" s="57"/>
      <c r="I36" s="52"/>
      <c r="J36" s="52"/>
      <c r="K36" s="57"/>
    </row>
    <row r="37" spans="1:11" s="55" customFormat="1" ht="12.95" customHeight="1" x14ac:dyDescent="0.2">
      <c r="A37" s="96"/>
      <c r="B37" s="191"/>
      <c r="C37" s="192" t="s">
        <v>180</v>
      </c>
      <c r="D37" s="96"/>
      <c r="E37" s="54"/>
      <c r="F37" s="193"/>
      <c r="G37" s="193"/>
      <c r="H37" s="91"/>
      <c r="I37" s="54"/>
      <c r="J37" s="71"/>
      <c r="K37" s="57"/>
    </row>
    <row r="38" spans="1:11" s="53" customFormat="1" ht="25.5" x14ac:dyDescent="0.2">
      <c r="A38" s="96">
        <v>14</v>
      </c>
      <c r="B38" s="188" t="s">
        <v>59</v>
      </c>
      <c r="C38" s="51" t="s">
        <v>60</v>
      </c>
      <c r="D38" s="189" t="s">
        <v>2</v>
      </c>
      <c r="E38" s="73">
        <v>995</v>
      </c>
      <c r="F38" s="190"/>
      <c r="G38" s="56">
        <f>E38*F38</f>
        <v>0</v>
      </c>
      <c r="H38" s="57"/>
      <c r="I38" s="52"/>
      <c r="J38" s="52"/>
      <c r="K38" s="57"/>
    </row>
    <row r="39" spans="1:11" s="53" customFormat="1" x14ac:dyDescent="0.2">
      <c r="A39" s="96"/>
      <c r="B39" s="188"/>
      <c r="C39" s="192" t="s">
        <v>179</v>
      </c>
      <c r="D39" s="189"/>
      <c r="E39" s="73"/>
      <c r="F39" s="190"/>
      <c r="G39" s="56"/>
      <c r="H39" s="57"/>
      <c r="I39" s="52"/>
      <c r="J39" s="52"/>
      <c r="K39" s="57"/>
    </row>
    <row r="40" spans="1:11" s="53" customFormat="1" x14ac:dyDescent="0.2">
      <c r="A40" s="96">
        <v>15</v>
      </c>
      <c r="B40" s="188"/>
      <c r="C40" s="51"/>
      <c r="D40" s="189"/>
      <c r="E40" s="73"/>
      <c r="F40" s="190"/>
      <c r="G40" s="56"/>
      <c r="H40" s="57"/>
      <c r="I40" s="52"/>
      <c r="J40" s="52"/>
      <c r="K40" s="57"/>
    </row>
    <row r="41" spans="1:11" s="53" customFormat="1" ht="15.6" customHeight="1" x14ac:dyDescent="0.2">
      <c r="A41" s="96">
        <v>16</v>
      </c>
      <c r="B41" s="188" t="s">
        <v>33</v>
      </c>
      <c r="C41" s="240" t="s">
        <v>103</v>
      </c>
      <c r="D41" s="189" t="s">
        <v>5</v>
      </c>
      <c r="E41" s="73">
        <v>21</v>
      </c>
      <c r="F41" s="190"/>
      <c r="G41" s="193">
        <f>ROUND(E41*F41,1)</f>
        <v>0</v>
      </c>
      <c r="H41" s="57"/>
      <c r="I41" s="52"/>
      <c r="J41" s="52"/>
      <c r="K41" s="57"/>
    </row>
    <row r="42" spans="1:11" s="53" customFormat="1" x14ac:dyDescent="0.2">
      <c r="A42" s="96"/>
      <c r="B42" s="188"/>
      <c r="C42" s="192" t="s">
        <v>181</v>
      </c>
      <c r="D42" s="189"/>
      <c r="E42" s="73"/>
      <c r="F42" s="190"/>
      <c r="G42" s="56"/>
      <c r="H42" s="57"/>
      <c r="I42" s="52"/>
      <c r="J42" s="52"/>
      <c r="K42" s="57"/>
    </row>
    <row r="43" spans="1:11" s="53" customFormat="1" ht="13.5" customHeight="1" x14ac:dyDescent="0.2">
      <c r="A43" s="96">
        <v>17</v>
      </c>
      <c r="B43" s="188" t="s">
        <v>62</v>
      </c>
      <c r="C43" s="51" t="s">
        <v>61</v>
      </c>
      <c r="D43" s="189" t="s">
        <v>2</v>
      </c>
      <c r="E43" s="73">
        <v>1059</v>
      </c>
      <c r="F43" s="190"/>
      <c r="G43" s="56">
        <f>E43*F43</f>
        <v>0</v>
      </c>
      <c r="H43" s="57"/>
      <c r="I43" s="52"/>
      <c r="J43" s="52"/>
      <c r="K43" s="57"/>
    </row>
    <row r="44" spans="1:11" s="53" customFormat="1" ht="23.45" customHeight="1" x14ac:dyDescent="0.2">
      <c r="A44" s="96"/>
      <c r="B44" s="188"/>
      <c r="C44" s="192" t="s">
        <v>182</v>
      </c>
      <c r="D44" s="189"/>
      <c r="E44" s="73"/>
      <c r="F44" s="190"/>
      <c r="G44" s="56"/>
      <c r="H44" s="57"/>
      <c r="I44" s="52"/>
      <c r="J44" s="52"/>
      <c r="K44" s="57"/>
    </row>
    <row r="45" spans="1:11" s="53" customFormat="1" x14ac:dyDescent="0.2">
      <c r="A45" s="96"/>
      <c r="B45" s="58" t="s">
        <v>17</v>
      </c>
      <c r="C45" s="59" t="str">
        <f>CONCATENATE(B31,"  ",C31)</f>
        <v>181  Úpravy pláně</v>
      </c>
      <c r="D45" s="60"/>
      <c r="E45" s="75"/>
      <c r="F45" s="61"/>
      <c r="G45" s="62">
        <f>SUM(G31:G44)</f>
        <v>0</v>
      </c>
      <c r="H45" s="85"/>
      <c r="I45" s="250">
        <f>SUM(I31:I44)</f>
        <v>0</v>
      </c>
      <c r="J45" s="250"/>
      <c r="K45" s="250">
        <f>SUM(K31:K44)</f>
        <v>0</v>
      </c>
    </row>
    <row r="46" spans="1:11" s="83" customFormat="1" x14ac:dyDescent="0.2">
      <c r="A46" s="97" t="s">
        <v>14</v>
      </c>
      <c r="B46" s="194">
        <v>162</v>
      </c>
      <c r="C46" s="77" t="s">
        <v>115</v>
      </c>
      <c r="D46" s="78"/>
      <c r="E46" s="79"/>
      <c r="F46" s="79"/>
      <c r="G46" s="80"/>
      <c r="H46" s="92"/>
      <c r="I46" s="81"/>
      <c r="J46" s="82"/>
      <c r="K46" s="80"/>
    </row>
    <row r="47" spans="1:11" s="55" customFormat="1" ht="25.5" x14ac:dyDescent="0.2">
      <c r="A47" s="96">
        <v>18</v>
      </c>
      <c r="B47" s="191">
        <v>162751117</v>
      </c>
      <c r="C47" s="239" t="s">
        <v>66</v>
      </c>
      <c r="D47" s="96" t="s">
        <v>5</v>
      </c>
      <c r="E47" s="73">
        <v>124</v>
      </c>
      <c r="F47" s="193"/>
      <c r="G47" s="193">
        <f>E47*F47</f>
        <v>0</v>
      </c>
      <c r="H47" s="91"/>
      <c r="I47" s="52"/>
      <c r="J47" s="52"/>
      <c r="K47" s="57"/>
    </row>
    <row r="48" spans="1:11" s="53" customFormat="1" x14ac:dyDescent="0.2">
      <c r="A48" s="96"/>
      <c r="B48" s="188"/>
      <c r="C48" s="192" t="s">
        <v>183</v>
      </c>
      <c r="D48" s="189"/>
      <c r="E48" s="73"/>
      <c r="F48" s="190"/>
      <c r="G48" s="56"/>
      <c r="H48" s="57"/>
      <c r="I48" s="52"/>
      <c r="J48" s="52"/>
      <c r="K48" s="57"/>
    </row>
    <row r="49" spans="1:11" s="53" customFormat="1" x14ac:dyDescent="0.2">
      <c r="A49" s="96"/>
      <c r="B49" s="188"/>
      <c r="C49" s="192" t="s">
        <v>244</v>
      </c>
      <c r="D49" s="189"/>
      <c r="E49" s="73"/>
      <c r="F49" s="190"/>
      <c r="G49" s="56"/>
      <c r="H49" s="57"/>
      <c r="I49" s="52"/>
      <c r="J49" s="52"/>
      <c r="K49" s="57"/>
    </row>
    <row r="50" spans="1:11" s="53" customFormat="1" ht="33.75" x14ac:dyDescent="0.2">
      <c r="A50" s="96"/>
      <c r="B50" s="188"/>
      <c r="C50" s="192" t="s">
        <v>234</v>
      </c>
      <c r="D50" s="189"/>
      <c r="E50" s="73"/>
      <c r="F50" s="190"/>
      <c r="G50" s="56"/>
      <c r="H50" s="57"/>
      <c r="I50" s="52"/>
      <c r="J50" s="52"/>
      <c r="K50" s="57"/>
    </row>
    <row r="51" spans="1:11" s="55" customFormat="1" ht="25.5" x14ac:dyDescent="0.2">
      <c r="A51" s="96">
        <v>19</v>
      </c>
      <c r="B51" s="191">
        <v>162751119</v>
      </c>
      <c r="C51" s="239" t="s">
        <v>67</v>
      </c>
      <c r="D51" s="96" t="s">
        <v>5</v>
      </c>
      <c r="E51" s="73">
        <v>3720</v>
      </c>
      <c r="F51" s="193"/>
      <c r="G51" s="193">
        <f>E51*F51</f>
        <v>0</v>
      </c>
      <c r="H51" s="91"/>
      <c r="I51" s="52"/>
      <c r="J51" s="52"/>
      <c r="K51" s="57"/>
    </row>
    <row r="52" spans="1:11" s="53" customFormat="1" x14ac:dyDescent="0.2">
      <c r="A52" s="96"/>
      <c r="B52" s="188"/>
      <c r="C52" s="192" t="s">
        <v>245</v>
      </c>
      <c r="D52" s="189"/>
      <c r="E52" s="73"/>
      <c r="F52" s="190"/>
      <c r="G52" s="56"/>
      <c r="H52" s="57"/>
      <c r="I52" s="52"/>
      <c r="J52" s="52"/>
      <c r="K52" s="57"/>
    </row>
    <row r="53" spans="1:11" s="55" customFormat="1" ht="33" customHeight="1" x14ac:dyDescent="0.2">
      <c r="A53" s="96">
        <v>20</v>
      </c>
      <c r="B53" s="195" t="s">
        <v>53</v>
      </c>
      <c r="C53" s="254" t="s">
        <v>133</v>
      </c>
      <c r="D53" s="96" t="s">
        <v>3</v>
      </c>
      <c r="E53" s="54">
        <v>223</v>
      </c>
      <c r="F53" s="193"/>
      <c r="G53" s="193">
        <f>E53*F53</f>
        <v>0</v>
      </c>
      <c r="H53" s="91"/>
      <c r="I53" s="54"/>
      <c r="J53" s="71"/>
      <c r="K53" s="57"/>
    </row>
    <row r="54" spans="1:11" s="53" customFormat="1" x14ac:dyDescent="0.2">
      <c r="A54" s="96"/>
      <c r="B54" s="188"/>
      <c r="C54" s="192" t="s">
        <v>184</v>
      </c>
      <c r="D54" s="189"/>
      <c r="E54" s="73"/>
      <c r="F54" s="190"/>
      <c r="G54" s="56"/>
      <c r="H54" s="57"/>
      <c r="I54" s="52"/>
      <c r="J54" s="52"/>
      <c r="K54" s="57"/>
    </row>
    <row r="55" spans="1:11" s="53" customFormat="1" x14ac:dyDescent="0.2">
      <c r="A55" s="96"/>
      <c r="B55" s="188"/>
      <c r="C55" s="192" t="s">
        <v>246</v>
      </c>
      <c r="D55" s="189"/>
      <c r="E55" s="73"/>
      <c r="F55" s="190"/>
      <c r="G55" s="56"/>
      <c r="H55" s="57"/>
      <c r="I55" s="52"/>
      <c r="J55" s="52"/>
      <c r="K55" s="57"/>
    </row>
    <row r="56" spans="1:11" s="55" customFormat="1" ht="38.25" x14ac:dyDescent="0.2">
      <c r="A56" s="96">
        <v>21</v>
      </c>
      <c r="B56" s="188" t="s">
        <v>123</v>
      </c>
      <c r="C56" s="239" t="s">
        <v>122</v>
      </c>
      <c r="D56" s="96" t="s">
        <v>5</v>
      </c>
      <c r="E56" s="54">
        <v>2.69</v>
      </c>
      <c r="F56" s="196"/>
      <c r="G56" s="193">
        <f>E56*F56</f>
        <v>0</v>
      </c>
      <c r="H56" s="91"/>
      <c r="I56" s="54"/>
      <c r="J56" s="71"/>
      <c r="K56" s="57"/>
    </row>
    <row r="57" spans="1:11" s="53" customFormat="1" x14ac:dyDescent="0.2">
      <c r="A57" s="96"/>
      <c r="B57" s="188"/>
      <c r="C57" s="192" t="s">
        <v>235</v>
      </c>
      <c r="D57" s="189"/>
      <c r="E57" s="73"/>
      <c r="F57" s="190"/>
      <c r="G57" s="56"/>
      <c r="H57" s="57"/>
      <c r="I57" s="52"/>
      <c r="J57" s="52"/>
      <c r="K57" s="57"/>
    </row>
    <row r="58" spans="1:11" s="55" customFormat="1" ht="25.5" x14ac:dyDescent="0.2">
      <c r="A58" s="96">
        <v>22</v>
      </c>
      <c r="B58" s="188" t="s">
        <v>159</v>
      </c>
      <c r="C58" s="239" t="s">
        <v>66</v>
      </c>
      <c r="D58" s="96" t="s">
        <v>5</v>
      </c>
      <c r="E58" s="54">
        <v>0.67</v>
      </c>
      <c r="F58" s="196"/>
      <c r="G58" s="193">
        <f>E58*F58</f>
        <v>0</v>
      </c>
      <c r="H58" s="91"/>
      <c r="I58" s="54"/>
      <c r="J58" s="71"/>
      <c r="K58" s="57"/>
    </row>
    <row r="59" spans="1:11" s="53" customFormat="1" x14ac:dyDescent="0.2">
      <c r="A59" s="96"/>
      <c r="B59" s="188"/>
      <c r="C59" s="192" t="s">
        <v>236</v>
      </c>
      <c r="D59" s="189"/>
      <c r="E59" s="73"/>
      <c r="F59" s="190"/>
      <c r="G59" s="56"/>
      <c r="H59" s="57"/>
      <c r="I59" s="52"/>
      <c r="J59" s="52"/>
      <c r="K59" s="57"/>
    </row>
    <row r="60" spans="1:11" s="55" customFormat="1" ht="25.5" x14ac:dyDescent="0.2">
      <c r="A60" s="96">
        <v>23</v>
      </c>
      <c r="B60" s="188" t="s">
        <v>119</v>
      </c>
      <c r="C60" s="239" t="s">
        <v>67</v>
      </c>
      <c r="D60" s="96" t="s">
        <v>5</v>
      </c>
      <c r="E60" s="54">
        <v>20.2</v>
      </c>
      <c r="F60" s="196"/>
      <c r="G60" s="193">
        <f>E60*F60</f>
        <v>0</v>
      </c>
      <c r="H60" s="91"/>
      <c r="I60" s="54"/>
      <c r="J60" s="71"/>
      <c r="K60" s="57"/>
    </row>
    <row r="61" spans="1:11" s="53" customFormat="1" x14ac:dyDescent="0.2">
      <c r="A61" s="96"/>
      <c r="B61" s="188"/>
      <c r="C61" s="192" t="s">
        <v>237</v>
      </c>
      <c r="D61" s="189"/>
      <c r="E61" s="73"/>
      <c r="F61" s="190"/>
      <c r="G61" s="56"/>
      <c r="H61" s="57"/>
      <c r="I61" s="52"/>
      <c r="J61" s="52"/>
      <c r="K61" s="57"/>
    </row>
    <row r="62" spans="1:11" s="55" customFormat="1" ht="28.5" customHeight="1" x14ac:dyDescent="0.2">
      <c r="A62" s="96">
        <v>24</v>
      </c>
      <c r="B62" s="197" t="s">
        <v>53</v>
      </c>
      <c r="C62" s="241" t="s">
        <v>133</v>
      </c>
      <c r="D62" s="96" t="s">
        <v>3</v>
      </c>
      <c r="E62" s="54">
        <v>1.2060000000000002</v>
      </c>
      <c r="F62" s="193"/>
      <c r="G62" s="193">
        <f>ROUND(E62*F62,1)</f>
        <v>0</v>
      </c>
      <c r="H62" s="91"/>
      <c r="I62" s="52"/>
      <c r="J62" s="52"/>
      <c r="K62" s="57"/>
    </row>
    <row r="63" spans="1:11" s="53" customFormat="1" x14ac:dyDescent="0.2">
      <c r="A63" s="96"/>
      <c r="B63" s="188"/>
      <c r="C63" s="192" t="s">
        <v>238</v>
      </c>
      <c r="D63" s="189"/>
      <c r="E63" s="73"/>
      <c r="F63" s="190"/>
      <c r="G63" s="56"/>
      <c r="H63" s="57"/>
      <c r="I63" s="52"/>
      <c r="J63" s="52"/>
      <c r="K63" s="57"/>
    </row>
    <row r="64" spans="1:11" s="53" customFormat="1" x14ac:dyDescent="0.2">
      <c r="A64" s="96"/>
      <c r="B64" s="58" t="s">
        <v>17</v>
      </c>
      <c r="C64" s="59" t="str">
        <f>CONCATENATE(B46,"  ",C46)</f>
        <v>162  Vodorovné přemístění výkopku</v>
      </c>
      <c r="D64" s="60"/>
      <c r="E64" s="75"/>
      <c r="F64" s="61"/>
      <c r="G64" s="62">
        <f>SUM(G46:G63)</f>
        <v>0</v>
      </c>
      <c r="H64" s="85"/>
      <c r="I64" s="250">
        <f>SUM(I46:I63)</f>
        <v>0</v>
      </c>
      <c r="J64" s="250"/>
      <c r="K64" s="250">
        <f>SUM(K46:K63)</f>
        <v>0</v>
      </c>
    </row>
    <row r="65" spans="1:11" s="53" customFormat="1" x14ac:dyDescent="0.2">
      <c r="A65" s="84" t="s">
        <v>14</v>
      </c>
      <c r="B65" s="63" t="s">
        <v>107</v>
      </c>
      <c r="C65" s="64" t="s">
        <v>108</v>
      </c>
      <c r="D65" s="65"/>
      <c r="E65" s="74"/>
      <c r="F65" s="66"/>
      <c r="G65" s="67"/>
      <c r="H65" s="90"/>
      <c r="I65" s="67"/>
      <c r="J65" s="67"/>
      <c r="K65" s="67"/>
    </row>
    <row r="66" spans="1:11" s="55" customFormat="1" ht="25.5" x14ac:dyDescent="0.2">
      <c r="A66" s="96">
        <v>25</v>
      </c>
      <c r="B66" s="191">
        <v>111151111</v>
      </c>
      <c r="C66" s="239" t="s">
        <v>93</v>
      </c>
      <c r="D66" s="96" t="s">
        <v>2</v>
      </c>
      <c r="E66" s="54">
        <v>3177</v>
      </c>
      <c r="F66" s="193"/>
      <c r="G66" s="193">
        <f>E66*F66</f>
        <v>0</v>
      </c>
      <c r="H66" s="91"/>
      <c r="I66" s="52"/>
      <c r="J66" s="52"/>
      <c r="K66" s="57"/>
    </row>
    <row r="67" spans="1:11" s="55" customFormat="1" x14ac:dyDescent="0.2">
      <c r="A67" s="96"/>
      <c r="B67" s="191"/>
      <c r="C67" s="192" t="s">
        <v>317</v>
      </c>
      <c r="D67" s="96"/>
      <c r="E67" s="54"/>
      <c r="F67" s="193"/>
      <c r="G67" s="193"/>
      <c r="H67" s="91"/>
      <c r="I67" s="54"/>
      <c r="J67" s="71"/>
      <c r="K67" s="57"/>
    </row>
    <row r="68" spans="1:11" s="55" customFormat="1" x14ac:dyDescent="0.2">
      <c r="A68" s="96">
        <v>26</v>
      </c>
      <c r="B68" s="191"/>
      <c r="C68" s="239"/>
      <c r="D68" s="96"/>
      <c r="E68" s="54"/>
      <c r="F68" s="193"/>
      <c r="G68" s="193"/>
      <c r="H68" s="91"/>
      <c r="I68" s="52"/>
      <c r="J68" s="52"/>
      <c r="K68" s="57"/>
    </row>
    <row r="69" spans="1:11" s="55" customFormat="1" ht="25.5" x14ac:dyDescent="0.2">
      <c r="A69" s="96">
        <v>27</v>
      </c>
      <c r="B69" s="191" t="s">
        <v>120</v>
      </c>
      <c r="C69" s="241" t="s">
        <v>121</v>
      </c>
      <c r="D69" s="96" t="s">
        <v>3</v>
      </c>
      <c r="E69" s="198">
        <v>0.2</v>
      </c>
      <c r="F69" s="196"/>
      <c r="G69" s="193">
        <f>E69*F69</f>
        <v>0</v>
      </c>
      <c r="H69" s="91"/>
      <c r="I69" s="52"/>
      <c r="J69" s="52"/>
      <c r="K69" s="57"/>
    </row>
    <row r="70" spans="1:11" s="55" customFormat="1" x14ac:dyDescent="0.2">
      <c r="A70" s="96"/>
      <c r="B70" s="191"/>
      <c r="C70" s="192" t="s">
        <v>318</v>
      </c>
      <c r="D70" s="96"/>
      <c r="E70" s="54"/>
      <c r="F70" s="193"/>
      <c r="G70" s="193"/>
      <c r="H70" s="91"/>
      <c r="I70" s="54"/>
      <c r="J70" s="71"/>
      <c r="K70" s="57"/>
    </row>
    <row r="71" spans="1:11" s="55" customFormat="1" x14ac:dyDescent="0.2">
      <c r="A71" s="96">
        <v>28</v>
      </c>
      <c r="B71" s="191"/>
      <c r="C71" s="239"/>
      <c r="D71" s="96"/>
      <c r="E71" s="54"/>
      <c r="F71" s="193"/>
      <c r="G71" s="193"/>
      <c r="H71" s="91"/>
      <c r="I71" s="52"/>
      <c r="J71" s="52"/>
      <c r="K71" s="57"/>
    </row>
    <row r="72" spans="1:11" s="55" customFormat="1" x14ac:dyDescent="0.2">
      <c r="A72" s="96">
        <v>29</v>
      </c>
      <c r="B72" s="191"/>
      <c r="C72" s="239"/>
      <c r="D72" s="96"/>
      <c r="E72" s="54"/>
      <c r="F72" s="193"/>
      <c r="G72" s="193"/>
      <c r="H72" s="91"/>
      <c r="I72" s="52"/>
      <c r="J72" s="52"/>
      <c r="K72" s="57"/>
    </row>
    <row r="73" spans="1:11" s="55" customFormat="1" x14ac:dyDescent="0.2">
      <c r="A73" s="96">
        <v>30</v>
      </c>
      <c r="B73" s="191"/>
      <c r="C73" s="239"/>
      <c r="D73" s="96"/>
      <c r="E73" s="54"/>
      <c r="F73" s="193"/>
      <c r="G73" s="193"/>
      <c r="H73" s="91"/>
      <c r="I73" s="52"/>
      <c r="J73" s="52"/>
      <c r="K73" s="57"/>
    </row>
    <row r="74" spans="1:11" s="55" customFormat="1" x14ac:dyDescent="0.2">
      <c r="A74" s="96">
        <v>31</v>
      </c>
      <c r="B74" s="228"/>
      <c r="C74" s="239"/>
      <c r="D74" s="96"/>
      <c r="E74" s="54"/>
      <c r="F74" s="193"/>
      <c r="G74" s="193"/>
      <c r="H74" s="91"/>
      <c r="I74" s="52"/>
      <c r="J74" s="52"/>
      <c r="K74" s="57"/>
    </row>
    <row r="75" spans="1:11" s="55" customFormat="1" x14ac:dyDescent="0.2">
      <c r="A75" s="96">
        <v>32</v>
      </c>
      <c r="B75" s="191"/>
      <c r="C75" s="239"/>
      <c r="D75" s="96"/>
      <c r="E75" s="54"/>
      <c r="F75" s="193"/>
      <c r="G75" s="193"/>
      <c r="H75" s="91"/>
      <c r="I75" s="52"/>
      <c r="J75" s="52"/>
      <c r="K75" s="57"/>
    </row>
    <row r="76" spans="1:11" s="55" customFormat="1" x14ac:dyDescent="0.2">
      <c r="A76" s="96">
        <v>33</v>
      </c>
      <c r="B76" s="191"/>
      <c r="C76" s="239"/>
      <c r="D76" s="96"/>
      <c r="E76" s="54"/>
      <c r="F76" s="193"/>
      <c r="G76" s="193"/>
      <c r="H76" s="91"/>
      <c r="I76" s="52"/>
      <c r="J76" s="52"/>
      <c r="K76" s="57"/>
    </row>
    <row r="77" spans="1:11" s="55" customFormat="1" x14ac:dyDescent="0.2">
      <c r="A77" s="96">
        <v>34</v>
      </c>
      <c r="B77" s="191"/>
      <c r="C77" s="239"/>
      <c r="D77" s="96"/>
      <c r="E77" s="54"/>
      <c r="F77" s="193"/>
      <c r="G77" s="193"/>
      <c r="H77" s="91"/>
      <c r="I77" s="52"/>
      <c r="J77" s="52"/>
      <c r="K77" s="57"/>
    </row>
    <row r="78" spans="1:11" s="55" customFormat="1" x14ac:dyDescent="0.2">
      <c r="A78" s="96">
        <v>35</v>
      </c>
      <c r="B78" s="191"/>
      <c r="C78" s="239"/>
      <c r="D78" s="96"/>
      <c r="E78" s="54"/>
      <c r="F78" s="193"/>
      <c r="G78" s="193"/>
      <c r="H78" s="91"/>
      <c r="I78" s="52"/>
      <c r="J78" s="52"/>
      <c r="K78" s="57"/>
    </row>
    <row r="79" spans="1:11" s="55" customFormat="1" x14ac:dyDescent="0.2">
      <c r="A79" s="96">
        <v>36</v>
      </c>
      <c r="B79" s="191"/>
      <c r="C79" s="239"/>
      <c r="D79" s="96"/>
      <c r="E79" s="54"/>
      <c r="F79" s="193"/>
      <c r="G79" s="193"/>
      <c r="H79" s="91"/>
      <c r="I79" s="52"/>
      <c r="J79" s="52"/>
      <c r="K79" s="57"/>
    </row>
    <row r="80" spans="1:11" s="55" customFormat="1" x14ac:dyDescent="0.2">
      <c r="A80" s="96">
        <v>37</v>
      </c>
      <c r="B80" s="191"/>
      <c r="C80" s="239"/>
      <c r="D80" s="96"/>
      <c r="E80" s="54"/>
      <c r="F80" s="193"/>
      <c r="G80" s="193"/>
      <c r="H80" s="91"/>
      <c r="I80" s="52"/>
      <c r="J80" s="52"/>
      <c r="K80" s="57"/>
    </row>
    <row r="81" spans="1:11" s="55" customFormat="1" x14ac:dyDescent="0.2">
      <c r="A81" s="96">
        <v>38</v>
      </c>
      <c r="B81" s="191"/>
      <c r="C81" s="241"/>
      <c r="D81" s="96"/>
      <c r="E81" s="54"/>
      <c r="F81" s="196"/>
      <c r="G81" s="193"/>
      <c r="H81" s="91"/>
      <c r="I81" s="52"/>
      <c r="J81" s="52"/>
      <c r="K81" s="57"/>
    </row>
    <row r="82" spans="1:11" s="55" customFormat="1" x14ac:dyDescent="0.2">
      <c r="A82" s="96">
        <v>39</v>
      </c>
      <c r="B82" s="191"/>
      <c r="C82" s="241"/>
      <c r="D82" s="96"/>
      <c r="E82" s="54"/>
      <c r="F82" s="196"/>
      <c r="G82" s="193"/>
      <c r="H82" s="91"/>
      <c r="I82" s="52"/>
      <c r="J82" s="52"/>
      <c r="K82" s="57"/>
    </row>
    <row r="83" spans="1:11" s="55" customFormat="1" ht="25.5" x14ac:dyDescent="0.2">
      <c r="A83" s="96">
        <v>40</v>
      </c>
      <c r="B83" s="191">
        <v>119005121</v>
      </c>
      <c r="C83" s="239" t="s">
        <v>101</v>
      </c>
      <c r="D83" s="96" t="s">
        <v>2</v>
      </c>
      <c r="E83" s="54">
        <v>286</v>
      </c>
      <c r="F83" s="193"/>
      <c r="G83" s="193">
        <f>E83*F83</f>
        <v>0</v>
      </c>
      <c r="H83" s="91"/>
      <c r="I83" s="52"/>
      <c r="J83" s="52"/>
      <c r="K83" s="57"/>
    </row>
    <row r="84" spans="1:11" s="55" customFormat="1" ht="25.5" x14ac:dyDescent="0.2">
      <c r="A84" s="96">
        <v>41</v>
      </c>
      <c r="B84" s="191">
        <v>119005153</v>
      </c>
      <c r="C84" s="239" t="s">
        <v>212</v>
      </c>
      <c r="D84" s="96" t="s">
        <v>4</v>
      </c>
      <c r="E84" s="54">
        <v>23</v>
      </c>
      <c r="F84" s="193"/>
      <c r="G84" s="193">
        <f>E84*F84</f>
        <v>0</v>
      </c>
      <c r="H84" s="91"/>
      <c r="I84" s="52"/>
      <c r="J84" s="52"/>
      <c r="K84" s="57"/>
    </row>
    <row r="85" spans="1:11" s="55" customFormat="1" x14ac:dyDescent="0.2">
      <c r="A85" s="96"/>
      <c r="B85" s="191"/>
      <c r="C85" s="68" t="s">
        <v>284</v>
      </c>
      <c r="D85" s="96"/>
      <c r="E85" s="54"/>
      <c r="F85" s="193"/>
      <c r="G85" s="193"/>
      <c r="H85" s="91"/>
      <c r="I85" s="54"/>
      <c r="J85" s="71"/>
      <c r="K85" s="57"/>
    </row>
    <row r="86" spans="1:11" s="55" customFormat="1" ht="25.5" x14ac:dyDescent="0.2">
      <c r="A86" s="99" t="s">
        <v>323</v>
      </c>
      <c r="B86" s="191">
        <v>111151111</v>
      </c>
      <c r="C86" s="239" t="s">
        <v>315</v>
      </c>
      <c r="D86" s="96" t="s">
        <v>2</v>
      </c>
      <c r="E86" s="54">
        <v>132375</v>
      </c>
      <c r="F86" s="193"/>
      <c r="G86" s="193">
        <f>E86*F86</f>
        <v>0</v>
      </c>
      <c r="H86" s="91"/>
      <c r="I86" s="52"/>
      <c r="J86" s="52"/>
      <c r="K86" s="57"/>
    </row>
    <row r="87" spans="1:11" s="55" customFormat="1" x14ac:dyDescent="0.2">
      <c r="A87" s="96"/>
      <c r="B87" s="191"/>
      <c r="C87" s="192" t="s">
        <v>262</v>
      </c>
      <c r="D87" s="96"/>
      <c r="E87" s="54"/>
      <c r="F87" s="193"/>
      <c r="G87" s="193"/>
      <c r="H87" s="91"/>
      <c r="I87" s="54"/>
      <c r="J87" s="71"/>
      <c r="K87" s="57"/>
    </row>
    <row r="88" spans="1:11" s="55" customFormat="1" ht="25.5" x14ac:dyDescent="0.2">
      <c r="A88" s="99" t="s">
        <v>324</v>
      </c>
      <c r="B88" s="191" t="s">
        <v>120</v>
      </c>
      <c r="C88" s="241" t="s">
        <v>121</v>
      </c>
      <c r="D88" s="96" t="s">
        <v>3</v>
      </c>
      <c r="E88" s="198">
        <v>15.885</v>
      </c>
      <c r="F88" s="196"/>
      <c r="G88" s="193">
        <f>E88*F88</f>
        <v>0</v>
      </c>
      <c r="H88" s="91"/>
      <c r="I88" s="52"/>
      <c r="J88" s="52"/>
      <c r="K88" s="57"/>
    </row>
    <row r="89" spans="1:11" s="55" customFormat="1" x14ac:dyDescent="0.2">
      <c r="A89" s="96"/>
      <c r="B89" s="191"/>
      <c r="C89" s="192" t="s">
        <v>316</v>
      </c>
      <c r="D89" s="96"/>
      <c r="E89" s="54"/>
      <c r="F89" s="193"/>
      <c r="G89" s="193"/>
      <c r="H89" s="91"/>
      <c r="I89" s="54"/>
      <c r="J89" s="71"/>
      <c r="K89" s="57"/>
    </row>
    <row r="90" spans="1:11" s="53" customFormat="1" x14ac:dyDescent="0.2">
      <c r="A90" s="96"/>
      <c r="B90" s="58" t="s">
        <v>17</v>
      </c>
      <c r="C90" s="59" t="str">
        <f>CONCATENATE(B65,"  ",C65)</f>
        <v>11  Přípravné a přidružené práce</v>
      </c>
      <c r="D90" s="60"/>
      <c r="E90" s="75"/>
      <c r="F90" s="61"/>
      <c r="G90" s="62">
        <f>SUM(G65:G89)</f>
        <v>0</v>
      </c>
      <c r="H90" s="85"/>
      <c r="I90" s="250">
        <f>SUM(I65:I84)</f>
        <v>0</v>
      </c>
      <c r="J90" s="250"/>
      <c r="K90" s="250">
        <f>SUM(K65:K84)</f>
        <v>0</v>
      </c>
    </row>
    <row r="91" spans="1:11" s="53" customFormat="1" x14ac:dyDescent="0.2">
      <c r="A91" s="84" t="s">
        <v>14</v>
      </c>
      <c r="B91" s="63" t="s">
        <v>117</v>
      </c>
      <c r="C91" s="64" t="s">
        <v>116</v>
      </c>
      <c r="D91" s="65"/>
      <c r="E91" s="74"/>
      <c r="F91" s="66"/>
      <c r="G91" s="67"/>
      <c r="H91" s="90"/>
      <c r="I91" s="67"/>
      <c r="J91" s="67"/>
      <c r="K91" s="67"/>
    </row>
    <row r="92" spans="1:11" s="55" customFormat="1" x14ac:dyDescent="0.2">
      <c r="A92" s="96">
        <v>42</v>
      </c>
      <c r="B92" s="191"/>
      <c r="C92" s="239"/>
      <c r="D92" s="96"/>
      <c r="E92" s="54"/>
      <c r="F92" s="193"/>
      <c r="G92" s="193"/>
      <c r="H92" s="91"/>
      <c r="I92" s="52"/>
      <c r="J92" s="52"/>
      <c r="K92" s="57"/>
    </row>
    <row r="93" spans="1:11" s="53" customFormat="1" x14ac:dyDescent="0.2">
      <c r="A93" s="96"/>
      <c r="B93" s="58" t="s">
        <v>17</v>
      </c>
      <c r="C93" s="59" t="str">
        <f>CONCATENATE(B91,"  ",C91)</f>
        <v>12  Odkopávky a prokopávky</v>
      </c>
      <c r="D93" s="60"/>
      <c r="E93" s="75"/>
      <c r="F93" s="61"/>
      <c r="G93" s="62">
        <f>SUM(G91:G92)</f>
        <v>0</v>
      </c>
      <c r="H93" s="85"/>
      <c r="I93" s="250">
        <f>SUM(I91:I92)</f>
        <v>0</v>
      </c>
      <c r="J93" s="250"/>
      <c r="K93" s="250">
        <f>SUM(K91:K92)</f>
        <v>0</v>
      </c>
    </row>
    <row r="94" spans="1:11" s="53" customFormat="1" x14ac:dyDescent="0.2">
      <c r="A94" s="84" t="s">
        <v>14</v>
      </c>
      <c r="B94" s="63" t="s">
        <v>109</v>
      </c>
      <c r="C94" s="64" t="s">
        <v>110</v>
      </c>
      <c r="D94" s="65"/>
      <c r="E94" s="74"/>
      <c r="F94" s="66"/>
      <c r="G94" s="67"/>
      <c r="H94" s="90"/>
      <c r="I94" s="67"/>
      <c r="J94" s="67"/>
      <c r="K94" s="67"/>
    </row>
    <row r="95" spans="1:11" s="55" customFormat="1" x14ac:dyDescent="0.2">
      <c r="A95" s="96">
        <v>43</v>
      </c>
      <c r="B95" s="191"/>
      <c r="C95" s="239"/>
      <c r="D95" s="96"/>
      <c r="E95" s="54"/>
      <c r="F95" s="193"/>
      <c r="G95" s="193"/>
      <c r="H95" s="91"/>
      <c r="I95" s="52"/>
      <c r="J95" s="52"/>
      <c r="K95" s="57"/>
    </row>
    <row r="96" spans="1:11" s="53" customFormat="1" x14ac:dyDescent="0.2">
      <c r="A96" s="96"/>
      <c r="B96" s="58" t="s">
        <v>17</v>
      </c>
      <c r="C96" s="59" t="str">
        <f>CONCATENATE(B94,"  ",C94)</f>
        <v>17  Konstrukce ze zemin</v>
      </c>
      <c r="D96" s="60"/>
      <c r="E96" s="75"/>
      <c r="F96" s="61"/>
      <c r="G96" s="62">
        <f>SUM(G94:G95)</f>
        <v>0</v>
      </c>
      <c r="H96" s="85"/>
      <c r="I96" s="250">
        <f>SUM(I94:I95)</f>
        <v>0</v>
      </c>
      <c r="J96" s="250"/>
      <c r="K96" s="250">
        <f>SUM(K94:K95)</f>
        <v>0</v>
      </c>
    </row>
    <row r="97" spans="1:11" s="53" customFormat="1" x14ac:dyDescent="0.2">
      <c r="A97" s="84" t="s">
        <v>14</v>
      </c>
      <c r="B97" s="63" t="s">
        <v>15</v>
      </c>
      <c r="C97" s="64" t="s">
        <v>16</v>
      </c>
      <c r="D97" s="65"/>
      <c r="E97" s="74"/>
      <c r="F97" s="66"/>
      <c r="G97" s="67"/>
      <c r="H97" s="90"/>
      <c r="I97" s="67"/>
      <c r="J97" s="67"/>
      <c r="K97" s="67"/>
    </row>
    <row r="98" spans="1:11" s="55" customFormat="1" ht="25.5" x14ac:dyDescent="0.2">
      <c r="A98" s="96">
        <v>44</v>
      </c>
      <c r="B98" s="191">
        <v>184813511</v>
      </c>
      <c r="C98" s="239" t="s">
        <v>54</v>
      </c>
      <c r="D98" s="96" t="s">
        <v>2</v>
      </c>
      <c r="E98" s="54">
        <v>1345</v>
      </c>
      <c r="F98" s="193"/>
      <c r="G98" s="193">
        <f>E98*F98</f>
        <v>0</v>
      </c>
      <c r="H98" s="91"/>
      <c r="I98" s="52"/>
      <c r="J98" s="52"/>
      <c r="K98" s="57"/>
    </row>
    <row r="99" spans="1:11" s="55" customFormat="1" x14ac:dyDescent="0.2">
      <c r="A99" s="96"/>
      <c r="B99" s="191"/>
      <c r="C99" s="192" t="s">
        <v>185</v>
      </c>
      <c r="D99" s="96"/>
      <c r="E99" s="54"/>
      <c r="F99" s="193"/>
      <c r="G99" s="193"/>
      <c r="H99" s="91"/>
      <c r="I99" s="54"/>
      <c r="J99" s="71"/>
      <c r="K99" s="57"/>
    </row>
    <row r="100" spans="1:11" s="55" customFormat="1" x14ac:dyDescent="0.2">
      <c r="A100" s="96">
        <v>45</v>
      </c>
      <c r="B100" s="191">
        <v>25234001</v>
      </c>
      <c r="C100" s="241" t="s">
        <v>118</v>
      </c>
      <c r="D100" s="96" t="s">
        <v>6</v>
      </c>
      <c r="E100" s="54">
        <v>0.6321500000000001</v>
      </c>
      <c r="F100" s="193"/>
      <c r="G100" s="193">
        <f>E100*F100</f>
        <v>0</v>
      </c>
      <c r="H100" s="91"/>
      <c r="I100" s="52"/>
      <c r="J100" s="52"/>
      <c r="K100" s="57"/>
    </row>
    <row r="101" spans="1:11" s="55" customFormat="1" x14ac:dyDescent="0.2">
      <c r="A101" s="96"/>
      <c r="B101" s="191"/>
      <c r="C101" s="192" t="s">
        <v>186</v>
      </c>
      <c r="D101" s="96"/>
      <c r="E101" s="54"/>
      <c r="F101" s="193"/>
      <c r="G101" s="193"/>
      <c r="H101" s="91"/>
      <c r="I101" s="54"/>
      <c r="J101" s="71"/>
      <c r="K101" s="57"/>
    </row>
    <row r="102" spans="1:11" s="55" customFormat="1" x14ac:dyDescent="0.2">
      <c r="A102" s="96"/>
      <c r="B102" s="191"/>
      <c r="C102" s="192"/>
      <c r="D102" s="96"/>
      <c r="E102" s="54"/>
      <c r="F102" s="193"/>
      <c r="G102" s="193"/>
      <c r="H102" s="91"/>
      <c r="I102" s="54"/>
      <c r="J102" s="71"/>
      <c r="K102" s="57"/>
    </row>
    <row r="103" spans="1:11" s="55" customFormat="1" ht="25.5" x14ac:dyDescent="0.2">
      <c r="A103" s="96"/>
      <c r="B103" s="229"/>
      <c r="C103" s="68" t="s">
        <v>230</v>
      </c>
      <c r="D103" s="68"/>
      <c r="E103" s="230"/>
      <c r="F103" s="68"/>
      <c r="G103" s="68"/>
      <c r="H103" s="91"/>
      <c r="I103" s="52"/>
      <c r="J103" s="52"/>
      <c r="K103" s="57"/>
    </row>
    <row r="104" spans="1:11" s="55" customFormat="1" ht="25.5" x14ac:dyDescent="0.2">
      <c r="A104" s="96">
        <v>46</v>
      </c>
      <c r="B104" s="191">
        <v>185802112</v>
      </c>
      <c r="C104" s="239" t="s">
        <v>68</v>
      </c>
      <c r="D104" s="96" t="s">
        <v>3</v>
      </c>
      <c r="E104" s="54">
        <v>3</v>
      </c>
      <c r="F104" s="193"/>
      <c r="G104" s="193">
        <f>ROUND(E104*F104,1)</f>
        <v>0</v>
      </c>
      <c r="H104" s="91"/>
      <c r="I104" s="52"/>
      <c r="J104" s="52"/>
      <c r="K104" s="57"/>
    </row>
    <row r="105" spans="1:11" s="55" customFormat="1" x14ac:dyDescent="0.2">
      <c r="A105" s="96"/>
      <c r="B105" s="191"/>
      <c r="C105" s="192" t="s">
        <v>187</v>
      </c>
      <c r="D105" s="96"/>
      <c r="E105" s="54"/>
      <c r="F105" s="193"/>
      <c r="G105" s="193"/>
      <c r="H105" s="91"/>
      <c r="I105" s="54"/>
      <c r="J105" s="71"/>
      <c r="K105" s="57"/>
    </row>
    <row r="106" spans="1:11" s="55" customFormat="1" x14ac:dyDescent="0.2">
      <c r="A106" s="96">
        <v>47</v>
      </c>
      <c r="B106" s="188" t="s">
        <v>33</v>
      </c>
      <c r="C106" s="203" t="s">
        <v>52</v>
      </c>
      <c r="D106" s="96" t="s">
        <v>3</v>
      </c>
      <c r="E106" s="54">
        <v>3</v>
      </c>
      <c r="F106" s="190"/>
      <c r="G106" s="193">
        <f>ROUND(E106*F106,1)</f>
        <v>0</v>
      </c>
      <c r="H106" s="91"/>
      <c r="I106" s="52"/>
      <c r="J106" s="52"/>
      <c r="K106" s="57"/>
    </row>
    <row r="107" spans="1:11" s="55" customFormat="1" x14ac:dyDescent="0.2">
      <c r="A107" s="96">
        <v>48</v>
      </c>
      <c r="B107" s="199">
        <v>183403113</v>
      </c>
      <c r="C107" s="239" t="s">
        <v>69</v>
      </c>
      <c r="D107" s="96" t="s">
        <v>2</v>
      </c>
      <c r="E107" s="54">
        <v>286</v>
      </c>
      <c r="F107" s="193"/>
      <c r="G107" s="193">
        <f>ROUND(E107*F107,1)</f>
        <v>0</v>
      </c>
      <c r="H107" s="91"/>
      <c r="I107" s="52"/>
      <c r="J107" s="52"/>
      <c r="K107" s="57"/>
    </row>
    <row r="108" spans="1:11" s="55" customFormat="1" ht="25.5" x14ac:dyDescent="0.2">
      <c r="A108" s="96">
        <v>49</v>
      </c>
      <c r="B108" s="191">
        <v>181114711</v>
      </c>
      <c r="C108" s="239" t="s">
        <v>72</v>
      </c>
      <c r="D108" s="96" t="s">
        <v>5</v>
      </c>
      <c r="E108" s="54">
        <v>0.1</v>
      </c>
      <c r="F108" s="193"/>
      <c r="G108" s="193">
        <f>E108*F108</f>
        <v>0</v>
      </c>
      <c r="H108" s="91"/>
      <c r="I108" s="52"/>
      <c r="J108" s="52"/>
      <c r="K108" s="57"/>
    </row>
    <row r="109" spans="1:11" s="55" customFormat="1" x14ac:dyDescent="0.2">
      <c r="A109" s="96"/>
      <c r="B109" s="191"/>
      <c r="C109" s="192" t="s">
        <v>188</v>
      </c>
      <c r="D109" s="96"/>
      <c r="E109" s="54"/>
      <c r="F109" s="193"/>
      <c r="G109" s="193"/>
      <c r="H109" s="91"/>
      <c r="I109" s="54"/>
      <c r="J109" s="71"/>
      <c r="K109" s="57"/>
    </row>
    <row r="110" spans="1:11" s="55" customFormat="1" x14ac:dyDescent="0.2">
      <c r="A110" s="96">
        <v>50</v>
      </c>
      <c r="B110" s="191">
        <v>183205111</v>
      </c>
      <c r="C110" s="52" t="s">
        <v>95</v>
      </c>
      <c r="D110" s="96" t="s">
        <v>2</v>
      </c>
      <c r="E110" s="54">
        <v>286</v>
      </c>
      <c r="F110" s="193"/>
      <c r="G110" s="193">
        <f>ROUND(E110*F110,1)</f>
        <v>0</v>
      </c>
      <c r="H110" s="91"/>
      <c r="I110" s="52"/>
      <c r="J110" s="52"/>
      <c r="K110" s="57"/>
    </row>
    <row r="111" spans="1:11" s="55" customFormat="1" ht="25.5" x14ac:dyDescent="0.2">
      <c r="A111" s="96">
        <v>51</v>
      </c>
      <c r="B111" s="191">
        <v>184813511</v>
      </c>
      <c r="C111" s="239" t="s">
        <v>54</v>
      </c>
      <c r="D111" s="96" t="s">
        <v>2</v>
      </c>
      <c r="E111" s="54">
        <v>286</v>
      </c>
      <c r="F111" s="193"/>
      <c r="G111" s="193">
        <f>ROUND(E111*F111,1)</f>
        <v>0</v>
      </c>
      <c r="H111" s="91"/>
      <c r="I111" s="52"/>
      <c r="J111" s="52"/>
      <c r="K111" s="57"/>
    </row>
    <row r="112" spans="1:11" s="55" customFormat="1" x14ac:dyDescent="0.2">
      <c r="A112" s="96"/>
      <c r="B112" s="191"/>
      <c r="C112" s="192" t="s">
        <v>189</v>
      </c>
      <c r="D112" s="96"/>
      <c r="E112" s="54"/>
      <c r="F112" s="193"/>
      <c r="G112" s="193"/>
      <c r="H112" s="91"/>
      <c r="I112" s="54"/>
      <c r="J112" s="71"/>
      <c r="K112" s="57"/>
    </row>
    <row r="113" spans="1:11" s="55" customFormat="1" x14ac:dyDescent="0.2">
      <c r="A113" s="96">
        <v>52</v>
      </c>
      <c r="B113" s="202">
        <v>25234001</v>
      </c>
      <c r="C113" s="241" t="s">
        <v>118</v>
      </c>
      <c r="D113" s="96" t="s">
        <v>6</v>
      </c>
      <c r="E113" s="54">
        <v>0.13442000000000001</v>
      </c>
      <c r="F113" s="193"/>
      <c r="G113" s="193">
        <f>ROUND(E113*F113,1)</f>
        <v>0</v>
      </c>
      <c r="H113" s="91"/>
      <c r="I113" s="52"/>
      <c r="J113" s="52"/>
      <c r="K113" s="57"/>
    </row>
    <row r="114" spans="1:11" s="55" customFormat="1" x14ac:dyDescent="0.2">
      <c r="A114" s="96"/>
      <c r="B114" s="191"/>
      <c r="C114" s="192" t="s">
        <v>190</v>
      </c>
      <c r="D114" s="96"/>
      <c r="E114" s="54"/>
      <c r="F114" s="193"/>
      <c r="G114" s="193"/>
      <c r="H114" s="91"/>
      <c r="I114" s="54"/>
      <c r="J114" s="71"/>
      <c r="K114" s="57"/>
    </row>
    <row r="115" spans="1:11" s="55" customFormat="1" ht="25.5" x14ac:dyDescent="0.2">
      <c r="A115" s="96">
        <v>53</v>
      </c>
      <c r="B115" s="191">
        <v>183111113</v>
      </c>
      <c r="C115" s="200" t="s">
        <v>96</v>
      </c>
      <c r="D115" s="96" t="s">
        <v>4</v>
      </c>
      <c r="E115" s="54">
        <v>181</v>
      </c>
      <c r="F115" s="193"/>
      <c r="G115" s="193">
        <f t="shared" ref="G115:G123" si="0">ROUND(E115*F115,1)</f>
        <v>0</v>
      </c>
      <c r="H115" s="91"/>
      <c r="I115" s="52"/>
      <c r="J115" s="52"/>
      <c r="K115" s="57"/>
    </row>
    <row r="116" spans="1:11" s="55" customFormat="1" ht="25.5" x14ac:dyDescent="0.2">
      <c r="A116" s="96">
        <v>54</v>
      </c>
      <c r="B116" s="191">
        <v>183111114</v>
      </c>
      <c r="C116" s="200" t="s">
        <v>160</v>
      </c>
      <c r="D116" s="96" t="s">
        <v>4</v>
      </c>
      <c r="E116" s="54">
        <v>233</v>
      </c>
      <c r="F116" s="193"/>
      <c r="G116" s="193">
        <f t="shared" si="0"/>
        <v>0</v>
      </c>
      <c r="H116" s="91"/>
      <c r="I116" s="52"/>
      <c r="J116" s="52"/>
      <c r="K116" s="57"/>
    </row>
    <row r="117" spans="1:11" s="55" customFormat="1" x14ac:dyDescent="0.2">
      <c r="A117" s="96"/>
      <c r="B117" s="191"/>
      <c r="C117" s="192" t="s">
        <v>225</v>
      </c>
      <c r="D117" s="96"/>
      <c r="E117" s="54"/>
      <c r="F117" s="193"/>
      <c r="G117" s="193"/>
      <c r="H117" s="91"/>
      <c r="I117" s="54"/>
      <c r="J117" s="71"/>
      <c r="K117" s="57"/>
    </row>
    <row r="118" spans="1:11" s="55" customFormat="1" ht="25.5" x14ac:dyDescent="0.2">
      <c r="A118" s="96">
        <v>55</v>
      </c>
      <c r="B118" s="199">
        <v>183211322</v>
      </c>
      <c r="C118" s="239" t="s">
        <v>97</v>
      </c>
      <c r="D118" s="96" t="s">
        <v>4</v>
      </c>
      <c r="E118" s="54">
        <v>181</v>
      </c>
      <c r="F118" s="193"/>
      <c r="G118" s="193">
        <f t="shared" si="0"/>
        <v>0</v>
      </c>
      <c r="H118" s="91"/>
      <c r="I118" s="52"/>
      <c r="J118" s="52"/>
      <c r="K118" s="57"/>
    </row>
    <row r="119" spans="1:11" s="55" customFormat="1" x14ac:dyDescent="0.2">
      <c r="A119" s="96"/>
      <c r="B119" s="188" t="s">
        <v>33</v>
      </c>
      <c r="C119" s="241" t="s">
        <v>41</v>
      </c>
      <c r="D119" s="96"/>
      <c r="E119" s="198"/>
      <c r="F119" s="196"/>
      <c r="G119" s="193"/>
      <c r="H119" s="91"/>
      <c r="I119" s="52"/>
      <c r="J119" s="52"/>
      <c r="K119" s="57"/>
    </row>
    <row r="120" spans="1:11" s="55" customFormat="1" x14ac:dyDescent="0.2">
      <c r="A120" s="96">
        <v>56</v>
      </c>
      <c r="B120" s="188" t="s">
        <v>33</v>
      </c>
      <c r="C120" s="241" t="s">
        <v>153</v>
      </c>
      <c r="D120" s="96" t="s">
        <v>4</v>
      </c>
      <c r="E120" s="198">
        <v>181</v>
      </c>
      <c r="F120" s="196"/>
      <c r="G120" s="193">
        <f>ROUND(E120*F120,1)</f>
        <v>0</v>
      </c>
      <c r="H120" s="91"/>
      <c r="I120" s="52"/>
      <c r="J120" s="52"/>
      <c r="K120" s="57"/>
    </row>
    <row r="121" spans="1:11" s="55" customFormat="1" x14ac:dyDescent="0.2">
      <c r="A121" s="96">
        <v>57</v>
      </c>
      <c r="B121" s="188"/>
      <c r="C121" s="241"/>
      <c r="D121" s="96"/>
      <c r="E121" s="198"/>
      <c r="F121" s="196"/>
      <c r="G121" s="193"/>
      <c r="H121" s="91"/>
      <c r="I121" s="52"/>
      <c r="J121" s="52"/>
      <c r="K121" s="57"/>
    </row>
    <row r="122" spans="1:11" s="55" customFormat="1" x14ac:dyDescent="0.2">
      <c r="A122" s="96">
        <v>58</v>
      </c>
      <c r="B122" s="188"/>
      <c r="C122" s="241"/>
      <c r="D122" s="96"/>
      <c r="E122" s="198"/>
      <c r="F122" s="196"/>
      <c r="G122" s="193"/>
      <c r="H122" s="91"/>
      <c r="I122" s="52"/>
      <c r="J122" s="52"/>
      <c r="K122" s="57"/>
    </row>
    <row r="123" spans="1:11" s="55" customFormat="1" ht="25.5" x14ac:dyDescent="0.2">
      <c r="A123" s="96">
        <v>59</v>
      </c>
      <c r="B123" s="191">
        <v>184102111</v>
      </c>
      <c r="C123" s="52" t="s">
        <v>98</v>
      </c>
      <c r="D123" s="96" t="s">
        <v>4</v>
      </c>
      <c r="E123" s="54">
        <v>233</v>
      </c>
      <c r="F123" s="193"/>
      <c r="G123" s="193">
        <f t="shared" si="0"/>
        <v>0</v>
      </c>
      <c r="H123" s="91"/>
      <c r="I123" s="52"/>
      <c r="J123" s="52"/>
      <c r="K123" s="57"/>
    </row>
    <row r="124" spans="1:11" s="55" customFormat="1" x14ac:dyDescent="0.2">
      <c r="A124" s="96"/>
      <c r="B124" s="188" t="s">
        <v>33</v>
      </c>
      <c r="C124" s="242" t="s">
        <v>40</v>
      </c>
      <c r="D124" s="96"/>
      <c r="E124" s="198"/>
      <c r="F124" s="196"/>
      <c r="G124" s="193"/>
      <c r="H124" s="91"/>
      <c r="I124" s="52"/>
      <c r="J124" s="52"/>
      <c r="K124" s="57"/>
    </row>
    <row r="125" spans="1:11" s="55" customFormat="1" x14ac:dyDescent="0.2">
      <c r="A125" s="96">
        <v>60</v>
      </c>
      <c r="B125" s="188"/>
      <c r="C125" s="242"/>
      <c r="D125" s="96"/>
      <c r="E125" s="198"/>
      <c r="F125" s="196"/>
      <c r="G125" s="193"/>
      <c r="H125" s="91"/>
      <c r="I125" s="52"/>
      <c r="J125" s="52"/>
      <c r="K125" s="57"/>
    </row>
    <row r="126" spans="1:11" s="55" customFormat="1" x14ac:dyDescent="0.2">
      <c r="A126" s="96">
        <v>61</v>
      </c>
      <c r="B126" s="188"/>
      <c r="C126" s="242"/>
      <c r="D126" s="96"/>
      <c r="E126" s="198"/>
      <c r="F126" s="196"/>
      <c r="G126" s="193"/>
      <c r="H126" s="91"/>
      <c r="I126" s="52"/>
      <c r="J126" s="52"/>
      <c r="K126" s="57"/>
    </row>
    <row r="127" spans="1:11" s="55" customFormat="1" x14ac:dyDescent="0.2">
      <c r="A127" s="96">
        <v>62</v>
      </c>
      <c r="B127" s="188" t="s">
        <v>224</v>
      </c>
      <c r="C127" s="242" t="s">
        <v>222</v>
      </c>
      <c r="D127" s="96" t="s">
        <v>4</v>
      </c>
      <c r="E127" s="198">
        <v>62</v>
      </c>
      <c r="F127" s="196"/>
      <c r="G127" s="193">
        <f>ROUND(E127*F127,1)</f>
        <v>0</v>
      </c>
      <c r="H127" s="91"/>
      <c r="I127" s="52"/>
      <c r="J127" s="52"/>
      <c r="K127" s="57"/>
    </row>
    <row r="128" spans="1:11" s="55" customFormat="1" x14ac:dyDescent="0.2">
      <c r="A128" s="96">
        <v>63</v>
      </c>
      <c r="B128" s="188" t="s">
        <v>223</v>
      </c>
      <c r="C128" s="242" t="s">
        <v>219</v>
      </c>
      <c r="D128" s="96" t="s">
        <v>4</v>
      </c>
      <c r="E128" s="198">
        <v>59</v>
      </c>
      <c r="F128" s="196"/>
      <c r="G128" s="193">
        <f>ROUND(E128*F128,1)</f>
        <v>0</v>
      </c>
      <c r="H128" s="91"/>
      <c r="I128" s="52"/>
      <c r="J128" s="52"/>
      <c r="K128" s="57"/>
    </row>
    <row r="129" spans="1:13" s="55" customFormat="1" x14ac:dyDescent="0.2">
      <c r="A129" s="96">
        <v>64</v>
      </c>
      <c r="B129" s="188" t="s">
        <v>223</v>
      </c>
      <c r="C129" s="242" t="s">
        <v>220</v>
      </c>
      <c r="D129" s="96" t="s">
        <v>4</v>
      </c>
      <c r="E129" s="198">
        <v>76</v>
      </c>
      <c r="F129" s="196"/>
      <c r="G129" s="193">
        <f>ROUND(E129*F129,1)</f>
        <v>0</v>
      </c>
      <c r="H129" s="91"/>
      <c r="I129" s="52"/>
      <c r="J129" s="52"/>
      <c r="K129" s="57"/>
    </row>
    <row r="130" spans="1:13" s="55" customFormat="1" x14ac:dyDescent="0.2">
      <c r="A130" s="96">
        <v>65</v>
      </c>
      <c r="B130" s="188" t="s">
        <v>132</v>
      </c>
      <c r="C130" s="242" t="s">
        <v>221</v>
      </c>
      <c r="D130" s="96" t="s">
        <v>4</v>
      </c>
      <c r="E130" s="198">
        <v>36</v>
      </c>
      <c r="F130" s="196"/>
      <c r="G130" s="193">
        <f>ROUND(E130*F130,1)</f>
        <v>0</v>
      </c>
      <c r="H130" s="91"/>
      <c r="I130" s="52"/>
      <c r="J130" s="52"/>
      <c r="K130" s="57"/>
      <c r="L130" s="245">
        <f>SUM(E127:E130)</f>
        <v>233</v>
      </c>
      <c r="M130" s="245">
        <f>L130+22+29</f>
        <v>284</v>
      </c>
    </row>
    <row r="131" spans="1:13" s="55" customFormat="1" ht="25.5" x14ac:dyDescent="0.2">
      <c r="A131" s="96">
        <v>66</v>
      </c>
      <c r="B131" s="191">
        <v>185802114</v>
      </c>
      <c r="C131" s="52" t="s">
        <v>89</v>
      </c>
      <c r="D131" s="96" t="s">
        <v>3</v>
      </c>
      <c r="E131" s="198">
        <v>4.1400000000000005E-3</v>
      </c>
      <c r="F131" s="193"/>
      <c r="G131" s="193">
        <f>ROUND(E131*F131,1)</f>
        <v>0</v>
      </c>
      <c r="H131" s="91"/>
      <c r="I131" s="52"/>
      <c r="J131" s="52"/>
      <c r="K131" s="57"/>
    </row>
    <row r="132" spans="1:13" s="55" customFormat="1" x14ac:dyDescent="0.2">
      <c r="A132" s="96"/>
      <c r="B132" s="191"/>
      <c r="C132" s="192" t="s">
        <v>226</v>
      </c>
      <c r="D132" s="96"/>
      <c r="E132" s="54"/>
      <c r="F132" s="193"/>
      <c r="G132" s="193"/>
      <c r="H132" s="91"/>
      <c r="I132" s="54"/>
      <c r="J132" s="71"/>
      <c r="K132" s="57"/>
    </row>
    <row r="133" spans="1:13" s="55" customFormat="1" x14ac:dyDescent="0.2">
      <c r="A133" s="96">
        <v>67</v>
      </c>
      <c r="B133" s="188" t="s">
        <v>33</v>
      </c>
      <c r="C133" s="242" t="s">
        <v>124</v>
      </c>
      <c r="D133" s="96" t="s">
        <v>3</v>
      </c>
      <c r="E133" s="198">
        <v>4.1400000000000005E-3</v>
      </c>
      <c r="F133" s="196"/>
      <c r="G133" s="193">
        <f>ROUND(E133*F133,1)</f>
        <v>0</v>
      </c>
      <c r="H133" s="91"/>
      <c r="I133" s="52"/>
      <c r="J133" s="52"/>
      <c r="K133" s="57"/>
    </row>
    <row r="134" spans="1:13" s="55" customFormat="1" x14ac:dyDescent="0.2">
      <c r="A134" s="96">
        <v>68</v>
      </c>
      <c r="B134" s="191">
        <v>185851121</v>
      </c>
      <c r="C134" s="52" t="s">
        <v>86</v>
      </c>
      <c r="D134" s="96" t="s">
        <v>5</v>
      </c>
      <c r="E134" s="54">
        <v>2</v>
      </c>
      <c r="F134" s="193"/>
      <c r="G134" s="193">
        <f>ROUND(E134*F134,1)</f>
        <v>0</v>
      </c>
      <c r="H134" s="91"/>
      <c r="I134" s="52"/>
      <c r="J134" s="52"/>
      <c r="K134" s="57"/>
    </row>
    <row r="135" spans="1:13" s="55" customFormat="1" x14ac:dyDescent="0.2">
      <c r="A135" s="96"/>
      <c r="B135" s="191"/>
      <c r="C135" s="192" t="s">
        <v>227</v>
      </c>
      <c r="D135" s="96"/>
      <c r="E135" s="54"/>
      <c r="F135" s="193"/>
      <c r="G135" s="193"/>
      <c r="H135" s="91"/>
      <c r="I135" s="54"/>
      <c r="J135" s="71"/>
      <c r="K135" s="57"/>
    </row>
    <row r="136" spans="1:13" s="55" customFormat="1" x14ac:dyDescent="0.2">
      <c r="A136" s="96">
        <v>69</v>
      </c>
      <c r="B136" s="191">
        <v>8211321</v>
      </c>
      <c r="C136" s="242" t="s">
        <v>87</v>
      </c>
      <c r="D136" s="96" t="s">
        <v>5</v>
      </c>
      <c r="E136" s="54">
        <v>2</v>
      </c>
      <c r="F136" s="193"/>
      <c r="G136" s="193">
        <f>ROUND(E136*F136,1)</f>
        <v>0</v>
      </c>
      <c r="H136" s="91"/>
      <c r="I136" s="52"/>
      <c r="J136" s="52"/>
      <c r="K136" s="57"/>
    </row>
    <row r="137" spans="1:13" s="55" customFormat="1" x14ac:dyDescent="0.2">
      <c r="A137" s="96">
        <v>70</v>
      </c>
      <c r="B137" s="191">
        <v>184911421</v>
      </c>
      <c r="C137" s="52" t="s">
        <v>85</v>
      </c>
      <c r="D137" s="96" t="s">
        <v>2</v>
      </c>
      <c r="E137" s="54">
        <v>217</v>
      </c>
      <c r="F137" s="193"/>
      <c r="G137" s="193">
        <f>ROUND(E137*F137,1)</f>
        <v>0</v>
      </c>
      <c r="H137" s="91"/>
      <c r="I137" s="52"/>
      <c r="J137" s="52"/>
      <c r="K137" s="57"/>
    </row>
    <row r="138" spans="1:13" s="55" customFormat="1" x14ac:dyDescent="0.2">
      <c r="A138" s="96"/>
      <c r="B138" s="191"/>
      <c r="C138" s="192" t="s">
        <v>228</v>
      </c>
      <c r="D138" s="96"/>
      <c r="E138" s="54"/>
      <c r="F138" s="193"/>
      <c r="G138" s="193"/>
      <c r="H138" s="91"/>
      <c r="I138" s="54"/>
      <c r="J138" s="71"/>
      <c r="K138" s="57"/>
    </row>
    <row r="139" spans="1:13" s="223" customFormat="1" ht="13.5" customHeight="1" x14ac:dyDescent="0.2">
      <c r="A139" s="96">
        <v>71</v>
      </c>
      <c r="B139" s="191" t="s">
        <v>33</v>
      </c>
      <c r="C139" s="243" t="s">
        <v>44</v>
      </c>
      <c r="D139" s="96" t="s">
        <v>5</v>
      </c>
      <c r="E139" s="255">
        <v>21.7</v>
      </c>
      <c r="F139" s="196"/>
      <c r="G139" s="193">
        <f>ROUND(E139*F139,1)</f>
        <v>0</v>
      </c>
      <c r="H139" s="93"/>
      <c r="I139" s="231"/>
      <c r="J139" s="231"/>
      <c r="K139" s="57"/>
    </row>
    <row r="140" spans="1:13" s="55" customFormat="1" x14ac:dyDescent="0.2">
      <c r="A140" s="96"/>
      <c r="B140" s="191"/>
      <c r="C140" s="192" t="s">
        <v>229</v>
      </c>
      <c r="D140" s="96"/>
      <c r="E140" s="54"/>
      <c r="F140" s="193"/>
      <c r="G140" s="193"/>
      <c r="H140" s="91"/>
      <c r="I140" s="54"/>
      <c r="J140" s="71"/>
      <c r="K140" s="57"/>
    </row>
    <row r="141" spans="1:13" s="55" customFormat="1" ht="25.5" x14ac:dyDescent="0.2">
      <c r="A141" s="96">
        <v>72</v>
      </c>
      <c r="B141" s="191">
        <v>184911151</v>
      </c>
      <c r="C141" s="52" t="s">
        <v>102</v>
      </c>
      <c r="D141" s="96" t="s">
        <v>2</v>
      </c>
      <c r="E141" s="54">
        <v>24.5</v>
      </c>
      <c r="F141" s="193"/>
      <c r="G141" s="193">
        <f>ROUND(E141*F141,1)</f>
        <v>0</v>
      </c>
      <c r="H141" s="91"/>
      <c r="I141" s="52"/>
      <c r="J141" s="52"/>
      <c r="K141" s="57"/>
    </row>
    <row r="142" spans="1:13" s="55" customFormat="1" x14ac:dyDescent="0.2">
      <c r="A142" s="96"/>
      <c r="B142" s="191"/>
      <c r="C142" s="192" t="s">
        <v>191</v>
      </c>
      <c r="D142" s="96"/>
      <c r="E142" s="54"/>
      <c r="F142" s="193"/>
      <c r="G142" s="193"/>
      <c r="H142" s="91"/>
      <c r="I142" s="54"/>
      <c r="J142" s="71"/>
      <c r="K142" s="57"/>
    </row>
    <row r="143" spans="1:13" s="223" customFormat="1" ht="25.5" x14ac:dyDescent="0.2">
      <c r="A143" s="96">
        <v>73</v>
      </c>
      <c r="B143" s="191" t="s">
        <v>33</v>
      </c>
      <c r="C143" s="243" t="s">
        <v>129</v>
      </c>
      <c r="D143" s="96" t="s">
        <v>5</v>
      </c>
      <c r="E143" s="54">
        <v>1.2</v>
      </c>
      <c r="F143" s="196"/>
      <c r="G143" s="193">
        <f>ROUND(E143*F143,1)</f>
        <v>0</v>
      </c>
      <c r="H143" s="93"/>
      <c r="I143" s="231"/>
      <c r="J143" s="231"/>
      <c r="K143" s="57"/>
    </row>
    <row r="144" spans="1:13" s="55" customFormat="1" x14ac:dyDescent="0.2">
      <c r="A144" s="96"/>
      <c r="B144" s="191"/>
      <c r="C144" s="192" t="s">
        <v>192</v>
      </c>
      <c r="D144" s="96"/>
      <c r="E144" s="54"/>
      <c r="F144" s="193"/>
      <c r="G144" s="193"/>
      <c r="H144" s="91"/>
      <c r="I144" s="54"/>
      <c r="J144" s="71"/>
      <c r="K144" s="57"/>
    </row>
    <row r="145" spans="1:11" s="55" customFormat="1" x14ac:dyDescent="0.2">
      <c r="A145" s="96">
        <v>74</v>
      </c>
      <c r="B145" s="191">
        <v>184801131</v>
      </c>
      <c r="C145" s="239" t="s">
        <v>99</v>
      </c>
      <c r="D145" s="96" t="s">
        <v>2</v>
      </c>
      <c r="E145" s="54">
        <v>217</v>
      </c>
      <c r="F145" s="193"/>
      <c r="G145" s="193">
        <f>E145*F145</f>
        <v>0</v>
      </c>
      <c r="H145" s="91"/>
      <c r="I145" s="52"/>
      <c r="J145" s="52"/>
      <c r="K145" s="57"/>
    </row>
    <row r="146" spans="1:11" s="55" customFormat="1" x14ac:dyDescent="0.2">
      <c r="A146" s="96"/>
      <c r="B146" s="191"/>
      <c r="C146" s="192" t="s">
        <v>228</v>
      </c>
      <c r="D146" s="96"/>
      <c r="E146" s="54"/>
      <c r="F146" s="193"/>
      <c r="G146" s="193"/>
      <c r="H146" s="91"/>
      <c r="I146" s="54"/>
      <c r="J146" s="71"/>
      <c r="K146" s="57"/>
    </row>
    <row r="147" spans="1:11" s="55" customFormat="1" ht="25.5" x14ac:dyDescent="0.2">
      <c r="A147" s="96">
        <v>75</v>
      </c>
      <c r="B147" s="191">
        <v>185804211</v>
      </c>
      <c r="C147" s="239" t="s">
        <v>279</v>
      </c>
      <c r="D147" s="96" t="s">
        <v>2</v>
      </c>
      <c r="E147" s="54">
        <v>122.5</v>
      </c>
      <c r="F147" s="193"/>
      <c r="G147" s="193">
        <f>E147*F147</f>
        <v>0</v>
      </c>
      <c r="H147" s="91"/>
      <c r="I147" s="52"/>
      <c r="J147" s="52"/>
      <c r="K147" s="57"/>
    </row>
    <row r="148" spans="1:11" s="55" customFormat="1" x14ac:dyDescent="0.2">
      <c r="A148" s="96"/>
      <c r="B148" s="191"/>
      <c r="C148" s="192" t="s">
        <v>193</v>
      </c>
      <c r="D148" s="96"/>
      <c r="E148" s="54"/>
      <c r="F148" s="193"/>
      <c r="G148" s="193"/>
      <c r="H148" s="91"/>
      <c r="I148" s="54"/>
      <c r="J148" s="71"/>
      <c r="K148" s="57"/>
    </row>
    <row r="149" spans="1:11" s="55" customFormat="1" ht="25.5" x14ac:dyDescent="0.2">
      <c r="A149" s="96">
        <v>76</v>
      </c>
      <c r="B149" s="191">
        <v>185804212</v>
      </c>
      <c r="C149" s="239" t="s">
        <v>280</v>
      </c>
      <c r="D149" s="96" t="s">
        <v>2</v>
      </c>
      <c r="E149" s="54">
        <v>868</v>
      </c>
      <c r="F149" s="193"/>
      <c r="G149" s="193">
        <f>E149*F149</f>
        <v>0</v>
      </c>
      <c r="H149" s="91"/>
      <c r="I149" s="52"/>
      <c r="J149" s="52"/>
      <c r="K149" s="57"/>
    </row>
    <row r="150" spans="1:11" s="55" customFormat="1" x14ac:dyDescent="0.2">
      <c r="A150" s="96"/>
      <c r="B150" s="191"/>
      <c r="C150" s="192" t="s">
        <v>231</v>
      </c>
      <c r="D150" s="96"/>
      <c r="E150" s="54"/>
      <c r="F150" s="193"/>
      <c r="G150" s="193"/>
      <c r="H150" s="91"/>
      <c r="I150" s="54"/>
      <c r="J150" s="71"/>
      <c r="K150" s="57"/>
    </row>
    <row r="151" spans="1:11" s="55" customFormat="1" ht="25.5" x14ac:dyDescent="0.2">
      <c r="A151" s="96">
        <v>77</v>
      </c>
      <c r="B151" s="200" t="s">
        <v>120</v>
      </c>
      <c r="C151" s="241" t="s">
        <v>121</v>
      </c>
      <c r="D151" s="96" t="s">
        <v>3</v>
      </c>
      <c r="E151" s="198">
        <v>0.2</v>
      </c>
      <c r="F151" s="196"/>
      <c r="G151" s="193">
        <f>ROUND(E151*F151,1)</f>
        <v>0</v>
      </c>
      <c r="H151" s="91"/>
      <c r="I151" s="52"/>
      <c r="J151" s="52"/>
      <c r="K151" s="57"/>
    </row>
    <row r="152" spans="1:11" s="55" customFormat="1" x14ac:dyDescent="0.2">
      <c r="A152" s="96"/>
      <c r="B152" s="191"/>
      <c r="C152" s="192" t="s">
        <v>232</v>
      </c>
      <c r="D152" s="96"/>
      <c r="E152" s="54"/>
      <c r="F152" s="193"/>
      <c r="G152" s="193"/>
      <c r="H152" s="91"/>
      <c r="I152" s="54"/>
      <c r="J152" s="71"/>
      <c r="K152" s="57"/>
    </row>
    <row r="153" spans="1:11" s="55" customFormat="1" x14ac:dyDescent="0.2">
      <c r="A153" s="96">
        <v>78</v>
      </c>
      <c r="B153" s="200">
        <v>185804311</v>
      </c>
      <c r="C153" s="239" t="s">
        <v>100</v>
      </c>
      <c r="D153" s="96" t="s">
        <v>5</v>
      </c>
      <c r="E153" s="198">
        <v>2.5</v>
      </c>
      <c r="F153" s="196"/>
      <c r="G153" s="193">
        <f>ROUND(E153*F153,1)</f>
        <v>0</v>
      </c>
      <c r="H153" s="91"/>
      <c r="I153" s="52"/>
      <c r="J153" s="52"/>
      <c r="K153" s="57"/>
    </row>
    <row r="154" spans="1:11" s="55" customFormat="1" x14ac:dyDescent="0.2">
      <c r="A154" s="96"/>
      <c r="B154" s="191"/>
      <c r="C154" s="192" t="s">
        <v>233</v>
      </c>
      <c r="D154" s="96"/>
      <c r="E154" s="54"/>
      <c r="F154" s="193"/>
      <c r="G154" s="193"/>
      <c r="H154" s="91"/>
      <c r="I154" s="54"/>
      <c r="J154" s="71"/>
      <c r="K154" s="57"/>
    </row>
    <row r="155" spans="1:11" s="55" customFormat="1" x14ac:dyDescent="0.2">
      <c r="A155" s="96" t="s">
        <v>214</v>
      </c>
      <c r="B155" s="191">
        <v>185851121</v>
      </c>
      <c r="C155" s="52" t="s">
        <v>86</v>
      </c>
      <c r="D155" s="96" t="s">
        <v>5</v>
      </c>
      <c r="E155" s="198">
        <v>2.5</v>
      </c>
      <c r="F155" s="193"/>
      <c r="G155" s="193">
        <f>ROUND(E155*F155,1)</f>
        <v>0</v>
      </c>
      <c r="H155" s="91"/>
      <c r="I155" s="52"/>
      <c r="J155" s="52"/>
      <c r="K155" s="57"/>
    </row>
    <row r="156" spans="1:11" s="55" customFormat="1" x14ac:dyDescent="0.2">
      <c r="A156" s="96"/>
      <c r="B156" s="191"/>
      <c r="C156" s="192" t="s">
        <v>233</v>
      </c>
      <c r="D156" s="96"/>
      <c r="E156" s="54"/>
      <c r="F156" s="193"/>
      <c r="G156" s="193"/>
      <c r="H156" s="91"/>
      <c r="I156" s="54"/>
      <c r="J156" s="71"/>
      <c r="K156" s="57"/>
    </row>
    <row r="157" spans="1:11" s="55" customFormat="1" x14ac:dyDescent="0.2">
      <c r="A157" s="96" t="s">
        <v>313</v>
      </c>
      <c r="B157" s="191">
        <v>8211321</v>
      </c>
      <c r="C157" s="242" t="s">
        <v>87</v>
      </c>
      <c r="D157" s="96" t="s">
        <v>5</v>
      </c>
      <c r="E157" s="54">
        <v>2.5</v>
      </c>
      <c r="F157" s="193"/>
      <c r="G157" s="193">
        <f>ROUND(E157*F157,1)</f>
        <v>0</v>
      </c>
      <c r="H157" s="91"/>
      <c r="I157" s="52"/>
      <c r="J157" s="52"/>
      <c r="K157" s="57"/>
    </row>
    <row r="158" spans="1:11" s="55" customFormat="1" x14ac:dyDescent="0.2">
      <c r="A158" s="96">
        <v>79</v>
      </c>
      <c r="B158" s="200">
        <v>185804312</v>
      </c>
      <c r="C158" s="239" t="s">
        <v>130</v>
      </c>
      <c r="D158" s="96" t="s">
        <v>5</v>
      </c>
      <c r="E158" s="198">
        <v>22</v>
      </c>
      <c r="F158" s="196"/>
      <c r="G158" s="193">
        <f>ROUND(E158*F158,1)</f>
        <v>0</v>
      </c>
      <c r="H158" s="91"/>
      <c r="I158" s="52"/>
      <c r="J158" s="52"/>
      <c r="K158" s="57"/>
    </row>
    <row r="159" spans="1:11" s="55" customFormat="1" x14ac:dyDescent="0.2">
      <c r="A159" s="96"/>
      <c r="B159" s="191"/>
      <c r="C159" s="192" t="s">
        <v>194</v>
      </c>
      <c r="D159" s="96"/>
      <c r="E159" s="54"/>
      <c r="F159" s="193"/>
      <c r="G159" s="193"/>
      <c r="H159" s="91"/>
      <c r="I159" s="54"/>
      <c r="J159" s="71"/>
      <c r="K159" s="57"/>
    </row>
    <row r="160" spans="1:11" s="55" customFormat="1" x14ac:dyDescent="0.2">
      <c r="A160" s="96" t="s">
        <v>213</v>
      </c>
      <c r="B160" s="191">
        <v>185851121</v>
      </c>
      <c r="C160" s="52" t="s">
        <v>86</v>
      </c>
      <c r="D160" s="96" t="s">
        <v>5</v>
      </c>
      <c r="E160" s="198">
        <v>22</v>
      </c>
      <c r="F160" s="193"/>
      <c r="G160" s="193">
        <f>ROUND(E160*F160,1)</f>
        <v>0</v>
      </c>
      <c r="H160" s="91"/>
      <c r="I160" s="52"/>
      <c r="J160" s="52"/>
      <c r="K160" s="57"/>
    </row>
    <row r="161" spans="1:11" s="55" customFormat="1" x14ac:dyDescent="0.2">
      <c r="A161" s="96" t="s">
        <v>314</v>
      </c>
      <c r="B161" s="191">
        <v>8211321</v>
      </c>
      <c r="C161" s="242" t="s">
        <v>87</v>
      </c>
      <c r="D161" s="96" t="s">
        <v>5</v>
      </c>
      <c r="E161" s="54">
        <v>22</v>
      </c>
      <c r="F161" s="193"/>
      <c r="G161" s="193">
        <f>ROUND(E161*F161,1)</f>
        <v>0</v>
      </c>
      <c r="H161" s="91"/>
      <c r="I161" s="52"/>
      <c r="J161" s="52"/>
      <c r="K161" s="57"/>
    </row>
    <row r="162" spans="1:11" s="55" customFormat="1" ht="11.45" customHeight="1" x14ac:dyDescent="0.2">
      <c r="A162" s="96"/>
      <c r="B162" s="191"/>
      <c r="C162" s="192"/>
      <c r="D162" s="96"/>
      <c r="E162" s="54"/>
      <c r="F162" s="193"/>
      <c r="G162" s="193"/>
      <c r="H162" s="91"/>
      <c r="I162" s="54"/>
      <c r="J162" s="71"/>
      <c r="K162" s="57"/>
    </row>
    <row r="163" spans="1:11" s="55" customFormat="1" ht="24.95" customHeight="1" x14ac:dyDescent="0.2">
      <c r="A163" s="96">
        <v>80</v>
      </c>
      <c r="B163" s="191">
        <v>183101323</v>
      </c>
      <c r="C163" s="239" t="s">
        <v>155</v>
      </c>
      <c r="D163" s="96" t="s">
        <v>4</v>
      </c>
      <c r="E163" s="54">
        <v>4</v>
      </c>
      <c r="F163" s="193"/>
      <c r="G163" s="193">
        <f>E163*F163</f>
        <v>0</v>
      </c>
      <c r="H163" s="91"/>
      <c r="I163" s="52"/>
      <c r="J163" s="52"/>
      <c r="K163" s="57"/>
    </row>
    <row r="164" spans="1:11" s="55" customFormat="1" x14ac:dyDescent="0.2">
      <c r="A164" s="96"/>
      <c r="B164" s="191"/>
      <c r="C164" s="192" t="s">
        <v>157</v>
      </c>
      <c r="D164" s="96"/>
      <c r="E164" s="54"/>
      <c r="F164" s="193"/>
      <c r="G164" s="193"/>
      <c r="H164" s="91"/>
      <c r="I164" s="54"/>
      <c r="J164" s="71"/>
      <c r="K164" s="57"/>
    </row>
    <row r="165" spans="1:11" s="55" customFormat="1" ht="24.95" customHeight="1" x14ac:dyDescent="0.2">
      <c r="A165" s="96">
        <v>81</v>
      </c>
      <c r="B165" s="191">
        <v>183151118</v>
      </c>
      <c r="C165" s="239" t="s">
        <v>156</v>
      </c>
      <c r="D165" s="96" t="s">
        <v>4</v>
      </c>
      <c r="E165" s="54">
        <v>4</v>
      </c>
      <c r="F165" s="193"/>
      <c r="G165" s="193">
        <f>E165*F165</f>
        <v>0</v>
      </c>
      <c r="H165" s="91"/>
      <c r="I165" s="52"/>
      <c r="J165" s="52"/>
      <c r="K165" s="57"/>
    </row>
    <row r="166" spans="1:11" s="55" customFormat="1" x14ac:dyDescent="0.2">
      <c r="A166" s="96"/>
      <c r="B166" s="191"/>
      <c r="C166" s="192" t="s">
        <v>157</v>
      </c>
      <c r="D166" s="96"/>
      <c r="E166" s="54"/>
      <c r="F166" s="193"/>
      <c r="G166" s="193"/>
      <c r="H166" s="91"/>
      <c r="I166" s="54"/>
      <c r="J166" s="71"/>
      <c r="K166" s="57"/>
    </row>
    <row r="167" spans="1:11" s="55" customFormat="1" ht="24.95" customHeight="1" x14ac:dyDescent="0.2">
      <c r="A167" s="96">
        <v>82</v>
      </c>
      <c r="B167" s="191">
        <v>183101323</v>
      </c>
      <c r="C167" s="239" t="s">
        <v>75</v>
      </c>
      <c r="D167" s="96" t="s">
        <v>4</v>
      </c>
      <c r="E167" s="54">
        <v>6</v>
      </c>
      <c r="F167" s="193"/>
      <c r="G167" s="193">
        <f>E167*F167</f>
        <v>0</v>
      </c>
      <c r="H167" s="91"/>
      <c r="I167" s="52"/>
      <c r="J167" s="52"/>
      <c r="K167" s="57"/>
    </row>
    <row r="168" spans="1:11" s="55" customFormat="1" x14ac:dyDescent="0.2">
      <c r="A168" s="96"/>
      <c r="B168" s="191"/>
      <c r="C168" s="192" t="s">
        <v>154</v>
      </c>
      <c r="D168" s="96"/>
      <c r="E168" s="54"/>
      <c r="F168" s="193"/>
      <c r="G168" s="193"/>
      <c r="H168" s="91"/>
      <c r="I168" s="54"/>
      <c r="J168" s="71"/>
      <c r="K168" s="57"/>
    </row>
    <row r="169" spans="1:11" s="55" customFormat="1" ht="24.95" customHeight="1" x14ac:dyDescent="0.2">
      <c r="A169" s="96">
        <v>83</v>
      </c>
      <c r="B169" s="191">
        <v>183151118</v>
      </c>
      <c r="C169" s="239" t="s">
        <v>76</v>
      </c>
      <c r="D169" s="96" t="s">
        <v>4</v>
      </c>
      <c r="E169" s="54">
        <v>13</v>
      </c>
      <c r="F169" s="193"/>
      <c r="G169" s="193">
        <f>E169*F169</f>
        <v>0</v>
      </c>
      <c r="H169" s="91"/>
      <c r="I169" s="52"/>
      <c r="J169" s="52"/>
      <c r="K169" s="57"/>
    </row>
    <row r="170" spans="1:11" s="55" customFormat="1" x14ac:dyDescent="0.2">
      <c r="A170" s="96"/>
      <c r="B170" s="191"/>
      <c r="C170" s="192" t="s">
        <v>154</v>
      </c>
      <c r="D170" s="96"/>
      <c r="E170" s="54"/>
      <c r="F170" s="193"/>
      <c r="G170" s="193"/>
      <c r="H170" s="91"/>
      <c r="I170" s="54"/>
      <c r="J170" s="71"/>
      <c r="K170" s="57"/>
    </row>
    <row r="171" spans="1:11" s="55" customFormat="1" ht="25.5" x14ac:dyDescent="0.2">
      <c r="A171" s="96">
        <v>84</v>
      </c>
      <c r="B171" s="191">
        <v>183106612</v>
      </c>
      <c r="C171" s="239" t="s">
        <v>215</v>
      </c>
      <c r="D171" s="96" t="s">
        <v>48</v>
      </c>
      <c r="E171" s="54">
        <v>8</v>
      </c>
      <c r="F171" s="193"/>
      <c r="G171" s="193">
        <f>E171*F171</f>
        <v>0</v>
      </c>
      <c r="H171" s="91"/>
      <c r="I171" s="52"/>
      <c r="J171" s="52"/>
      <c r="K171" s="57"/>
    </row>
    <row r="172" spans="1:11" s="55" customFormat="1" x14ac:dyDescent="0.2">
      <c r="A172" s="96"/>
      <c r="B172" s="191"/>
      <c r="C172" s="192" t="s">
        <v>196</v>
      </c>
      <c r="D172" s="96"/>
      <c r="E172" s="54"/>
      <c r="F172" s="193"/>
      <c r="G172" s="193"/>
      <c r="H172" s="91"/>
      <c r="I172" s="54"/>
      <c r="J172" s="71"/>
      <c r="K172" s="57"/>
    </row>
    <row r="173" spans="1:11" s="55" customFormat="1" x14ac:dyDescent="0.2">
      <c r="A173" s="96"/>
      <c r="B173" s="191"/>
      <c r="C173" s="192" t="s">
        <v>200</v>
      </c>
      <c r="D173" s="96"/>
      <c r="E173" s="54"/>
      <c r="F173" s="193"/>
      <c r="G173" s="193"/>
      <c r="H173" s="91"/>
      <c r="I173" s="54"/>
      <c r="J173" s="71"/>
      <c r="K173" s="57"/>
    </row>
    <row r="174" spans="1:11" s="55" customFormat="1" ht="25.5" x14ac:dyDescent="0.2">
      <c r="A174" s="96">
        <v>85</v>
      </c>
      <c r="B174" s="191">
        <v>183106611</v>
      </c>
      <c r="C174" s="239" t="s">
        <v>162</v>
      </c>
      <c r="D174" s="96" t="s">
        <v>48</v>
      </c>
      <c r="E174" s="198">
        <v>12</v>
      </c>
      <c r="F174" s="193"/>
      <c r="G174" s="193">
        <f>E174*F174</f>
        <v>0</v>
      </c>
      <c r="H174" s="91"/>
      <c r="I174" s="52"/>
      <c r="J174" s="52"/>
      <c r="K174" s="57"/>
    </row>
    <row r="175" spans="1:11" s="55" customFormat="1" x14ac:dyDescent="0.2">
      <c r="A175" s="96"/>
      <c r="B175" s="191"/>
      <c r="C175" s="192" t="s">
        <v>198</v>
      </c>
      <c r="D175" s="96"/>
      <c r="E175" s="54"/>
      <c r="F175" s="193"/>
      <c r="G175" s="193"/>
      <c r="H175" s="91"/>
      <c r="I175" s="54"/>
      <c r="J175" s="71"/>
      <c r="K175" s="57"/>
    </row>
    <row r="176" spans="1:11" s="55" customFormat="1" x14ac:dyDescent="0.2">
      <c r="A176" s="96"/>
      <c r="B176" s="191"/>
      <c r="C176" s="192" t="s">
        <v>199</v>
      </c>
      <c r="D176" s="96"/>
      <c r="E176" s="54"/>
      <c r="F176" s="193"/>
      <c r="G176" s="193"/>
      <c r="H176" s="91"/>
      <c r="I176" s="54"/>
      <c r="J176" s="71"/>
      <c r="K176" s="57"/>
    </row>
    <row r="177" spans="1:11" s="55" customFormat="1" ht="25.5" x14ac:dyDescent="0.2">
      <c r="A177" s="96">
        <v>86</v>
      </c>
      <c r="B177" s="191" t="s">
        <v>217</v>
      </c>
      <c r="C177" s="239" t="s">
        <v>216</v>
      </c>
      <c r="D177" s="96" t="s">
        <v>48</v>
      </c>
      <c r="E177" s="54">
        <v>46</v>
      </c>
      <c r="F177" s="193"/>
      <c r="G177" s="193">
        <f>E177*F177</f>
        <v>0</v>
      </c>
      <c r="H177" s="91"/>
      <c r="I177" s="52"/>
      <c r="J177" s="52"/>
      <c r="K177" s="57"/>
    </row>
    <row r="178" spans="1:11" s="55" customFormat="1" x14ac:dyDescent="0.2">
      <c r="A178" s="96"/>
      <c r="B178" s="191"/>
      <c r="C178" s="192" t="s">
        <v>197</v>
      </c>
      <c r="D178" s="96"/>
      <c r="E178" s="54"/>
      <c r="F178" s="193"/>
      <c r="G178" s="193"/>
      <c r="H178" s="91"/>
      <c r="I178" s="54"/>
      <c r="J178" s="71"/>
      <c r="K178" s="57"/>
    </row>
    <row r="179" spans="1:11" s="55" customFormat="1" x14ac:dyDescent="0.2">
      <c r="A179" s="96"/>
      <c r="B179" s="191"/>
      <c r="C179" s="192" t="s">
        <v>247</v>
      </c>
      <c r="D179" s="96"/>
      <c r="E179" s="54"/>
      <c r="F179" s="193"/>
      <c r="G179" s="193"/>
      <c r="H179" s="91"/>
      <c r="I179" s="54"/>
      <c r="J179" s="71"/>
      <c r="K179" s="57"/>
    </row>
    <row r="180" spans="1:11" s="55" customFormat="1" ht="25.5" x14ac:dyDescent="0.2">
      <c r="A180" s="96">
        <v>87</v>
      </c>
      <c r="B180" s="191">
        <v>183117112</v>
      </c>
      <c r="C180" s="239" t="s">
        <v>161</v>
      </c>
      <c r="D180" s="96" t="s">
        <v>48</v>
      </c>
      <c r="E180" s="54">
        <v>46</v>
      </c>
      <c r="F180" s="193"/>
      <c r="G180" s="193">
        <f>E180*F180</f>
        <v>0</v>
      </c>
      <c r="H180" s="91"/>
      <c r="I180" s="52"/>
      <c r="J180" s="52"/>
      <c r="K180" s="57"/>
    </row>
    <row r="181" spans="1:11" s="55" customFormat="1" x14ac:dyDescent="0.2">
      <c r="A181" s="96"/>
      <c r="B181" s="191"/>
      <c r="C181" s="192" t="s">
        <v>195</v>
      </c>
      <c r="D181" s="96"/>
      <c r="E181" s="54"/>
      <c r="F181" s="193"/>
      <c r="G181" s="193"/>
      <c r="H181" s="91"/>
      <c r="I181" s="54"/>
      <c r="J181" s="71"/>
      <c r="K181" s="57"/>
    </row>
    <row r="182" spans="1:11" s="55" customFormat="1" x14ac:dyDescent="0.2">
      <c r="A182" s="96"/>
      <c r="B182" s="191"/>
      <c r="C182" s="192" t="s">
        <v>247</v>
      </c>
      <c r="D182" s="96"/>
      <c r="E182" s="54"/>
      <c r="F182" s="193"/>
      <c r="G182" s="193"/>
      <c r="H182" s="91"/>
      <c r="I182" s="54"/>
      <c r="J182" s="71"/>
      <c r="K182" s="57"/>
    </row>
    <row r="183" spans="1:11" s="55" customFormat="1" x14ac:dyDescent="0.2">
      <c r="A183" s="96">
        <v>88</v>
      </c>
      <c r="B183" s="188" t="s">
        <v>33</v>
      </c>
      <c r="C183" s="242" t="s">
        <v>170</v>
      </c>
      <c r="D183" s="96" t="s">
        <v>48</v>
      </c>
      <c r="E183" s="198">
        <v>0</v>
      </c>
      <c r="F183" s="196"/>
      <c r="G183" s="193">
        <f>ROUND(E183*F183,1)</f>
        <v>0</v>
      </c>
      <c r="H183" s="91"/>
      <c r="I183" s="52"/>
      <c r="J183" s="52"/>
      <c r="K183" s="57"/>
    </row>
    <row r="184" spans="1:11" s="55" customFormat="1" x14ac:dyDescent="0.2">
      <c r="A184" s="96">
        <v>89</v>
      </c>
      <c r="B184" s="188" t="s">
        <v>33</v>
      </c>
      <c r="C184" s="242" t="s">
        <v>171</v>
      </c>
      <c r="D184" s="96" t="s">
        <v>48</v>
      </c>
      <c r="E184" s="198">
        <v>12</v>
      </c>
      <c r="F184" s="196"/>
      <c r="G184" s="193">
        <f>ROUND(E184*F184,1)</f>
        <v>0</v>
      </c>
      <c r="H184" s="91"/>
      <c r="I184" s="52"/>
      <c r="J184" s="52"/>
      <c r="K184" s="57"/>
    </row>
    <row r="185" spans="1:11" s="55" customFormat="1" x14ac:dyDescent="0.2">
      <c r="A185" s="96"/>
      <c r="B185" s="191"/>
      <c r="C185" s="192" t="s">
        <v>199</v>
      </c>
      <c r="D185" s="96"/>
      <c r="E185" s="54"/>
      <c r="F185" s="193"/>
      <c r="G185" s="193"/>
      <c r="H185" s="91"/>
      <c r="I185" s="54"/>
      <c r="J185" s="71"/>
      <c r="K185" s="57"/>
    </row>
    <row r="186" spans="1:11" s="55" customFormat="1" x14ac:dyDescent="0.2">
      <c r="A186" s="96">
        <v>90</v>
      </c>
      <c r="B186" s="188" t="s">
        <v>33</v>
      </c>
      <c r="C186" s="242" t="s">
        <v>169</v>
      </c>
      <c r="D186" s="96" t="s">
        <v>48</v>
      </c>
      <c r="E186" s="198">
        <v>50</v>
      </c>
      <c r="F186" s="196"/>
      <c r="G186" s="193">
        <f>ROUND(E186*F186,1)</f>
        <v>0</v>
      </c>
      <c r="H186" s="91"/>
      <c r="I186" s="52"/>
      <c r="J186" s="52"/>
      <c r="K186" s="57"/>
    </row>
    <row r="187" spans="1:11" s="55" customFormat="1" x14ac:dyDescent="0.2">
      <c r="A187" s="96"/>
      <c r="B187" s="191"/>
      <c r="C187" s="192" t="s">
        <v>248</v>
      </c>
      <c r="D187" s="96"/>
      <c r="E187" s="54"/>
      <c r="F187" s="193"/>
      <c r="G187" s="193"/>
      <c r="H187" s="91"/>
      <c r="I187" s="54"/>
      <c r="J187" s="71"/>
      <c r="K187" s="57"/>
    </row>
    <row r="188" spans="1:11" s="55" customFormat="1" ht="25.5" x14ac:dyDescent="0.2">
      <c r="A188" s="96">
        <v>91</v>
      </c>
      <c r="B188" s="191">
        <v>184102126</v>
      </c>
      <c r="C188" s="239" t="s">
        <v>77</v>
      </c>
      <c r="D188" s="96" t="s">
        <v>4</v>
      </c>
      <c r="E188" s="54">
        <v>23</v>
      </c>
      <c r="F188" s="193"/>
      <c r="G188" s="193">
        <f>E188*F188</f>
        <v>0</v>
      </c>
      <c r="H188" s="91"/>
      <c r="I188" s="52"/>
      <c r="J188" s="52"/>
      <c r="K188" s="57"/>
    </row>
    <row r="189" spans="1:11" s="55" customFormat="1" ht="25.5" x14ac:dyDescent="0.2">
      <c r="A189" s="96">
        <v>92</v>
      </c>
      <c r="B189" s="191">
        <v>185802114</v>
      </c>
      <c r="C189" s="52" t="s">
        <v>89</v>
      </c>
      <c r="D189" s="96" t="s">
        <v>3</v>
      </c>
      <c r="E189" s="71">
        <v>2.3E-3</v>
      </c>
      <c r="F189" s="193"/>
      <c r="G189" s="193">
        <f>ROUND(E189*F189,1)</f>
        <v>0</v>
      </c>
      <c r="H189" s="91"/>
      <c r="I189" s="52"/>
      <c r="J189" s="52"/>
      <c r="K189" s="57"/>
    </row>
    <row r="190" spans="1:11" s="55" customFormat="1" x14ac:dyDescent="0.2">
      <c r="A190" s="96"/>
      <c r="B190" s="191"/>
      <c r="C190" s="192" t="s">
        <v>249</v>
      </c>
      <c r="D190" s="96"/>
      <c r="E190" s="54"/>
      <c r="F190" s="193"/>
      <c r="G190" s="193"/>
      <c r="H190" s="91"/>
      <c r="I190" s="54"/>
      <c r="J190" s="71"/>
      <c r="K190" s="57"/>
    </row>
    <row r="191" spans="1:11" s="55" customFormat="1" x14ac:dyDescent="0.2">
      <c r="A191" s="96">
        <v>93</v>
      </c>
      <c r="B191" s="188" t="s">
        <v>33</v>
      </c>
      <c r="C191" s="242" t="s">
        <v>88</v>
      </c>
      <c r="D191" s="96" t="s">
        <v>3</v>
      </c>
      <c r="E191" s="71">
        <v>2.3E-3</v>
      </c>
      <c r="F191" s="196"/>
      <c r="G191" s="193">
        <f>ROUND(E191*F191,1)</f>
        <v>0</v>
      </c>
      <c r="H191" s="91"/>
      <c r="I191" s="52"/>
      <c r="J191" s="52"/>
      <c r="K191" s="57"/>
    </row>
    <row r="192" spans="1:11" s="55" customFormat="1" x14ac:dyDescent="0.2">
      <c r="A192" s="96">
        <v>94</v>
      </c>
      <c r="B192" s="188" t="s">
        <v>33</v>
      </c>
      <c r="C192" s="241" t="s">
        <v>73</v>
      </c>
      <c r="D192" s="96" t="s">
        <v>5</v>
      </c>
      <c r="E192" s="198">
        <v>27</v>
      </c>
      <c r="F192" s="196"/>
      <c r="G192" s="193">
        <f>ROUND(E192*F192,1)</f>
        <v>0</v>
      </c>
      <c r="H192" s="91"/>
      <c r="I192" s="52"/>
      <c r="J192" s="52"/>
      <c r="K192" s="57"/>
    </row>
    <row r="193" spans="1:11" s="55" customFormat="1" x14ac:dyDescent="0.2">
      <c r="A193" s="96"/>
      <c r="B193" s="191"/>
      <c r="C193" s="192" t="s">
        <v>250</v>
      </c>
      <c r="D193" s="96"/>
      <c r="E193" s="54"/>
      <c r="F193" s="193"/>
      <c r="G193" s="193"/>
      <c r="H193" s="91"/>
      <c r="I193" s="54"/>
      <c r="J193" s="71"/>
      <c r="K193" s="57"/>
    </row>
    <row r="194" spans="1:11" s="55" customFormat="1" x14ac:dyDescent="0.2">
      <c r="A194" s="96">
        <v>95</v>
      </c>
      <c r="B194" s="188" t="s">
        <v>33</v>
      </c>
      <c r="C194" s="241" t="s">
        <v>74</v>
      </c>
      <c r="D194" s="96" t="s">
        <v>5</v>
      </c>
      <c r="E194" s="198">
        <v>14</v>
      </c>
      <c r="F194" s="196"/>
      <c r="G194" s="193">
        <f>ROUND(E194*F194,1)</f>
        <v>0</v>
      </c>
      <c r="H194" s="91"/>
      <c r="I194" s="52"/>
      <c r="J194" s="52"/>
      <c r="K194" s="57"/>
    </row>
    <row r="195" spans="1:11" s="55" customFormat="1" x14ac:dyDescent="0.2">
      <c r="A195" s="96"/>
      <c r="B195" s="191"/>
      <c r="C195" s="192" t="s">
        <v>251</v>
      </c>
      <c r="D195" s="96"/>
      <c r="E195" s="54"/>
      <c r="F195" s="193"/>
      <c r="G195" s="193"/>
      <c r="H195" s="91"/>
      <c r="I195" s="54"/>
      <c r="J195" s="71"/>
      <c r="K195" s="57"/>
    </row>
    <row r="196" spans="1:11" s="55" customFormat="1" ht="63.75" x14ac:dyDescent="0.2">
      <c r="A196" s="96">
        <v>96</v>
      </c>
      <c r="B196" s="188" t="s">
        <v>33</v>
      </c>
      <c r="C196" s="241" t="s">
        <v>260</v>
      </c>
      <c r="D196" s="96" t="s">
        <v>4</v>
      </c>
      <c r="E196" s="54">
        <v>23</v>
      </c>
      <c r="F196" s="193"/>
      <c r="G196" s="193">
        <f t="shared" ref="G196:G207" si="1">E196*F196</f>
        <v>0</v>
      </c>
      <c r="H196" s="91"/>
      <c r="I196" s="52"/>
      <c r="J196" s="52"/>
      <c r="K196" s="57"/>
    </row>
    <row r="197" spans="1:11" s="55" customFormat="1" x14ac:dyDescent="0.2">
      <c r="A197" s="96">
        <v>97</v>
      </c>
      <c r="B197" s="191">
        <v>184215133</v>
      </c>
      <c r="C197" s="239" t="s">
        <v>78</v>
      </c>
      <c r="D197" s="96" t="s">
        <v>4</v>
      </c>
      <c r="E197" s="54">
        <v>23</v>
      </c>
      <c r="F197" s="193"/>
      <c r="G197" s="193">
        <f t="shared" si="1"/>
        <v>0</v>
      </c>
      <c r="H197" s="91">
        <v>6.0000000000000002E-5</v>
      </c>
      <c r="I197" s="52">
        <f>E197*H197</f>
        <v>1.3799999999999999E-3</v>
      </c>
      <c r="J197" s="52"/>
      <c r="K197" s="57"/>
    </row>
    <row r="198" spans="1:11" s="55" customFormat="1" ht="25.5" x14ac:dyDescent="0.2">
      <c r="A198" s="96">
        <v>98</v>
      </c>
      <c r="B198" s="200" t="s">
        <v>65</v>
      </c>
      <c r="C198" s="239" t="s">
        <v>158</v>
      </c>
      <c r="D198" s="96" t="s">
        <v>4</v>
      </c>
      <c r="E198" s="54">
        <v>10</v>
      </c>
      <c r="F198" s="193"/>
      <c r="G198" s="193">
        <f>E198*F198</f>
        <v>0</v>
      </c>
      <c r="H198" s="91"/>
      <c r="I198" s="52"/>
      <c r="J198" s="52"/>
      <c r="K198" s="57"/>
    </row>
    <row r="199" spans="1:11" s="55" customFormat="1" x14ac:dyDescent="0.2">
      <c r="A199" s="96"/>
      <c r="B199" s="191"/>
      <c r="C199" s="192" t="s">
        <v>201</v>
      </c>
      <c r="D199" s="96"/>
      <c r="E199" s="54"/>
      <c r="F199" s="193"/>
      <c r="G199" s="193"/>
      <c r="H199" s="91"/>
      <c r="I199" s="54"/>
      <c r="J199" s="71"/>
      <c r="K199" s="57"/>
    </row>
    <row r="200" spans="1:11" s="55" customFormat="1" x14ac:dyDescent="0.2">
      <c r="A200" s="96">
        <v>99</v>
      </c>
      <c r="B200" s="201" t="s">
        <v>33</v>
      </c>
      <c r="C200" s="241" t="s">
        <v>82</v>
      </c>
      <c r="D200" s="96" t="s">
        <v>4</v>
      </c>
      <c r="E200" s="54">
        <v>99</v>
      </c>
      <c r="F200" s="193"/>
      <c r="G200" s="193">
        <f t="shared" si="1"/>
        <v>0</v>
      </c>
      <c r="H200" s="91"/>
      <c r="I200" s="52"/>
      <c r="J200" s="52"/>
      <c r="K200" s="57"/>
    </row>
    <row r="201" spans="1:11" s="55" customFormat="1" x14ac:dyDescent="0.2">
      <c r="A201" s="96"/>
      <c r="B201" s="191"/>
      <c r="C201" s="192" t="s">
        <v>252</v>
      </c>
      <c r="D201" s="96"/>
      <c r="E201" s="54"/>
      <c r="F201" s="193"/>
      <c r="G201" s="193"/>
      <c r="H201" s="91"/>
      <c r="I201" s="54"/>
      <c r="J201" s="71"/>
      <c r="K201" s="57"/>
    </row>
    <row r="202" spans="1:11" s="234" customFormat="1" x14ac:dyDescent="0.2">
      <c r="A202" s="96">
        <v>100</v>
      </c>
      <c r="B202" s="201" t="s">
        <v>33</v>
      </c>
      <c r="C202" s="256" t="s">
        <v>81</v>
      </c>
      <c r="D202" s="98" t="s">
        <v>4</v>
      </c>
      <c r="E202" s="257">
        <v>23</v>
      </c>
      <c r="F202" s="232"/>
      <c r="G202" s="232">
        <f t="shared" si="1"/>
        <v>0</v>
      </c>
      <c r="H202" s="89"/>
      <c r="I202" s="233"/>
      <c r="J202" s="233"/>
      <c r="K202" s="233"/>
    </row>
    <row r="203" spans="1:11" s="55" customFormat="1" x14ac:dyDescent="0.2">
      <c r="A203" s="96">
        <v>101</v>
      </c>
      <c r="B203" s="191">
        <v>184501121</v>
      </c>
      <c r="C203" s="239" t="s">
        <v>80</v>
      </c>
      <c r="D203" s="96" t="s">
        <v>2</v>
      </c>
      <c r="E203" s="54">
        <v>10</v>
      </c>
      <c r="F203" s="193"/>
      <c r="G203" s="193">
        <f t="shared" si="1"/>
        <v>0</v>
      </c>
      <c r="H203" s="91">
        <v>3.6000000000000002E-4</v>
      </c>
      <c r="I203" s="52">
        <f>E203*H203</f>
        <v>3.6000000000000003E-3</v>
      </c>
      <c r="J203" s="52"/>
      <c r="K203" s="57"/>
    </row>
    <row r="204" spans="1:11" s="55" customFormat="1" x14ac:dyDescent="0.2">
      <c r="A204" s="96"/>
      <c r="B204" s="191"/>
      <c r="C204" s="192" t="s">
        <v>253</v>
      </c>
      <c r="D204" s="96"/>
      <c r="E204" s="54"/>
      <c r="F204" s="193"/>
      <c r="G204" s="193"/>
      <c r="H204" s="91"/>
      <c r="I204" s="54"/>
      <c r="J204" s="71"/>
      <c r="K204" s="57"/>
    </row>
    <row r="205" spans="1:11" s="234" customFormat="1" x14ac:dyDescent="0.2">
      <c r="A205" s="98">
        <v>102</v>
      </c>
      <c r="B205" s="201" t="s">
        <v>33</v>
      </c>
      <c r="C205" s="256" t="s">
        <v>168</v>
      </c>
      <c r="D205" s="98" t="s">
        <v>4</v>
      </c>
      <c r="E205" s="257">
        <v>6</v>
      </c>
      <c r="F205" s="232"/>
      <c r="G205" s="232">
        <f>E205*F205</f>
        <v>0</v>
      </c>
      <c r="H205" s="89"/>
      <c r="I205" s="233"/>
      <c r="J205" s="233"/>
      <c r="K205" s="233"/>
    </row>
    <row r="206" spans="1:11" s="55" customFormat="1" x14ac:dyDescent="0.2">
      <c r="A206" s="96"/>
      <c r="B206" s="191"/>
      <c r="C206" s="192" t="s">
        <v>254</v>
      </c>
      <c r="D206" s="96"/>
      <c r="E206" s="54"/>
      <c r="F206" s="193"/>
      <c r="G206" s="193"/>
      <c r="H206" s="91"/>
      <c r="I206" s="54"/>
      <c r="J206" s="71"/>
      <c r="K206" s="57"/>
    </row>
    <row r="207" spans="1:11" s="55" customFormat="1" ht="15" customHeight="1" x14ac:dyDescent="0.2">
      <c r="A207" s="98">
        <v>103</v>
      </c>
      <c r="B207" s="191">
        <v>184215413</v>
      </c>
      <c r="C207" s="239" t="s">
        <v>79</v>
      </c>
      <c r="D207" s="96" t="s">
        <v>4</v>
      </c>
      <c r="E207" s="54">
        <v>23</v>
      </c>
      <c r="F207" s="193"/>
      <c r="G207" s="193">
        <f t="shared" si="1"/>
        <v>0</v>
      </c>
      <c r="H207" s="91"/>
      <c r="I207" s="52"/>
      <c r="J207" s="52"/>
      <c r="K207" s="57"/>
    </row>
    <row r="208" spans="1:11" s="55" customFormat="1" x14ac:dyDescent="0.2">
      <c r="A208" s="96"/>
      <c r="B208" s="191"/>
      <c r="C208" s="192" t="s">
        <v>202</v>
      </c>
      <c r="D208" s="96"/>
      <c r="E208" s="54"/>
      <c r="F208" s="193"/>
      <c r="G208" s="193"/>
      <c r="H208" s="91"/>
      <c r="I208" s="54"/>
      <c r="J208" s="71"/>
      <c r="K208" s="57"/>
    </row>
    <row r="209" spans="1:11" s="55" customFormat="1" ht="25.5" x14ac:dyDescent="0.2">
      <c r="A209" s="98">
        <v>104</v>
      </c>
      <c r="B209" s="200" t="s">
        <v>65</v>
      </c>
      <c r="C209" s="239" t="s">
        <v>84</v>
      </c>
      <c r="D209" s="96" t="s">
        <v>4</v>
      </c>
      <c r="E209" s="54">
        <v>23</v>
      </c>
      <c r="F209" s="193"/>
      <c r="G209" s="193">
        <f>E209*F209</f>
        <v>0</v>
      </c>
      <c r="H209" s="91"/>
      <c r="I209" s="52"/>
      <c r="J209" s="52"/>
      <c r="K209" s="57"/>
    </row>
    <row r="210" spans="1:11" s="55" customFormat="1" x14ac:dyDescent="0.2">
      <c r="A210" s="98">
        <v>105</v>
      </c>
      <c r="B210" s="191">
        <v>184911421</v>
      </c>
      <c r="C210" s="52" t="s">
        <v>85</v>
      </c>
      <c r="D210" s="96" t="s">
        <v>2</v>
      </c>
      <c r="E210" s="54">
        <v>26</v>
      </c>
      <c r="F210" s="193"/>
      <c r="G210" s="193">
        <f>ROUND(E210*F210,1)</f>
        <v>0</v>
      </c>
      <c r="H210" s="91"/>
      <c r="I210" s="52"/>
      <c r="J210" s="52"/>
      <c r="K210" s="57"/>
    </row>
    <row r="211" spans="1:11" s="55" customFormat="1" x14ac:dyDescent="0.2">
      <c r="A211" s="98"/>
      <c r="B211" s="191"/>
      <c r="C211" s="192" t="s">
        <v>255</v>
      </c>
      <c r="D211" s="96"/>
      <c r="E211" s="54"/>
      <c r="F211" s="193"/>
      <c r="G211" s="193"/>
      <c r="H211" s="91"/>
      <c r="I211" s="52"/>
      <c r="J211" s="52"/>
      <c r="K211" s="57"/>
    </row>
    <row r="212" spans="1:11" s="223" customFormat="1" ht="13.5" customHeight="1" x14ac:dyDescent="0.2">
      <c r="A212" s="96" t="s">
        <v>239</v>
      </c>
      <c r="B212" s="191" t="s">
        <v>33</v>
      </c>
      <c r="C212" s="243" t="s">
        <v>44</v>
      </c>
      <c r="D212" s="96" t="s">
        <v>5</v>
      </c>
      <c r="E212" s="255">
        <v>3.1</v>
      </c>
      <c r="F212" s="196"/>
      <c r="G212" s="193">
        <f>ROUND(E212*F212,1)</f>
        <v>0</v>
      </c>
      <c r="H212" s="93"/>
      <c r="I212" s="231"/>
      <c r="J212" s="231"/>
      <c r="K212" s="57"/>
    </row>
    <row r="213" spans="1:11" s="55" customFormat="1" x14ac:dyDescent="0.2">
      <c r="A213" s="96"/>
      <c r="B213" s="191"/>
      <c r="C213" s="192" t="s">
        <v>256</v>
      </c>
      <c r="D213" s="96"/>
      <c r="E213" s="54"/>
      <c r="F213" s="193"/>
      <c r="G213" s="193"/>
      <c r="H213" s="91"/>
      <c r="I213" s="54"/>
      <c r="J213" s="71"/>
      <c r="K213" s="57"/>
    </row>
    <row r="214" spans="1:11" s="55" customFormat="1" x14ac:dyDescent="0.2">
      <c r="A214" s="96">
        <v>106</v>
      </c>
      <c r="B214" s="191">
        <v>185851121</v>
      </c>
      <c r="C214" s="52" t="s">
        <v>86</v>
      </c>
      <c r="D214" s="96" t="s">
        <v>5</v>
      </c>
      <c r="E214" s="54">
        <v>2.3000000000000003</v>
      </c>
      <c r="F214" s="193"/>
      <c r="G214" s="193">
        <f>ROUND(E214*F214,1)</f>
        <v>0</v>
      </c>
      <c r="H214" s="91"/>
      <c r="I214" s="52"/>
      <c r="J214" s="52"/>
      <c r="K214" s="57"/>
    </row>
    <row r="215" spans="1:11" s="55" customFormat="1" x14ac:dyDescent="0.2">
      <c r="A215" s="96"/>
      <c r="B215" s="191"/>
      <c r="C215" s="192" t="s">
        <v>257</v>
      </c>
      <c r="D215" s="96"/>
      <c r="E215" s="54"/>
      <c r="F215" s="193"/>
      <c r="G215" s="193"/>
      <c r="H215" s="91"/>
      <c r="I215" s="54"/>
      <c r="J215" s="71"/>
      <c r="K215" s="57"/>
    </row>
    <row r="216" spans="1:11" s="55" customFormat="1" x14ac:dyDescent="0.2">
      <c r="A216" s="96">
        <v>107</v>
      </c>
      <c r="B216" s="191">
        <v>8211321</v>
      </c>
      <c r="C216" s="242" t="s">
        <v>125</v>
      </c>
      <c r="D216" s="96" t="s">
        <v>5</v>
      </c>
      <c r="E216" s="54">
        <v>2.3000000000000003</v>
      </c>
      <c r="F216" s="193"/>
      <c r="G216" s="193">
        <f>ROUND(E216*F216,1)</f>
        <v>0</v>
      </c>
      <c r="H216" s="91"/>
      <c r="I216" s="52"/>
      <c r="J216" s="52"/>
      <c r="K216" s="57"/>
    </row>
    <row r="217" spans="1:11" s="55" customFormat="1" ht="25.5" x14ac:dyDescent="0.2">
      <c r="A217" s="98">
        <v>108</v>
      </c>
      <c r="B217" s="191">
        <v>184801121</v>
      </c>
      <c r="C217" s="239" t="s">
        <v>83</v>
      </c>
      <c r="D217" s="96" t="s">
        <v>4</v>
      </c>
      <c r="E217" s="54">
        <v>115</v>
      </c>
      <c r="F217" s="193"/>
      <c r="G217" s="193">
        <f>E217*F217</f>
        <v>0</v>
      </c>
      <c r="H217" s="91"/>
      <c r="I217" s="52"/>
      <c r="J217" s="52"/>
      <c r="K217" s="57"/>
    </row>
    <row r="218" spans="1:11" s="55" customFormat="1" x14ac:dyDescent="0.2">
      <c r="A218" s="96"/>
      <c r="B218" s="191"/>
      <c r="C218" s="192" t="s">
        <v>258</v>
      </c>
      <c r="D218" s="96"/>
      <c r="E218" s="54"/>
      <c r="F218" s="193"/>
      <c r="G218" s="193"/>
      <c r="H218" s="91"/>
      <c r="I218" s="54"/>
      <c r="J218" s="71"/>
      <c r="K218" s="57"/>
    </row>
    <row r="219" spans="1:11" s="55" customFormat="1" ht="25.5" x14ac:dyDescent="0.2">
      <c r="A219" s="96">
        <v>109</v>
      </c>
      <c r="B219" s="203" t="s">
        <v>120</v>
      </c>
      <c r="C219" s="241" t="s">
        <v>121</v>
      </c>
      <c r="D219" s="96" t="s">
        <v>3</v>
      </c>
      <c r="E219" s="198">
        <v>0.23</v>
      </c>
      <c r="F219" s="196"/>
      <c r="G219" s="193">
        <f>ROUND(E219*F219,1)</f>
        <v>0</v>
      </c>
      <c r="H219" s="91"/>
      <c r="I219" s="52"/>
      <c r="J219" s="52"/>
      <c r="K219" s="57"/>
    </row>
    <row r="220" spans="1:11" s="55" customFormat="1" x14ac:dyDescent="0.2">
      <c r="A220" s="96"/>
      <c r="B220" s="191"/>
      <c r="C220" s="192" t="s">
        <v>259</v>
      </c>
      <c r="D220" s="96"/>
      <c r="E220" s="54"/>
      <c r="F220" s="193"/>
      <c r="G220" s="193"/>
      <c r="H220" s="91"/>
      <c r="I220" s="54"/>
      <c r="J220" s="71"/>
      <c r="K220" s="57"/>
    </row>
    <row r="221" spans="1:11" s="55" customFormat="1" x14ac:dyDescent="0.2">
      <c r="A221" s="96" t="s">
        <v>240</v>
      </c>
      <c r="B221" s="191">
        <v>185851121</v>
      </c>
      <c r="C221" s="52" t="s">
        <v>86</v>
      </c>
      <c r="D221" s="96" t="s">
        <v>5</v>
      </c>
      <c r="E221" s="198">
        <v>18.400000000000002</v>
      </c>
      <c r="F221" s="193"/>
      <c r="G221" s="193">
        <f>ROUND(E221*F221,1)</f>
        <v>0</v>
      </c>
      <c r="H221" s="91"/>
      <c r="I221" s="52"/>
      <c r="J221" s="52"/>
      <c r="K221" s="57"/>
    </row>
    <row r="222" spans="1:11" s="55" customFormat="1" x14ac:dyDescent="0.2">
      <c r="A222" s="96"/>
      <c r="B222" s="191"/>
      <c r="C222" s="192" t="s">
        <v>294</v>
      </c>
      <c r="D222" s="96"/>
      <c r="E222" s="54"/>
      <c r="F222" s="193"/>
      <c r="G222" s="193"/>
      <c r="H222" s="91"/>
      <c r="I222" s="54"/>
      <c r="J222" s="71"/>
      <c r="K222" s="57"/>
    </row>
    <row r="223" spans="1:11" s="55" customFormat="1" x14ac:dyDescent="0.2">
      <c r="A223" s="96">
        <v>110</v>
      </c>
      <c r="B223" s="200">
        <v>185804311</v>
      </c>
      <c r="C223" s="239" t="s">
        <v>100</v>
      </c>
      <c r="D223" s="96" t="s">
        <v>5</v>
      </c>
      <c r="E223" s="198">
        <v>18.400000000000002</v>
      </c>
      <c r="F223" s="196"/>
      <c r="G223" s="193">
        <f>ROUND(E223*F223,1)</f>
        <v>0</v>
      </c>
      <c r="H223" s="91"/>
      <c r="I223" s="52"/>
      <c r="J223" s="52"/>
      <c r="K223" s="57"/>
    </row>
    <row r="224" spans="1:11" s="55" customFormat="1" x14ac:dyDescent="0.2">
      <c r="A224" s="96" t="s">
        <v>218</v>
      </c>
      <c r="B224" s="191">
        <v>8211321</v>
      </c>
      <c r="C224" s="242" t="s">
        <v>125</v>
      </c>
      <c r="D224" s="96" t="s">
        <v>5</v>
      </c>
      <c r="E224" s="198">
        <v>18.400000000000002</v>
      </c>
      <c r="F224" s="193"/>
      <c r="G224" s="193">
        <f>ROUND(E224*F224,1)</f>
        <v>0</v>
      </c>
      <c r="H224" s="91"/>
      <c r="I224" s="52"/>
      <c r="J224" s="52"/>
      <c r="K224" s="57"/>
    </row>
    <row r="225" spans="1:11" s="55" customFormat="1" x14ac:dyDescent="0.2">
      <c r="A225" s="96"/>
      <c r="B225" s="191"/>
      <c r="C225" s="52"/>
      <c r="D225" s="96"/>
      <c r="E225" s="54"/>
      <c r="F225" s="193"/>
      <c r="G225" s="193"/>
      <c r="H225" s="91"/>
      <c r="I225" s="96"/>
      <c r="J225" s="52"/>
      <c r="K225" s="57"/>
    </row>
    <row r="226" spans="1:11" s="55" customFormat="1" x14ac:dyDescent="0.2">
      <c r="A226" s="96"/>
      <c r="B226" s="69"/>
      <c r="C226" s="68" t="s">
        <v>39</v>
      </c>
      <c r="D226" s="70"/>
      <c r="E226" s="76"/>
      <c r="F226" s="70"/>
      <c r="G226" s="70"/>
      <c r="H226" s="91"/>
      <c r="I226" s="52"/>
      <c r="J226" s="52"/>
      <c r="K226" s="57"/>
    </row>
    <row r="227" spans="1:11" s="55" customFormat="1" ht="25.5" x14ac:dyDescent="0.2">
      <c r="A227" s="96">
        <v>111</v>
      </c>
      <c r="B227" s="199">
        <v>183403113</v>
      </c>
      <c r="C227" s="239" t="s">
        <v>71</v>
      </c>
      <c r="D227" s="96" t="s">
        <v>2</v>
      </c>
      <c r="E227" s="54">
        <v>1006</v>
      </c>
      <c r="F227" s="193"/>
      <c r="G227" s="193">
        <f>ROUND(E227*F227,1)</f>
        <v>0</v>
      </c>
      <c r="H227" s="91"/>
      <c r="I227" s="52"/>
      <c r="J227" s="52"/>
      <c r="K227" s="57"/>
    </row>
    <row r="228" spans="1:11" s="55" customFormat="1" x14ac:dyDescent="0.2">
      <c r="A228" s="96"/>
      <c r="B228" s="191"/>
      <c r="C228" s="192" t="s">
        <v>203</v>
      </c>
      <c r="D228" s="96"/>
      <c r="E228" s="54"/>
      <c r="F228" s="193"/>
      <c r="G228" s="193"/>
      <c r="H228" s="91"/>
      <c r="I228" s="54"/>
      <c r="J228" s="71"/>
      <c r="K228" s="57"/>
    </row>
    <row r="229" spans="1:11" s="55" customFormat="1" ht="25.5" x14ac:dyDescent="0.2">
      <c r="A229" s="96">
        <v>112</v>
      </c>
      <c r="B229" s="199">
        <v>183403141</v>
      </c>
      <c r="C229" s="239" t="s">
        <v>70</v>
      </c>
      <c r="D229" s="96" t="s">
        <v>2</v>
      </c>
      <c r="E229" s="54">
        <v>53</v>
      </c>
      <c r="F229" s="193"/>
      <c r="G229" s="193">
        <f>ROUND(E229*F229,1)</f>
        <v>0</v>
      </c>
      <c r="H229" s="91"/>
      <c r="I229" s="52"/>
      <c r="J229" s="52"/>
      <c r="K229" s="57"/>
    </row>
    <row r="230" spans="1:11" s="55" customFormat="1" x14ac:dyDescent="0.2">
      <c r="A230" s="96"/>
      <c r="B230" s="191"/>
      <c r="C230" s="192" t="s">
        <v>204</v>
      </c>
      <c r="D230" s="96"/>
      <c r="E230" s="54"/>
      <c r="F230" s="193"/>
      <c r="G230" s="193"/>
      <c r="H230" s="91"/>
      <c r="I230" s="54"/>
      <c r="J230" s="71"/>
      <c r="K230" s="57"/>
    </row>
    <row r="231" spans="1:11" s="55" customFormat="1" ht="25.5" x14ac:dyDescent="0.2">
      <c r="A231" s="96">
        <v>113</v>
      </c>
      <c r="B231" s="191">
        <v>185802112</v>
      </c>
      <c r="C231" s="239" t="s">
        <v>68</v>
      </c>
      <c r="D231" s="96" t="s">
        <v>3</v>
      </c>
      <c r="E231" s="54">
        <v>21.2</v>
      </c>
      <c r="F231" s="193"/>
      <c r="G231" s="193">
        <f>ROUND(E231*F231,1)</f>
        <v>0</v>
      </c>
      <c r="H231" s="91"/>
      <c r="I231" s="52"/>
      <c r="J231" s="52"/>
      <c r="K231" s="57"/>
    </row>
    <row r="232" spans="1:11" s="55" customFormat="1" x14ac:dyDescent="0.2">
      <c r="A232" s="96"/>
      <c r="B232" s="191"/>
      <c r="C232" s="192" t="s">
        <v>205</v>
      </c>
      <c r="D232" s="96"/>
      <c r="E232" s="54"/>
      <c r="F232" s="193"/>
      <c r="G232" s="193"/>
      <c r="H232" s="91"/>
      <c r="I232" s="54"/>
      <c r="J232" s="71"/>
      <c r="K232" s="57"/>
    </row>
    <row r="233" spans="1:11" s="55" customFormat="1" x14ac:dyDescent="0.2">
      <c r="A233" s="96">
        <v>114</v>
      </c>
      <c r="B233" s="188" t="s">
        <v>33</v>
      </c>
      <c r="C233" s="203" t="s">
        <v>52</v>
      </c>
      <c r="D233" s="96" t="s">
        <v>3</v>
      </c>
      <c r="E233" s="54">
        <v>21.2</v>
      </c>
      <c r="F233" s="190"/>
      <c r="G233" s="193">
        <f>ROUND(E233*F233,1)</f>
        <v>0</v>
      </c>
      <c r="H233" s="91"/>
      <c r="I233" s="52"/>
      <c r="J233" s="52"/>
      <c r="K233" s="57"/>
    </row>
    <row r="234" spans="1:11" s="55" customFormat="1" x14ac:dyDescent="0.2">
      <c r="A234" s="98">
        <v>115</v>
      </c>
      <c r="B234" s="199">
        <v>183403113</v>
      </c>
      <c r="C234" s="239" t="s">
        <v>69</v>
      </c>
      <c r="D234" s="96" t="s">
        <v>2</v>
      </c>
      <c r="E234" s="54">
        <v>1059</v>
      </c>
      <c r="F234" s="193"/>
      <c r="G234" s="193">
        <f>ROUND(E234*F234,1)</f>
        <v>0</v>
      </c>
      <c r="H234" s="91"/>
      <c r="I234" s="52"/>
      <c r="J234" s="52"/>
      <c r="K234" s="57"/>
    </row>
    <row r="235" spans="1:11" s="55" customFormat="1" x14ac:dyDescent="0.2">
      <c r="A235" s="96"/>
      <c r="B235" s="191"/>
      <c r="C235" s="192" t="s">
        <v>206</v>
      </c>
      <c r="D235" s="96"/>
      <c r="E235" s="54"/>
      <c r="F235" s="193"/>
      <c r="G235" s="193"/>
      <c r="H235" s="91"/>
      <c r="I235" s="54"/>
      <c r="J235" s="71"/>
      <c r="K235" s="57"/>
    </row>
    <row r="236" spans="1:11" s="55" customFormat="1" ht="25.5" x14ac:dyDescent="0.2">
      <c r="A236" s="99">
        <v>116</v>
      </c>
      <c r="B236" s="191">
        <v>181114711</v>
      </c>
      <c r="C236" s="239" t="s">
        <v>72</v>
      </c>
      <c r="D236" s="96" t="s">
        <v>5</v>
      </c>
      <c r="E236" s="54">
        <v>0.52959999999999996</v>
      </c>
      <c r="F236" s="193"/>
      <c r="G236" s="193">
        <f>E236*F236</f>
        <v>0</v>
      </c>
      <c r="H236" s="91"/>
      <c r="I236" s="52"/>
      <c r="J236" s="52"/>
      <c r="K236" s="57"/>
    </row>
    <row r="237" spans="1:11" s="55" customFormat="1" x14ac:dyDescent="0.2">
      <c r="A237" s="96"/>
      <c r="B237" s="191"/>
      <c r="C237" s="192" t="s">
        <v>207</v>
      </c>
      <c r="D237" s="96"/>
      <c r="E237" s="54"/>
      <c r="F237" s="193"/>
      <c r="G237" s="193"/>
      <c r="H237" s="91"/>
      <c r="I237" s="54"/>
      <c r="J237" s="71"/>
      <c r="K237" s="57"/>
    </row>
    <row r="238" spans="1:11" s="55" customFormat="1" x14ac:dyDescent="0.2">
      <c r="A238" s="96">
        <v>117</v>
      </c>
      <c r="B238" s="191">
        <v>183403153</v>
      </c>
      <c r="C238" s="239" t="s">
        <v>94</v>
      </c>
      <c r="D238" s="96" t="s">
        <v>2</v>
      </c>
      <c r="E238" s="54">
        <v>1059</v>
      </c>
      <c r="F238" s="193"/>
      <c r="G238" s="193">
        <f>ROUND(E238*F238,1)</f>
        <v>0</v>
      </c>
      <c r="H238" s="91"/>
      <c r="I238" s="52"/>
      <c r="J238" s="52"/>
      <c r="K238" s="57"/>
    </row>
    <row r="239" spans="1:11" s="55" customFormat="1" ht="25.5" x14ac:dyDescent="0.2">
      <c r="A239" s="98">
        <v>118</v>
      </c>
      <c r="B239" s="191">
        <v>184813511</v>
      </c>
      <c r="C239" s="239" t="s">
        <v>54</v>
      </c>
      <c r="D239" s="96" t="s">
        <v>2</v>
      </c>
      <c r="E239" s="54">
        <v>1059</v>
      </c>
      <c r="F239" s="193"/>
      <c r="G239" s="193">
        <f>E239*F239</f>
        <v>0</v>
      </c>
      <c r="H239" s="91"/>
      <c r="I239" s="52"/>
      <c r="J239" s="52"/>
      <c r="K239" s="57"/>
    </row>
    <row r="240" spans="1:11" s="55" customFormat="1" x14ac:dyDescent="0.2">
      <c r="A240" s="98">
        <v>119</v>
      </c>
      <c r="B240" s="202">
        <v>25234001</v>
      </c>
      <c r="C240" s="241" t="s">
        <v>118</v>
      </c>
      <c r="D240" s="96" t="s">
        <v>6</v>
      </c>
      <c r="E240" s="54">
        <v>0.5</v>
      </c>
      <c r="F240" s="193"/>
      <c r="G240" s="193">
        <f>E240*F240</f>
        <v>0</v>
      </c>
      <c r="H240" s="91"/>
      <c r="I240" s="52"/>
      <c r="J240" s="52"/>
      <c r="K240" s="57"/>
    </row>
    <row r="241" spans="1:11" s="55" customFormat="1" x14ac:dyDescent="0.2">
      <c r="A241" s="96"/>
      <c r="B241" s="191"/>
      <c r="C241" s="192" t="s">
        <v>208</v>
      </c>
      <c r="D241" s="96"/>
      <c r="E241" s="54"/>
      <c r="F241" s="193"/>
      <c r="G241" s="193"/>
      <c r="H241" s="91"/>
      <c r="I241" s="54"/>
      <c r="J241" s="71"/>
      <c r="K241" s="57"/>
    </row>
    <row r="242" spans="1:11" s="55" customFormat="1" x14ac:dyDescent="0.2">
      <c r="A242" s="96">
        <v>120</v>
      </c>
      <c r="B242" s="199">
        <v>185802113</v>
      </c>
      <c r="C242" s="239" t="s">
        <v>90</v>
      </c>
      <c r="D242" s="96" t="s">
        <v>3</v>
      </c>
      <c r="E242" s="54">
        <v>3.1775999999999999E-2</v>
      </c>
      <c r="F242" s="193"/>
      <c r="G242" s="193">
        <f>ROUND(E242*F242,1)</f>
        <v>0</v>
      </c>
      <c r="H242" s="91"/>
      <c r="I242" s="52"/>
      <c r="J242" s="52"/>
      <c r="K242" s="57"/>
    </row>
    <row r="243" spans="1:11" s="55" customFormat="1" x14ac:dyDescent="0.2">
      <c r="A243" s="96"/>
      <c r="B243" s="191"/>
      <c r="C243" s="192" t="s">
        <v>209</v>
      </c>
      <c r="D243" s="96"/>
      <c r="E243" s="54"/>
      <c r="F243" s="193"/>
      <c r="G243" s="193"/>
      <c r="H243" s="91"/>
      <c r="I243" s="54"/>
      <c r="J243" s="71"/>
      <c r="K243" s="57"/>
    </row>
    <row r="244" spans="1:11" s="55" customFormat="1" x14ac:dyDescent="0.2">
      <c r="A244" s="96">
        <v>121</v>
      </c>
      <c r="B244" s="191" t="s">
        <v>33</v>
      </c>
      <c r="C244" s="203" t="s">
        <v>7</v>
      </c>
      <c r="D244" s="96" t="s">
        <v>3</v>
      </c>
      <c r="E244" s="54">
        <v>3.1775999999999999E-2</v>
      </c>
      <c r="F244" s="193"/>
      <c r="G244" s="193">
        <f>ROUND(E244*F244,1)</f>
        <v>0</v>
      </c>
      <c r="H244" s="91"/>
      <c r="I244" s="52"/>
      <c r="J244" s="52"/>
      <c r="K244" s="57"/>
    </row>
    <row r="245" spans="1:11" s="55" customFormat="1" ht="25.5" x14ac:dyDescent="0.2">
      <c r="A245" s="99">
        <v>122</v>
      </c>
      <c r="B245" s="191">
        <v>181411141</v>
      </c>
      <c r="C245" s="239" t="s">
        <v>92</v>
      </c>
      <c r="D245" s="96" t="s">
        <v>2</v>
      </c>
      <c r="E245" s="54">
        <v>1059</v>
      </c>
      <c r="F245" s="193"/>
      <c r="G245" s="193">
        <f>E245*F245</f>
        <v>0</v>
      </c>
      <c r="H245" s="91"/>
      <c r="I245" s="52"/>
      <c r="J245" s="52"/>
      <c r="K245" s="57"/>
    </row>
    <row r="246" spans="1:11" s="55" customFormat="1" x14ac:dyDescent="0.2">
      <c r="A246" s="96"/>
      <c r="B246" s="191"/>
      <c r="C246" s="192" t="s">
        <v>206</v>
      </c>
      <c r="D246" s="96"/>
      <c r="E246" s="54"/>
      <c r="F246" s="193"/>
      <c r="G246" s="193"/>
      <c r="H246" s="91"/>
      <c r="I246" s="54"/>
      <c r="J246" s="71"/>
      <c r="K246" s="57"/>
    </row>
    <row r="247" spans="1:11" s="55" customFormat="1" x14ac:dyDescent="0.2">
      <c r="A247" s="99">
        <v>123</v>
      </c>
      <c r="B247" s="191"/>
      <c r="C247" s="239"/>
      <c r="D247" s="96"/>
      <c r="E247" s="54"/>
      <c r="F247" s="193"/>
      <c r="G247" s="193"/>
      <c r="H247" s="91"/>
      <c r="I247" s="52"/>
      <c r="J247" s="52"/>
      <c r="K247" s="57"/>
    </row>
    <row r="248" spans="1:11" s="234" customFormat="1" x14ac:dyDescent="0.2">
      <c r="A248" s="99">
        <v>124</v>
      </c>
      <c r="B248" s="191" t="s">
        <v>33</v>
      </c>
      <c r="C248" s="256" t="s">
        <v>241</v>
      </c>
      <c r="D248" s="98" t="s">
        <v>51</v>
      </c>
      <c r="E248" s="257">
        <v>32</v>
      </c>
      <c r="F248" s="232"/>
      <c r="G248" s="232">
        <f>E248*F248</f>
        <v>0</v>
      </c>
      <c r="H248" s="89"/>
      <c r="I248" s="233"/>
      <c r="J248" s="233"/>
      <c r="K248" s="233"/>
    </row>
    <row r="249" spans="1:11" s="55" customFormat="1" x14ac:dyDescent="0.2">
      <c r="A249" s="96"/>
      <c r="B249" s="191"/>
      <c r="C249" s="192" t="s">
        <v>210</v>
      </c>
      <c r="D249" s="96"/>
      <c r="E249" s="54"/>
      <c r="F249" s="193"/>
      <c r="G249" s="193"/>
      <c r="H249" s="91"/>
      <c r="I249" s="54"/>
      <c r="J249" s="71"/>
      <c r="K249" s="57"/>
    </row>
    <row r="250" spans="1:11" s="55" customFormat="1" x14ac:dyDescent="0.2">
      <c r="A250" s="96"/>
      <c r="B250" s="191"/>
      <c r="C250" s="192"/>
      <c r="D250" s="96"/>
      <c r="E250" s="54"/>
      <c r="F250" s="193"/>
      <c r="G250" s="193"/>
      <c r="H250" s="91"/>
      <c r="I250" s="54"/>
      <c r="J250" s="71"/>
      <c r="K250" s="57"/>
    </row>
    <row r="251" spans="1:11" s="55" customFormat="1" x14ac:dyDescent="0.2">
      <c r="A251" s="96"/>
      <c r="B251" s="191"/>
      <c r="C251" s="68" t="s">
        <v>283</v>
      </c>
      <c r="D251" s="96"/>
      <c r="E251" s="54"/>
      <c r="F251" s="193"/>
      <c r="G251" s="193"/>
      <c r="H251" s="91"/>
      <c r="I251" s="54"/>
      <c r="J251" s="71"/>
      <c r="K251" s="57"/>
    </row>
    <row r="252" spans="1:11" s="55" customFormat="1" ht="25.5" x14ac:dyDescent="0.2">
      <c r="A252" s="99">
        <v>125</v>
      </c>
      <c r="B252" s="200" t="s">
        <v>65</v>
      </c>
      <c r="C252" s="239" t="s">
        <v>278</v>
      </c>
      <c r="D252" s="96" t="s">
        <v>4</v>
      </c>
      <c r="E252" s="198">
        <v>46</v>
      </c>
      <c r="F252" s="193"/>
      <c r="G252" s="193">
        <f>E252*F252</f>
        <v>0</v>
      </c>
      <c r="H252" s="91"/>
      <c r="I252" s="52"/>
      <c r="J252" s="52"/>
      <c r="K252" s="57"/>
    </row>
    <row r="253" spans="1:11" s="55" customFormat="1" x14ac:dyDescent="0.2">
      <c r="A253" s="96"/>
      <c r="B253" s="191"/>
      <c r="C253" s="192" t="s">
        <v>247</v>
      </c>
      <c r="D253" s="96"/>
      <c r="E253" s="244"/>
      <c r="F253" s="193"/>
      <c r="G253" s="193"/>
      <c r="H253" s="91"/>
      <c r="I253" s="52"/>
      <c r="J253" s="52"/>
      <c r="K253" s="57"/>
    </row>
    <row r="254" spans="1:11" s="55" customFormat="1" x14ac:dyDescent="0.2">
      <c r="A254" s="99">
        <v>126</v>
      </c>
      <c r="B254" s="191">
        <v>184806111</v>
      </c>
      <c r="C254" s="200" t="s">
        <v>272</v>
      </c>
      <c r="D254" s="96" t="s">
        <v>4</v>
      </c>
      <c r="E254" s="198">
        <v>23</v>
      </c>
      <c r="F254" s="196"/>
      <c r="G254" s="193">
        <f>E254*F254</f>
        <v>0</v>
      </c>
      <c r="H254" s="91"/>
      <c r="I254" s="52"/>
      <c r="J254" s="52"/>
      <c r="K254" s="57"/>
    </row>
    <row r="255" spans="1:11" s="55" customFormat="1" x14ac:dyDescent="0.2">
      <c r="A255" s="96"/>
      <c r="B255" s="191"/>
      <c r="C255" s="192" t="s">
        <v>308</v>
      </c>
      <c r="D255" s="96"/>
      <c r="E255" s="244"/>
      <c r="F255" s="193"/>
      <c r="G255" s="193"/>
      <c r="H255" s="91"/>
      <c r="I255" s="52"/>
      <c r="J255" s="52"/>
      <c r="K255" s="57"/>
    </row>
    <row r="256" spans="1:11" s="55" customFormat="1" x14ac:dyDescent="0.2">
      <c r="A256" s="99">
        <v>127</v>
      </c>
      <c r="B256" s="191">
        <v>184911111</v>
      </c>
      <c r="C256" s="200" t="s">
        <v>276</v>
      </c>
      <c r="D256" s="96" t="s">
        <v>4</v>
      </c>
      <c r="E256" s="198">
        <v>46</v>
      </c>
      <c r="F256" s="196"/>
      <c r="G256" s="193">
        <f>E256*F256</f>
        <v>0</v>
      </c>
      <c r="H256" s="91">
        <v>2.0000000000000002E-5</v>
      </c>
      <c r="I256" s="52">
        <f>E256*H256</f>
        <v>9.2000000000000003E-4</v>
      </c>
      <c r="J256" s="52"/>
      <c r="K256" s="57"/>
    </row>
    <row r="257" spans="1:11" s="55" customFormat="1" x14ac:dyDescent="0.2">
      <c r="A257" s="96"/>
      <c r="B257" s="191"/>
      <c r="C257" s="192" t="s">
        <v>247</v>
      </c>
      <c r="D257" s="96"/>
      <c r="E257" s="244"/>
      <c r="F257" s="193"/>
      <c r="G257" s="193"/>
      <c r="H257" s="91"/>
      <c r="I257" s="52"/>
      <c r="J257" s="52"/>
      <c r="K257" s="57"/>
    </row>
    <row r="258" spans="1:11" s="234" customFormat="1" x14ac:dyDescent="0.2">
      <c r="A258" s="99">
        <v>128</v>
      </c>
      <c r="B258" s="201" t="s">
        <v>33</v>
      </c>
      <c r="C258" s="256" t="s">
        <v>81</v>
      </c>
      <c r="D258" s="98" t="s">
        <v>4</v>
      </c>
      <c r="E258" s="198">
        <v>46</v>
      </c>
      <c r="F258" s="232"/>
      <c r="G258" s="232">
        <f>E258*F258</f>
        <v>0</v>
      </c>
      <c r="H258" s="89"/>
      <c r="I258" s="233"/>
      <c r="J258" s="233"/>
      <c r="K258" s="233"/>
    </row>
    <row r="259" spans="1:11" s="55" customFormat="1" x14ac:dyDescent="0.2">
      <c r="A259" s="99">
        <v>129</v>
      </c>
      <c r="B259" s="191">
        <v>184501121</v>
      </c>
      <c r="C259" s="239" t="s">
        <v>80</v>
      </c>
      <c r="D259" s="96" t="s">
        <v>2</v>
      </c>
      <c r="E259" s="54">
        <v>10</v>
      </c>
      <c r="F259" s="193"/>
      <c r="G259" s="193">
        <f>E259*F259</f>
        <v>0</v>
      </c>
      <c r="H259" s="91">
        <v>3.6000000000000002E-4</v>
      </c>
      <c r="I259" s="52">
        <f>E259*H259</f>
        <v>3.6000000000000003E-3</v>
      </c>
      <c r="J259" s="52"/>
      <c r="K259" s="57"/>
    </row>
    <row r="260" spans="1:11" s="55" customFormat="1" x14ac:dyDescent="0.2">
      <c r="A260" s="96"/>
      <c r="B260" s="191"/>
      <c r="C260" s="192" t="s">
        <v>253</v>
      </c>
      <c r="D260" s="96"/>
      <c r="E260" s="54"/>
      <c r="F260" s="193"/>
      <c r="G260" s="193"/>
      <c r="H260" s="91"/>
      <c r="I260" s="54"/>
      <c r="J260" s="71"/>
      <c r="K260" s="57"/>
    </row>
    <row r="261" spans="1:11" s="234" customFormat="1" x14ac:dyDescent="0.2">
      <c r="A261" s="99">
        <v>130</v>
      </c>
      <c r="B261" s="201" t="s">
        <v>33</v>
      </c>
      <c r="C261" s="256" t="s">
        <v>168</v>
      </c>
      <c r="D261" s="98" t="s">
        <v>4</v>
      </c>
      <c r="E261" s="257">
        <v>6</v>
      </c>
      <c r="F261" s="232"/>
      <c r="G261" s="232">
        <f>E261*F261</f>
        <v>0</v>
      </c>
      <c r="H261" s="89"/>
      <c r="I261" s="233"/>
      <c r="J261" s="233"/>
      <c r="K261" s="233"/>
    </row>
    <row r="262" spans="1:11" s="55" customFormat="1" x14ac:dyDescent="0.2">
      <c r="A262" s="96"/>
      <c r="B262" s="191"/>
      <c r="C262" s="192" t="s">
        <v>254</v>
      </c>
      <c r="D262" s="96"/>
      <c r="E262" s="54"/>
      <c r="F262" s="193"/>
      <c r="G262" s="193"/>
      <c r="H262" s="91"/>
      <c r="I262" s="54"/>
      <c r="J262" s="71"/>
      <c r="K262" s="57"/>
    </row>
    <row r="263" spans="1:11" s="55" customFormat="1" x14ac:dyDescent="0.2">
      <c r="A263" s="99">
        <v>131</v>
      </c>
      <c r="B263" s="199">
        <v>185802114</v>
      </c>
      <c r="C263" s="239" t="s">
        <v>90</v>
      </c>
      <c r="D263" s="96" t="s">
        <v>3</v>
      </c>
      <c r="E263" s="54">
        <v>7.7997599999999993E-4</v>
      </c>
      <c r="F263" s="193"/>
      <c r="G263" s="193">
        <f>ROUND(E263*F263,1)</f>
        <v>0</v>
      </c>
      <c r="H263" s="91"/>
      <c r="I263" s="52"/>
      <c r="J263" s="52"/>
      <c r="K263" s="57"/>
    </row>
    <row r="264" spans="1:11" s="55" customFormat="1" x14ac:dyDescent="0.2">
      <c r="A264" s="96"/>
      <c r="B264" s="191"/>
      <c r="C264" s="192" t="s">
        <v>312</v>
      </c>
      <c r="D264" s="96"/>
      <c r="E264" s="54"/>
      <c r="F264" s="193"/>
      <c r="G264" s="193"/>
      <c r="H264" s="91"/>
      <c r="I264" s="54"/>
      <c r="J264" s="71"/>
      <c r="K264" s="57"/>
    </row>
    <row r="265" spans="1:11" s="55" customFormat="1" x14ac:dyDescent="0.2">
      <c r="A265" s="99">
        <v>132</v>
      </c>
      <c r="B265" s="191" t="s">
        <v>33</v>
      </c>
      <c r="C265" s="203" t="s">
        <v>296</v>
      </c>
      <c r="D265" s="96" t="s">
        <v>3</v>
      </c>
      <c r="E265" s="54">
        <v>7.7997599999999993E-4</v>
      </c>
      <c r="F265" s="193"/>
      <c r="G265" s="193">
        <f>ROUND(E265*F265,1)</f>
        <v>0</v>
      </c>
      <c r="H265" s="91"/>
      <c r="I265" s="52"/>
      <c r="J265" s="52"/>
      <c r="K265" s="57"/>
    </row>
    <row r="266" spans="1:11" s="55" customFormat="1" x14ac:dyDescent="0.2">
      <c r="A266" s="99">
        <v>133</v>
      </c>
      <c r="B266" s="191">
        <v>184911421</v>
      </c>
      <c r="C266" s="52" t="s">
        <v>85</v>
      </c>
      <c r="D266" s="96" t="s">
        <v>2</v>
      </c>
      <c r="E266" s="54">
        <v>104</v>
      </c>
      <c r="F266" s="193"/>
      <c r="G266" s="193">
        <f>ROUND(E266*F266,1)</f>
        <v>0</v>
      </c>
      <c r="H266" s="91"/>
      <c r="I266" s="52"/>
      <c r="J266" s="52"/>
      <c r="K266" s="57"/>
    </row>
    <row r="267" spans="1:11" s="55" customFormat="1" x14ac:dyDescent="0.2">
      <c r="A267" s="98"/>
      <c r="B267" s="191"/>
      <c r="C267" s="192" t="s">
        <v>299</v>
      </c>
      <c r="D267" s="96"/>
      <c r="E267" s="54"/>
      <c r="F267" s="193"/>
      <c r="G267" s="193"/>
      <c r="H267" s="91"/>
      <c r="I267" s="52"/>
      <c r="J267" s="52"/>
      <c r="K267" s="57"/>
    </row>
    <row r="268" spans="1:11" s="223" customFormat="1" ht="13.5" customHeight="1" x14ac:dyDescent="0.2">
      <c r="A268" s="99">
        <v>134</v>
      </c>
      <c r="B268" s="191" t="s">
        <v>33</v>
      </c>
      <c r="C268" s="243" t="s">
        <v>44</v>
      </c>
      <c r="D268" s="96" t="s">
        <v>5</v>
      </c>
      <c r="E268" s="54">
        <v>3.1</v>
      </c>
      <c r="F268" s="196"/>
      <c r="G268" s="193">
        <f>ROUND(E268*F268,1)</f>
        <v>0</v>
      </c>
      <c r="H268" s="93"/>
      <c r="I268" s="231"/>
      <c r="J268" s="231"/>
      <c r="K268" s="57"/>
    </row>
    <row r="269" spans="1:11" s="55" customFormat="1" x14ac:dyDescent="0.2">
      <c r="A269" s="96"/>
      <c r="B269" s="191"/>
      <c r="C269" s="192" t="s">
        <v>311</v>
      </c>
      <c r="D269" s="96"/>
      <c r="E269" s="54"/>
      <c r="F269" s="193"/>
      <c r="G269" s="193"/>
      <c r="H269" s="91"/>
      <c r="I269" s="54"/>
      <c r="J269" s="71"/>
      <c r="K269" s="57"/>
    </row>
    <row r="270" spans="1:11" s="55" customFormat="1" ht="25.5" x14ac:dyDescent="0.2">
      <c r="A270" s="99">
        <v>135</v>
      </c>
      <c r="B270" s="191">
        <v>185804213</v>
      </c>
      <c r="C270" s="52" t="s">
        <v>281</v>
      </c>
      <c r="D270" s="96" t="s">
        <v>2</v>
      </c>
      <c r="E270" s="198">
        <v>520</v>
      </c>
      <c r="F270" s="193"/>
      <c r="G270" s="193">
        <f>ROUND(E270*F270,1)</f>
        <v>0</v>
      </c>
      <c r="H270" s="91"/>
      <c r="I270" s="52"/>
      <c r="J270" s="52"/>
      <c r="K270" s="57"/>
    </row>
    <row r="271" spans="1:11" s="55" customFormat="1" x14ac:dyDescent="0.2">
      <c r="A271" s="96"/>
      <c r="B271" s="191"/>
      <c r="C271" s="192" t="s">
        <v>300</v>
      </c>
      <c r="D271" s="96"/>
      <c r="E271" s="198"/>
      <c r="F271" s="193"/>
      <c r="G271" s="193"/>
      <c r="H271" s="91"/>
      <c r="I271" s="52"/>
      <c r="J271" s="52"/>
      <c r="K271" s="57"/>
    </row>
    <row r="272" spans="1:11" s="55" customFormat="1" ht="25.5" x14ac:dyDescent="0.2">
      <c r="A272" s="99">
        <v>136</v>
      </c>
      <c r="B272" s="191" t="s">
        <v>120</v>
      </c>
      <c r="C272" s="241" t="s">
        <v>121</v>
      </c>
      <c r="D272" s="96" t="s">
        <v>3</v>
      </c>
      <c r="E272" s="198">
        <v>0.51998399999999989</v>
      </c>
      <c r="F272" s="196"/>
      <c r="G272" s="193">
        <f>E272*F272</f>
        <v>0</v>
      </c>
      <c r="H272" s="91"/>
      <c r="I272" s="52"/>
      <c r="J272" s="52"/>
      <c r="K272" s="57"/>
    </row>
    <row r="273" spans="1:11" s="55" customFormat="1" x14ac:dyDescent="0.2">
      <c r="A273" s="96"/>
      <c r="B273" s="191"/>
      <c r="C273" s="192" t="s">
        <v>301</v>
      </c>
      <c r="D273" s="96"/>
      <c r="E273" s="198"/>
      <c r="F273" s="193"/>
      <c r="G273" s="193"/>
      <c r="H273" s="91"/>
      <c r="I273" s="52"/>
      <c r="J273" s="52"/>
      <c r="K273" s="57"/>
    </row>
    <row r="274" spans="1:11" s="55" customFormat="1" x14ac:dyDescent="0.2">
      <c r="A274" s="99">
        <v>137</v>
      </c>
      <c r="B274" s="191">
        <v>185851121</v>
      </c>
      <c r="C274" s="52" t="s">
        <v>86</v>
      </c>
      <c r="D274" s="96" t="s">
        <v>5</v>
      </c>
      <c r="E274" s="198">
        <v>49.7</v>
      </c>
      <c r="F274" s="193"/>
      <c r="G274" s="193">
        <f>ROUND(E274*F274,1)</f>
        <v>0</v>
      </c>
      <c r="H274" s="91"/>
      <c r="I274" s="52"/>
      <c r="J274" s="52"/>
      <c r="K274" s="57"/>
    </row>
    <row r="275" spans="1:11" s="55" customFormat="1" x14ac:dyDescent="0.2">
      <c r="A275" s="96"/>
      <c r="B275" s="191"/>
      <c r="C275" s="192" t="s">
        <v>295</v>
      </c>
      <c r="D275" s="96"/>
      <c r="E275" s="54"/>
      <c r="F275" s="193"/>
      <c r="G275" s="193"/>
      <c r="H275" s="91"/>
      <c r="I275" s="54"/>
      <c r="J275" s="71"/>
      <c r="K275" s="57"/>
    </row>
    <row r="276" spans="1:11" s="55" customFormat="1" x14ac:dyDescent="0.2">
      <c r="A276" s="99">
        <v>138</v>
      </c>
      <c r="B276" s="200">
        <v>185804311</v>
      </c>
      <c r="C276" s="239" t="s">
        <v>292</v>
      </c>
      <c r="D276" s="96" t="s">
        <v>5</v>
      </c>
      <c r="E276" s="198">
        <v>49.7</v>
      </c>
      <c r="F276" s="196"/>
      <c r="G276" s="193">
        <f>ROUND(E276*F276,1)</f>
        <v>0</v>
      </c>
      <c r="H276" s="91"/>
      <c r="I276" s="52"/>
      <c r="J276" s="52"/>
      <c r="K276" s="57"/>
    </row>
    <row r="277" spans="1:11" s="55" customFormat="1" x14ac:dyDescent="0.2">
      <c r="A277" s="99">
        <v>139</v>
      </c>
      <c r="B277" s="191">
        <v>8211321</v>
      </c>
      <c r="C277" s="242" t="s">
        <v>125</v>
      </c>
      <c r="D277" s="96" t="s">
        <v>5</v>
      </c>
      <c r="E277" s="198">
        <v>49.7</v>
      </c>
      <c r="F277" s="193"/>
      <c r="G277" s="193">
        <f>ROUND(E277*F277,1)</f>
        <v>0</v>
      </c>
      <c r="H277" s="91"/>
      <c r="I277" s="52"/>
      <c r="J277" s="52"/>
      <c r="K277" s="57"/>
    </row>
    <row r="278" spans="1:11" s="55" customFormat="1" x14ac:dyDescent="0.2">
      <c r="A278" s="96"/>
      <c r="B278" s="191"/>
      <c r="C278" s="68"/>
      <c r="D278" s="96"/>
      <c r="E278" s="54"/>
      <c r="F278" s="193"/>
      <c r="G278" s="193"/>
      <c r="H278" s="91"/>
      <c r="I278" s="54"/>
      <c r="J278" s="71"/>
      <c r="K278" s="57"/>
    </row>
    <row r="279" spans="1:11" s="55" customFormat="1" x14ac:dyDescent="0.2">
      <c r="A279" s="96"/>
      <c r="B279" s="191"/>
      <c r="C279" s="68" t="s">
        <v>285</v>
      </c>
      <c r="D279" s="96"/>
      <c r="E279" s="54"/>
      <c r="F279" s="193"/>
      <c r="G279" s="193"/>
      <c r="H279" s="91"/>
      <c r="I279" s="54"/>
      <c r="J279" s="71"/>
      <c r="K279" s="57"/>
    </row>
    <row r="280" spans="1:11" s="55" customFormat="1" x14ac:dyDescent="0.2">
      <c r="A280" s="99">
        <v>140</v>
      </c>
      <c r="B280" s="199">
        <v>185802113</v>
      </c>
      <c r="C280" s="239" t="s">
        <v>90</v>
      </c>
      <c r="D280" s="96" t="s">
        <v>3</v>
      </c>
      <c r="E280" s="54">
        <v>1.1440000000000001E-2</v>
      </c>
      <c r="F280" s="193"/>
      <c r="G280" s="193">
        <f>ROUND(E280*F280,1)</f>
        <v>0</v>
      </c>
      <c r="H280" s="91"/>
      <c r="I280" s="52"/>
      <c r="J280" s="52"/>
      <c r="K280" s="57"/>
    </row>
    <row r="281" spans="1:11" s="55" customFormat="1" x14ac:dyDescent="0.2">
      <c r="A281" s="96"/>
      <c r="B281" s="191"/>
      <c r="C281" s="192" t="s">
        <v>322</v>
      </c>
      <c r="D281" s="96"/>
      <c r="E281" s="54"/>
      <c r="F281" s="193"/>
      <c r="G281" s="193"/>
      <c r="H281" s="91"/>
      <c r="I281" s="54"/>
      <c r="J281" s="71"/>
      <c r="K281" s="57"/>
    </row>
    <row r="282" spans="1:11" s="55" customFormat="1" x14ac:dyDescent="0.2">
      <c r="A282" s="99">
        <v>141</v>
      </c>
      <c r="B282" s="191" t="s">
        <v>33</v>
      </c>
      <c r="C282" s="203" t="s">
        <v>296</v>
      </c>
      <c r="D282" s="96" t="s">
        <v>3</v>
      </c>
      <c r="E282" s="54">
        <v>1.1440000000000001E-2</v>
      </c>
      <c r="F282" s="193"/>
      <c r="G282" s="193">
        <f>ROUND(E282*F282,1)</f>
        <v>0</v>
      </c>
      <c r="H282" s="91"/>
      <c r="I282" s="52"/>
      <c r="J282" s="52"/>
      <c r="K282" s="57"/>
    </row>
    <row r="283" spans="1:11" s="55" customFormat="1" ht="25.5" x14ac:dyDescent="0.2">
      <c r="A283" s="99">
        <v>142</v>
      </c>
      <c r="B283" s="191">
        <v>185811151</v>
      </c>
      <c r="C283" s="200" t="s">
        <v>268</v>
      </c>
      <c r="D283" s="96" t="s">
        <v>2</v>
      </c>
      <c r="E283" s="54">
        <v>5720</v>
      </c>
      <c r="F283" s="193"/>
      <c r="G283" s="193">
        <f>ROUND(E283*F283,1)</f>
        <v>0</v>
      </c>
      <c r="H283" s="91"/>
      <c r="I283" s="52"/>
      <c r="J283" s="52"/>
      <c r="K283" s="57"/>
    </row>
    <row r="284" spans="1:11" s="55" customFormat="1" x14ac:dyDescent="0.2">
      <c r="A284" s="96"/>
      <c r="B284" s="191"/>
      <c r="C284" s="192" t="s">
        <v>269</v>
      </c>
      <c r="D284" s="96"/>
      <c r="E284" s="54"/>
      <c r="F284" s="193"/>
      <c r="G284" s="193"/>
      <c r="H284" s="91"/>
      <c r="I284" s="52"/>
      <c r="J284" s="52"/>
      <c r="K284" s="57"/>
    </row>
    <row r="285" spans="1:11" s="55" customFormat="1" ht="25.5" x14ac:dyDescent="0.2">
      <c r="A285" s="99">
        <v>143</v>
      </c>
      <c r="B285" s="191" t="s">
        <v>120</v>
      </c>
      <c r="C285" s="241" t="s">
        <v>121</v>
      </c>
      <c r="D285" s="96" t="s">
        <v>3</v>
      </c>
      <c r="E285" s="198">
        <v>2.8600000000000003</v>
      </c>
      <c r="F285" s="196"/>
      <c r="G285" s="193">
        <f>E285*F285</f>
        <v>0</v>
      </c>
      <c r="H285" s="91"/>
      <c r="I285" s="52"/>
      <c r="J285" s="52"/>
      <c r="K285" s="57"/>
    </row>
    <row r="286" spans="1:11" s="55" customFormat="1" x14ac:dyDescent="0.2">
      <c r="A286" s="96"/>
      <c r="B286" s="191"/>
      <c r="C286" s="192" t="s">
        <v>297</v>
      </c>
      <c r="D286" s="96"/>
      <c r="E286" s="54"/>
      <c r="F286" s="193"/>
      <c r="G286" s="193"/>
      <c r="H286" s="91"/>
      <c r="I286" s="54"/>
      <c r="J286" s="71"/>
      <c r="K286" s="57"/>
    </row>
    <row r="287" spans="1:11" s="55" customFormat="1" x14ac:dyDescent="0.2">
      <c r="A287" s="99">
        <v>144</v>
      </c>
      <c r="B287" s="191">
        <v>184806186</v>
      </c>
      <c r="C287" s="200" t="s">
        <v>270</v>
      </c>
      <c r="D287" s="96" t="s">
        <v>4</v>
      </c>
      <c r="E287" s="198">
        <v>1165</v>
      </c>
      <c r="F287" s="196"/>
      <c r="G287" s="193">
        <f>E287*F287</f>
        <v>0</v>
      </c>
      <c r="H287" s="91"/>
      <c r="I287" s="52"/>
      <c r="J287" s="52"/>
      <c r="K287" s="57"/>
    </row>
    <row r="288" spans="1:11" s="55" customFormat="1" x14ac:dyDescent="0.2">
      <c r="A288" s="96"/>
      <c r="B288" s="191"/>
      <c r="C288" s="192" t="s">
        <v>271</v>
      </c>
      <c r="D288" s="96"/>
      <c r="E288" s="244"/>
      <c r="F288" s="193"/>
      <c r="G288" s="193"/>
      <c r="H288" s="91"/>
      <c r="I288" s="52"/>
      <c r="J288" s="52"/>
      <c r="K288" s="57"/>
    </row>
    <row r="289" spans="1:11" s="55" customFormat="1" ht="25.5" x14ac:dyDescent="0.2">
      <c r="A289" s="99">
        <v>145</v>
      </c>
      <c r="B289" s="191">
        <v>184817111</v>
      </c>
      <c r="C289" s="200" t="s">
        <v>273</v>
      </c>
      <c r="D289" s="96" t="s">
        <v>2</v>
      </c>
      <c r="E289" s="198">
        <v>122.5</v>
      </c>
      <c r="F289" s="196"/>
      <c r="G289" s="193">
        <f>E289*F289</f>
        <v>0</v>
      </c>
      <c r="H289" s="91"/>
      <c r="I289" s="52"/>
      <c r="J289" s="52"/>
      <c r="K289" s="57"/>
    </row>
    <row r="290" spans="1:11" s="55" customFormat="1" x14ac:dyDescent="0.2">
      <c r="A290" s="96"/>
      <c r="B290" s="191"/>
      <c r="C290" s="192" t="s">
        <v>193</v>
      </c>
      <c r="D290" s="96"/>
      <c r="E290" s="198"/>
      <c r="F290" s="196"/>
      <c r="G290" s="193"/>
      <c r="H290" s="91"/>
      <c r="I290" s="52"/>
      <c r="J290" s="52"/>
      <c r="K290" s="57"/>
    </row>
    <row r="291" spans="1:11" s="55" customFormat="1" ht="25.5" x14ac:dyDescent="0.2">
      <c r="A291" s="99">
        <v>146</v>
      </c>
      <c r="B291" s="191">
        <v>184817114</v>
      </c>
      <c r="C291" s="200" t="s">
        <v>275</v>
      </c>
      <c r="D291" s="96" t="s">
        <v>2</v>
      </c>
      <c r="E291" s="198">
        <v>122.5</v>
      </c>
      <c r="F291" s="196"/>
      <c r="G291" s="193">
        <f>E291*F291</f>
        <v>0</v>
      </c>
      <c r="H291" s="91"/>
      <c r="I291" s="52"/>
      <c r="J291" s="52"/>
      <c r="K291" s="57"/>
    </row>
    <row r="292" spans="1:11" s="55" customFormat="1" x14ac:dyDescent="0.2">
      <c r="A292" s="96"/>
      <c r="B292" s="191"/>
      <c r="C292" s="192" t="s">
        <v>193</v>
      </c>
      <c r="D292" s="96"/>
      <c r="E292" s="198"/>
      <c r="F292" s="196"/>
      <c r="G292" s="193"/>
      <c r="H292" s="91"/>
      <c r="I292" s="52"/>
      <c r="J292" s="52"/>
      <c r="K292" s="57"/>
    </row>
    <row r="293" spans="1:11" s="55" customFormat="1" ht="25.5" x14ac:dyDescent="0.2">
      <c r="A293" s="99">
        <v>147</v>
      </c>
      <c r="B293" s="191" t="s">
        <v>120</v>
      </c>
      <c r="C293" s="241" t="s">
        <v>121</v>
      </c>
      <c r="D293" s="96" t="s">
        <v>3</v>
      </c>
      <c r="E293" s="198">
        <v>2.8600000000000003</v>
      </c>
      <c r="F293" s="196"/>
      <c r="G293" s="193">
        <f>E293*F293</f>
        <v>0</v>
      </c>
      <c r="H293" s="91"/>
      <c r="I293" s="52"/>
      <c r="J293" s="52"/>
      <c r="K293" s="57"/>
    </row>
    <row r="294" spans="1:11" s="55" customFormat="1" x14ac:dyDescent="0.2">
      <c r="A294" s="96"/>
      <c r="B294" s="191"/>
      <c r="C294" s="192" t="s">
        <v>298</v>
      </c>
      <c r="D294" s="96"/>
      <c r="E294" s="54"/>
      <c r="F294" s="193"/>
      <c r="G294" s="193"/>
      <c r="H294" s="91"/>
      <c r="I294" s="54"/>
      <c r="J294" s="71"/>
      <c r="K294" s="57"/>
    </row>
    <row r="295" spans="1:11" s="55" customFormat="1" x14ac:dyDescent="0.2">
      <c r="A295" s="99">
        <v>148</v>
      </c>
      <c r="B295" s="191">
        <v>184911421</v>
      </c>
      <c r="C295" s="52" t="s">
        <v>85</v>
      </c>
      <c r="D295" s="96" t="s">
        <v>2</v>
      </c>
      <c r="E295" s="54">
        <v>651</v>
      </c>
      <c r="F295" s="193"/>
      <c r="G295" s="193">
        <f>ROUND(E295*F295,1)</f>
        <v>0</v>
      </c>
      <c r="H295" s="91"/>
      <c r="I295" s="52"/>
      <c r="J295" s="52"/>
      <c r="K295" s="57"/>
    </row>
    <row r="296" spans="1:11" s="55" customFormat="1" x14ac:dyDescent="0.2">
      <c r="A296" s="96"/>
      <c r="B296" s="191"/>
      <c r="C296" s="192" t="s">
        <v>309</v>
      </c>
      <c r="D296" s="96"/>
      <c r="E296" s="54"/>
      <c r="F296" s="193"/>
      <c r="G296" s="193"/>
      <c r="H296" s="91"/>
      <c r="I296" s="54"/>
      <c r="J296" s="71"/>
      <c r="K296" s="57"/>
    </row>
    <row r="297" spans="1:11" s="223" customFormat="1" ht="13.5" customHeight="1" x14ac:dyDescent="0.2">
      <c r="A297" s="99">
        <v>149</v>
      </c>
      <c r="B297" s="191" t="s">
        <v>33</v>
      </c>
      <c r="C297" s="243" t="s">
        <v>44</v>
      </c>
      <c r="D297" s="96" t="s">
        <v>5</v>
      </c>
      <c r="E297" s="255">
        <v>13</v>
      </c>
      <c r="F297" s="196"/>
      <c r="G297" s="193">
        <f>ROUND(E297*F297,1)</f>
        <v>0</v>
      </c>
      <c r="H297" s="93"/>
      <c r="I297" s="231"/>
      <c r="J297" s="231"/>
      <c r="K297" s="57"/>
    </row>
    <row r="298" spans="1:11" s="55" customFormat="1" x14ac:dyDescent="0.2">
      <c r="A298" s="96"/>
      <c r="B298" s="191"/>
      <c r="C298" s="192" t="s">
        <v>310</v>
      </c>
      <c r="D298" s="96"/>
      <c r="E298" s="54"/>
      <c r="F298" s="193"/>
      <c r="G298" s="193"/>
      <c r="H298" s="91"/>
      <c r="I298" s="54"/>
      <c r="J298" s="71"/>
      <c r="K298" s="57"/>
    </row>
    <row r="299" spans="1:11" s="55" customFormat="1" ht="25.5" x14ac:dyDescent="0.2">
      <c r="A299" s="99">
        <v>150</v>
      </c>
      <c r="B299" s="191">
        <v>185804211</v>
      </c>
      <c r="C299" s="52" t="s">
        <v>279</v>
      </c>
      <c r="D299" s="96" t="s">
        <v>2</v>
      </c>
      <c r="E299" s="198">
        <v>490</v>
      </c>
      <c r="F299" s="193"/>
      <c r="G299" s="193">
        <f>ROUND(E299*F299,1)</f>
        <v>0</v>
      </c>
      <c r="H299" s="91"/>
      <c r="I299" s="52"/>
      <c r="J299" s="52"/>
      <c r="K299" s="57"/>
    </row>
    <row r="300" spans="1:11" s="55" customFormat="1" x14ac:dyDescent="0.2">
      <c r="A300" s="96"/>
      <c r="B300" s="191"/>
      <c r="C300" s="192" t="s">
        <v>274</v>
      </c>
      <c r="D300" s="96"/>
      <c r="E300" s="198"/>
      <c r="F300" s="196"/>
      <c r="G300" s="193"/>
      <c r="H300" s="91"/>
      <c r="I300" s="52"/>
      <c r="J300" s="52"/>
      <c r="K300" s="57"/>
    </row>
    <row r="301" spans="1:11" s="55" customFormat="1" ht="25.5" x14ac:dyDescent="0.2">
      <c r="A301" s="99">
        <v>151</v>
      </c>
      <c r="B301" s="191">
        <v>185804212</v>
      </c>
      <c r="C301" s="52" t="s">
        <v>280</v>
      </c>
      <c r="D301" s="96" t="s">
        <v>2</v>
      </c>
      <c r="E301" s="198">
        <v>4660</v>
      </c>
      <c r="F301" s="193"/>
      <c r="G301" s="193">
        <f>ROUND(E301*F301,1)</f>
        <v>0</v>
      </c>
      <c r="H301" s="91"/>
      <c r="I301" s="52"/>
      <c r="J301" s="52"/>
      <c r="K301" s="57"/>
    </row>
    <row r="302" spans="1:11" s="55" customFormat="1" x14ac:dyDescent="0.2">
      <c r="A302" s="96"/>
      <c r="B302" s="191"/>
      <c r="C302" s="192" t="s">
        <v>302</v>
      </c>
      <c r="D302" s="96"/>
      <c r="E302" s="244"/>
      <c r="F302" s="193"/>
      <c r="G302" s="193"/>
      <c r="H302" s="91"/>
      <c r="I302" s="52"/>
      <c r="J302" s="52"/>
      <c r="K302" s="57"/>
    </row>
    <row r="303" spans="1:11" s="55" customFormat="1" ht="25.5" x14ac:dyDescent="0.2">
      <c r="A303" s="99">
        <v>152</v>
      </c>
      <c r="B303" s="191" t="s">
        <v>120</v>
      </c>
      <c r="C303" s="241" t="s">
        <v>121</v>
      </c>
      <c r="D303" s="96" t="s">
        <v>3</v>
      </c>
      <c r="E303" s="198">
        <v>9.8000000000000007</v>
      </c>
      <c r="F303" s="196"/>
      <c r="G303" s="193">
        <f>E303*F303</f>
        <v>0</v>
      </c>
      <c r="H303" s="91"/>
      <c r="I303" s="52"/>
      <c r="J303" s="52"/>
      <c r="K303" s="57"/>
    </row>
    <row r="304" spans="1:11" s="55" customFormat="1" x14ac:dyDescent="0.2">
      <c r="A304" s="96"/>
      <c r="B304" s="191"/>
      <c r="C304" s="192" t="s">
        <v>303</v>
      </c>
      <c r="D304" s="96"/>
      <c r="E304" s="198"/>
      <c r="F304" s="193"/>
      <c r="G304" s="193"/>
      <c r="H304" s="91"/>
      <c r="I304" s="52"/>
      <c r="J304" s="52"/>
      <c r="K304" s="57"/>
    </row>
    <row r="305" spans="1:11" s="55" customFormat="1" x14ac:dyDescent="0.2">
      <c r="A305" s="99">
        <v>153</v>
      </c>
      <c r="B305" s="200">
        <v>185804311</v>
      </c>
      <c r="C305" s="239" t="s">
        <v>292</v>
      </c>
      <c r="D305" s="96" t="s">
        <v>5</v>
      </c>
      <c r="E305" s="198">
        <v>4.9000000000000004</v>
      </c>
      <c r="F305" s="196"/>
      <c r="G305" s="193">
        <f>ROUND(E305*F305,1)</f>
        <v>0</v>
      </c>
      <c r="H305" s="91"/>
      <c r="I305" s="52"/>
      <c r="J305" s="52"/>
      <c r="K305" s="57"/>
    </row>
    <row r="306" spans="1:11" s="55" customFormat="1" x14ac:dyDescent="0.2">
      <c r="A306" s="96"/>
      <c r="B306" s="191"/>
      <c r="C306" s="192" t="s">
        <v>289</v>
      </c>
      <c r="D306" s="96"/>
      <c r="E306" s="54"/>
      <c r="F306" s="193"/>
      <c r="G306" s="193"/>
      <c r="H306" s="91"/>
      <c r="I306" s="54"/>
      <c r="J306" s="71"/>
      <c r="K306" s="57"/>
    </row>
    <row r="307" spans="1:11" s="55" customFormat="1" x14ac:dyDescent="0.2">
      <c r="A307" s="99">
        <v>154</v>
      </c>
      <c r="B307" s="200">
        <v>185804312</v>
      </c>
      <c r="C307" s="239" t="s">
        <v>293</v>
      </c>
      <c r="D307" s="96" t="s">
        <v>5</v>
      </c>
      <c r="E307" s="198">
        <v>91.1</v>
      </c>
      <c r="F307" s="196"/>
      <c r="G307" s="193">
        <f>ROUND(E307*F307,1)</f>
        <v>0</v>
      </c>
      <c r="H307" s="91"/>
      <c r="I307" s="52"/>
      <c r="J307" s="52"/>
      <c r="K307" s="57"/>
    </row>
    <row r="308" spans="1:11" s="55" customFormat="1" x14ac:dyDescent="0.2">
      <c r="A308" s="96"/>
      <c r="B308" s="191"/>
      <c r="C308" s="192" t="s">
        <v>290</v>
      </c>
      <c r="D308" s="96"/>
      <c r="E308" s="54"/>
      <c r="F308" s="193"/>
      <c r="G308" s="193"/>
      <c r="H308" s="91"/>
      <c r="I308" s="54"/>
      <c r="J308" s="71"/>
      <c r="K308" s="57"/>
    </row>
    <row r="309" spans="1:11" s="55" customFormat="1" x14ac:dyDescent="0.2">
      <c r="A309" s="99">
        <v>155</v>
      </c>
      <c r="B309" s="191">
        <v>185851121</v>
      </c>
      <c r="C309" s="52" t="s">
        <v>86</v>
      </c>
      <c r="D309" s="96" t="s">
        <v>5</v>
      </c>
      <c r="E309" s="54">
        <v>96</v>
      </c>
      <c r="F309" s="193"/>
      <c r="G309" s="193">
        <f>ROUND(E309*F309,1)</f>
        <v>0</v>
      </c>
      <c r="H309" s="91"/>
      <c r="I309" s="52"/>
      <c r="J309" s="52"/>
      <c r="K309" s="57"/>
    </row>
    <row r="310" spans="1:11" s="55" customFormat="1" x14ac:dyDescent="0.2">
      <c r="A310" s="96"/>
      <c r="B310" s="191"/>
      <c r="C310" s="192" t="s">
        <v>291</v>
      </c>
      <c r="D310" s="96"/>
      <c r="E310" s="54"/>
      <c r="F310" s="193"/>
      <c r="G310" s="193"/>
      <c r="H310" s="91"/>
      <c r="I310" s="54"/>
      <c r="J310" s="71"/>
      <c r="K310" s="57"/>
    </row>
    <row r="311" spans="1:11" s="55" customFormat="1" x14ac:dyDescent="0.2">
      <c r="A311" s="99">
        <v>156</v>
      </c>
      <c r="B311" s="191">
        <v>8211321</v>
      </c>
      <c r="C311" s="242" t="s">
        <v>87</v>
      </c>
      <c r="D311" s="96" t="s">
        <v>5</v>
      </c>
      <c r="E311" s="54">
        <v>96</v>
      </c>
      <c r="F311" s="193"/>
      <c r="G311" s="193">
        <f>ROUND(E311*F311,1)</f>
        <v>0</v>
      </c>
      <c r="H311" s="91"/>
      <c r="I311" s="52"/>
      <c r="J311" s="52"/>
      <c r="K311" s="57"/>
    </row>
    <row r="312" spans="1:11" s="55" customFormat="1" x14ac:dyDescent="0.2">
      <c r="A312" s="96"/>
      <c r="B312" s="191"/>
      <c r="C312" s="192" t="s">
        <v>291</v>
      </c>
      <c r="D312" s="96"/>
      <c r="E312" s="54"/>
      <c r="F312" s="193"/>
      <c r="G312" s="193"/>
      <c r="H312" s="91"/>
      <c r="I312" s="54"/>
      <c r="J312" s="71"/>
      <c r="K312" s="57"/>
    </row>
    <row r="313" spans="1:11" s="55" customFormat="1" x14ac:dyDescent="0.2">
      <c r="A313" s="96"/>
      <c r="B313" s="191"/>
      <c r="C313" s="192"/>
      <c r="D313" s="96"/>
      <c r="E313" s="244"/>
      <c r="F313" s="193"/>
      <c r="G313" s="193"/>
      <c r="H313" s="91"/>
      <c r="I313" s="52"/>
      <c r="J313" s="52"/>
      <c r="K313" s="57"/>
    </row>
    <row r="314" spans="1:11" s="55" customFormat="1" x14ac:dyDescent="0.2">
      <c r="A314" s="96"/>
      <c r="B314" s="191"/>
      <c r="C314" s="68" t="s">
        <v>284</v>
      </c>
      <c r="D314" s="96"/>
      <c r="E314" s="54"/>
      <c r="F314" s="193"/>
      <c r="G314" s="193"/>
      <c r="H314" s="91"/>
      <c r="I314" s="54"/>
      <c r="J314" s="71"/>
      <c r="K314" s="57"/>
    </row>
    <row r="315" spans="1:11" s="55" customFormat="1" ht="25.5" x14ac:dyDescent="0.2">
      <c r="A315" s="99">
        <v>157</v>
      </c>
      <c r="B315" s="191">
        <v>182303111</v>
      </c>
      <c r="C315" s="239" t="s">
        <v>319</v>
      </c>
      <c r="D315" s="96" t="s">
        <v>2</v>
      </c>
      <c r="E315" s="54">
        <v>4236</v>
      </c>
      <c r="F315" s="193"/>
      <c r="G315" s="193">
        <f>ROUND(E315*F315,1)</f>
        <v>0</v>
      </c>
      <c r="H315" s="91"/>
      <c r="I315" s="52"/>
      <c r="J315" s="52"/>
      <c r="K315" s="57"/>
    </row>
    <row r="316" spans="1:11" s="55" customFormat="1" x14ac:dyDescent="0.2">
      <c r="A316" s="96"/>
      <c r="B316" s="191"/>
      <c r="C316" s="192" t="s">
        <v>320</v>
      </c>
      <c r="D316" s="96"/>
      <c r="E316" s="54"/>
      <c r="F316" s="193"/>
      <c r="G316" s="193"/>
      <c r="H316" s="91"/>
      <c r="I316" s="54"/>
      <c r="J316" s="71"/>
      <c r="K316" s="57"/>
    </row>
    <row r="317" spans="1:11" s="53" customFormat="1" ht="25.5" x14ac:dyDescent="0.2">
      <c r="A317" s="99">
        <v>158</v>
      </c>
      <c r="B317" s="188" t="s">
        <v>33</v>
      </c>
      <c r="C317" s="240" t="s">
        <v>325</v>
      </c>
      <c r="D317" s="189" t="s">
        <v>5</v>
      </c>
      <c r="E317" s="54">
        <v>85</v>
      </c>
      <c r="F317" s="190"/>
      <c r="G317" s="193">
        <f>ROUND(E317*F317,1)</f>
        <v>0</v>
      </c>
      <c r="H317" s="57"/>
      <c r="I317" s="52"/>
      <c r="J317" s="52"/>
      <c r="K317" s="57"/>
    </row>
    <row r="318" spans="1:11" s="53" customFormat="1" x14ac:dyDescent="0.2">
      <c r="A318" s="96"/>
      <c r="B318" s="188"/>
      <c r="C318" s="192" t="s">
        <v>321</v>
      </c>
      <c r="D318" s="189"/>
      <c r="E318" s="73"/>
      <c r="F318" s="190"/>
      <c r="G318" s="56"/>
      <c r="H318" s="57"/>
      <c r="I318" s="52"/>
      <c r="J318" s="52"/>
      <c r="K318" s="57"/>
    </row>
    <row r="319" spans="1:11" s="55" customFormat="1" ht="25.5" x14ac:dyDescent="0.2">
      <c r="A319" s="99">
        <v>159</v>
      </c>
      <c r="B319" s="191">
        <v>184813521</v>
      </c>
      <c r="C319" s="239" t="s">
        <v>91</v>
      </c>
      <c r="D319" s="96" t="s">
        <v>2</v>
      </c>
      <c r="E319" s="54">
        <v>5295</v>
      </c>
      <c r="F319" s="193"/>
      <c r="G319" s="193">
        <f>ROUND(E319*F319,1)</f>
        <v>0</v>
      </c>
      <c r="H319" s="91"/>
      <c r="I319" s="52"/>
      <c r="J319" s="52"/>
      <c r="K319" s="57"/>
    </row>
    <row r="320" spans="1:11" s="55" customFormat="1" x14ac:dyDescent="0.2">
      <c r="A320" s="96"/>
      <c r="B320" s="191"/>
      <c r="C320" s="192" t="s">
        <v>264</v>
      </c>
      <c r="D320" s="96"/>
      <c r="E320" s="54"/>
      <c r="F320" s="193"/>
      <c r="G320" s="193"/>
      <c r="H320" s="91"/>
      <c r="I320" s="54"/>
      <c r="J320" s="71"/>
      <c r="K320" s="57"/>
    </row>
    <row r="321" spans="1:11" s="55" customFormat="1" x14ac:dyDescent="0.2">
      <c r="A321" s="99">
        <v>160</v>
      </c>
      <c r="B321" s="191" t="s">
        <v>33</v>
      </c>
      <c r="C321" s="203" t="s">
        <v>172</v>
      </c>
      <c r="D321" s="96" t="s">
        <v>6</v>
      </c>
      <c r="E321" s="54">
        <v>0.84720000000000006</v>
      </c>
      <c r="F321" s="193"/>
      <c r="G321" s="193">
        <f>ROUND(E321*F321,1)</f>
        <v>0</v>
      </c>
      <c r="H321" s="91"/>
      <c r="I321" s="52"/>
      <c r="J321" s="52"/>
      <c r="K321" s="57"/>
    </row>
    <row r="322" spans="1:11" s="55" customFormat="1" x14ac:dyDescent="0.2">
      <c r="A322" s="99">
        <v>161</v>
      </c>
      <c r="B322" s="199">
        <v>185802113</v>
      </c>
      <c r="C322" s="239" t="s">
        <v>90</v>
      </c>
      <c r="D322" s="96" t="s">
        <v>3</v>
      </c>
      <c r="E322" s="54">
        <v>3.1775999999999999E-2</v>
      </c>
      <c r="F322" s="193"/>
      <c r="G322" s="193">
        <f>ROUND(E322*F322,1)</f>
        <v>0</v>
      </c>
      <c r="H322" s="91"/>
      <c r="I322" s="52"/>
      <c r="J322" s="52"/>
      <c r="K322" s="57"/>
    </row>
    <row r="323" spans="1:11" s="55" customFormat="1" x14ac:dyDescent="0.2">
      <c r="A323" s="96"/>
      <c r="B323" s="191"/>
      <c r="C323" s="192" t="s">
        <v>209</v>
      </c>
      <c r="D323" s="96"/>
      <c r="E323" s="54"/>
      <c r="F323" s="193"/>
      <c r="G323" s="193"/>
      <c r="H323" s="91"/>
      <c r="I323" s="54"/>
      <c r="J323" s="71"/>
      <c r="K323" s="57"/>
    </row>
    <row r="324" spans="1:11" s="55" customFormat="1" ht="25.5" x14ac:dyDescent="0.2">
      <c r="A324" s="99">
        <v>162</v>
      </c>
      <c r="B324" s="191" t="s">
        <v>33</v>
      </c>
      <c r="C324" s="203" t="s">
        <v>286</v>
      </c>
      <c r="D324" s="96" t="s">
        <v>3</v>
      </c>
      <c r="E324" s="54">
        <v>3.1775999999999999E-2</v>
      </c>
      <c r="F324" s="193"/>
      <c r="G324" s="193">
        <f>ROUND(E324*F324,1)</f>
        <v>0</v>
      </c>
      <c r="H324" s="91"/>
      <c r="I324" s="52"/>
      <c r="J324" s="52"/>
      <c r="K324" s="57"/>
    </row>
    <row r="325" spans="1:11" s="55" customFormat="1" x14ac:dyDescent="0.2">
      <c r="A325" s="99">
        <v>163</v>
      </c>
      <c r="B325" s="199">
        <v>185802113</v>
      </c>
      <c r="C325" s="239" t="s">
        <v>90</v>
      </c>
      <c r="D325" s="96" t="s">
        <v>3</v>
      </c>
      <c r="E325" s="54">
        <v>3.1775999999999999E-2</v>
      </c>
      <c r="F325" s="193"/>
      <c r="G325" s="193">
        <f>ROUND(E325*F325,1)</f>
        <v>0</v>
      </c>
      <c r="H325" s="91"/>
      <c r="I325" s="52"/>
      <c r="J325" s="52"/>
      <c r="K325" s="57"/>
    </row>
    <row r="326" spans="1:11" s="55" customFormat="1" x14ac:dyDescent="0.2">
      <c r="A326" s="96"/>
      <c r="B326" s="191"/>
      <c r="C326" s="192" t="s">
        <v>209</v>
      </c>
      <c r="D326" s="96"/>
      <c r="E326" s="54"/>
      <c r="F326" s="193"/>
      <c r="G326" s="193"/>
      <c r="H326" s="91"/>
      <c r="I326" s="54"/>
      <c r="J326" s="71"/>
      <c r="K326" s="57"/>
    </row>
    <row r="327" spans="1:11" s="55" customFormat="1" ht="25.5" x14ac:dyDescent="0.2">
      <c r="A327" s="99">
        <v>164</v>
      </c>
      <c r="B327" s="191" t="s">
        <v>33</v>
      </c>
      <c r="C327" s="203" t="s">
        <v>287</v>
      </c>
      <c r="D327" s="96" t="s">
        <v>3</v>
      </c>
      <c r="E327" s="54">
        <v>3.1775999999999999E-2</v>
      </c>
      <c r="F327" s="193"/>
      <c r="G327" s="193">
        <f>ROUND(E327*F327,1)</f>
        <v>0</v>
      </c>
      <c r="H327" s="91"/>
      <c r="I327" s="52"/>
      <c r="J327" s="52"/>
      <c r="K327" s="57"/>
    </row>
    <row r="328" spans="1:11" s="55" customFormat="1" x14ac:dyDescent="0.2">
      <c r="A328" s="99">
        <v>165</v>
      </c>
      <c r="B328" s="199">
        <v>185802113</v>
      </c>
      <c r="C328" s="239" t="s">
        <v>90</v>
      </c>
      <c r="D328" s="96" t="s">
        <v>3</v>
      </c>
      <c r="E328" s="54">
        <v>3.1775999999999999E-2</v>
      </c>
      <c r="F328" s="193"/>
      <c r="G328" s="193">
        <f>ROUND(E328*F328,1)</f>
        <v>0</v>
      </c>
      <c r="H328" s="91"/>
      <c r="I328" s="52"/>
      <c r="J328" s="52"/>
      <c r="K328" s="57"/>
    </row>
    <row r="329" spans="1:11" s="55" customFormat="1" x14ac:dyDescent="0.2">
      <c r="A329" s="96"/>
      <c r="B329" s="191"/>
      <c r="C329" s="192" t="s">
        <v>209</v>
      </c>
      <c r="D329" s="96"/>
      <c r="E329" s="54"/>
      <c r="F329" s="193"/>
      <c r="G329" s="193"/>
      <c r="H329" s="91"/>
      <c r="I329" s="54"/>
      <c r="J329" s="71"/>
      <c r="K329" s="57"/>
    </row>
    <row r="330" spans="1:11" s="55" customFormat="1" ht="25.5" x14ac:dyDescent="0.2">
      <c r="A330" s="99">
        <v>166</v>
      </c>
      <c r="B330" s="191" t="s">
        <v>33</v>
      </c>
      <c r="C330" s="203" t="s">
        <v>288</v>
      </c>
      <c r="D330" s="96" t="s">
        <v>3</v>
      </c>
      <c r="E330" s="54">
        <v>3.1775999999999999E-2</v>
      </c>
      <c r="F330" s="193"/>
      <c r="G330" s="193">
        <f>ROUND(E330*F330,1)</f>
        <v>0</v>
      </c>
      <c r="H330" s="91"/>
      <c r="I330" s="52"/>
      <c r="J330" s="52"/>
      <c r="K330" s="57"/>
    </row>
    <row r="331" spans="1:11" s="55" customFormat="1" ht="25.5" x14ac:dyDescent="0.2">
      <c r="A331" s="99">
        <v>167</v>
      </c>
      <c r="B331" s="191">
        <v>185803511</v>
      </c>
      <c r="C331" s="52" t="s">
        <v>282</v>
      </c>
      <c r="D331" s="96" t="s">
        <v>48</v>
      </c>
      <c r="E331" s="198">
        <v>1200</v>
      </c>
      <c r="F331" s="193"/>
      <c r="G331" s="193">
        <f>ROUND(E331*F331,1)</f>
        <v>0</v>
      </c>
      <c r="H331" s="91"/>
      <c r="I331" s="52"/>
      <c r="J331" s="52"/>
      <c r="K331" s="57"/>
    </row>
    <row r="332" spans="1:11" s="55" customFormat="1" x14ac:dyDescent="0.2">
      <c r="A332" s="96"/>
      <c r="B332" s="191"/>
      <c r="C332" s="192" t="s">
        <v>305</v>
      </c>
      <c r="D332" s="96"/>
      <c r="E332" s="198"/>
      <c r="F332" s="196"/>
      <c r="G332" s="193"/>
      <c r="H332" s="91"/>
      <c r="I332" s="52"/>
      <c r="J332" s="52"/>
      <c r="K332" s="57"/>
    </row>
    <row r="333" spans="1:11" s="55" customFormat="1" x14ac:dyDescent="0.2">
      <c r="A333" s="99">
        <v>168</v>
      </c>
      <c r="B333" s="191">
        <v>185811211</v>
      </c>
      <c r="C333" s="200" t="s">
        <v>263</v>
      </c>
      <c r="D333" s="96" t="s">
        <v>2</v>
      </c>
      <c r="E333" s="54">
        <v>5295</v>
      </c>
      <c r="F333" s="193"/>
      <c r="G333" s="193">
        <f>ROUND(E333*F333,1)</f>
        <v>0</v>
      </c>
      <c r="H333" s="91"/>
      <c r="I333" s="52"/>
      <c r="J333" s="52"/>
      <c r="K333" s="57"/>
    </row>
    <row r="334" spans="1:11" s="55" customFormat="1" x14ac:dyDescent="0.2">
      <c r="A334" s="96"/>
      <c r="B334" s="191"/>
      <c r="C334" s="192" t="s">
        <v>264</v>
      </c>
      <c r="D334" s="96"/>
      <c r="E334" s="54"/>
      <c r="F334" s="193"/>
      <c r="G334" s="193"/>
      <c r="H334" s="91"/>
      <c r="I334" s="54"/>
      <c r="J334" s="71"/>
      <c r="K334" s="57"/>
    </row>
    <row r="335" spans="1:11" s="55" customFormat="1" ht="25.5" x14ac:dyDescent="0.2">
      <c r="A335" s="99">
        <v>169</v>
      </c>
      <c r="B335" s="191" t="s">
        <v>120</v>
      </c>
      <c r="C335" s="241" t="s">
        <v>121</v>
      </c>
      <c r="D335" s="96" t="s">
        <v>3</v>
      </c>
      <c r="E335" s="198">
        <v>0.7942499999999999</v>
      </c>
      <c r="F335" s="196"/>
      <c r="G335" s="193">
        <f>E335*F335</f>
        <v>0</v>
      </c>
      <c r="H335" s="91"/>
      <c r="I335" s="52"/>
      <c r="J335" s="52"/>
      <c r="K335" s="57"/>
    </row>
    <row r="336" spans="1:11" s="55" customFormat="1" x14ac:dyDescent="0.2">
      <c r="A336" s="96"/>
      <c r="B336" s="191"/>
      <c r="C336" s="192" t="s">
        <v>265</v>
      </c>
      <c r="D336" s="96"/>
      <c r="E336" s="54"/>
      <c r="F336" s="193"/>
      <c r="G336" s="193"/>
      <c r="H336" s="91"/>
      <c r="I336" s="54"/>
      <c r="J336" s="71"/>
      <c r="K336" s="57"/>
    </row>
    <row r="337" spans="1:11" s="55" customFormat="1" ht="25.5" x14ac:dyDescent="0.2">
      <c r="A337" s="99">
        <v>170</v>
      </c>
      <c r="B337" s="191">
        <v>185811111</v>
      </c>
      <c r="C337" s="200" t="s">
        <v>266</v>
      </c>
      <c r="D337" s="96" t="s">
        <v>2</v>
      </c>
      <c r="E337" s="54">
        <v>21180</v>
      </c>
      <c r="F337" s="193"/>
      <c r="G337" s="193">
        <f>ROUND(E337*F337,1)</f>
        <v>0</v>
      </c>
      <c r="H337" s="91"/>
      <c r="I337" s="52"/>
      <c r="J337" s="52"/>
      <c r="K337" s="57"/>
    </row>
    <row r="338" spans="1:11" s="55" customFormat="1" x14ac:dyDescent="0.2">
      <c r="A338" s="96"/>
      <c r="B338" s="191"/>
      <c r="C338" s="192" t="s">
        <v>267</v>
      </c>
      <c r="D338" s="96"/>
      <c r="E338" s="54"/>
      <c r="F338" s="193"/>
      <c r="G338" s="193"/>
      <c r="H338" s="91"/>
      <c r="I338" s="52"/>
      <c r="J338" s="52"/>
      <c r="K338" s="57"/>
    </row>
    <row r="339" spans="1:11" s="55" customFormat="1" ht="25.5" x14ac:dyDescent="0.2">
      <c r="A339" s="99">
        <v>171</v>
      </c>
      <c r="B339" s="191" t="s">
        <v>120</v>
      </c>
      <c r="C339" s="241" t="s">
        <v>121</v>
      </c>
      <c r="D339" s="96" t="s">
        <v>3</v>
      </c>
      <c r="E339" s="198">
        <v>42.36</v>
      </c>
      <c r="F339" s="196"/>
      <c r="G339" s="193">
        <f>E339*F339</f>
        <v>0</v>
      </c>
      <c r="H339" s="91"/>
      <c r="I339" s="52"/>
      <c r="J339" s="52"/>
      <c r="K339" s="57"/>
    </row>
    <row r="340" spans="1:11" s="55" customFormat="1" x14ac:dyDescent="0.2">
      <c r="A340" s="96"/>
      <c r="B340" s="191"/>
      <c r="C340" s="192" t="s">
        <v>304</v>
      </c>
      <c r="D340" s="96"/>
      <c r="E340" s="54"/>
      <c r="F340" s="193"/>
      <c r="G340" s="193"/>
      <c r="H340" s="91"/>
      <c r="I340" s="54"/>
      <c r="J340" s="71"/>
      <c r="K340" s="57"/>
    </row>
    <row r="341" spans="1:11" s="55" customFormat="1" ht="25.5" x14ac:dyDescent="0.2">
      <c r="A341" s="99">
        <v>172</v>
      </c>
      <c r="B341" s="200" t="s">
        <v>65</v>
      </c>
      <c r="C341" s="200" t="s">
        <v>277</v>
      </c>
      <c r="D341" s="96" t="s">
        <v>5</v>
      </c>
      <c r="E341" s="198">
        <v>794</v>
      </c>
      <c r="F341" s="196"/>
      <c r="G341" s="193">
        <f>E341*F341</f>
        <v>0</v>
      </c>
      <c r="H341" s="91"/>
      <c r="I341" s="52"/>
      <c r="J341" s="52"/>
      <c r="K341" s="57"/>
    </row>
    <row r="342" spans="1:11" s="55" customFormat="1" x14ac:dyDescent="0.2">
      <c r="A342" s="96"/>
      <c r="B342" s="191"/>
      <c r="C342" s="192" t="s">
        <v>307</v>
      </c>
      <c r="D342" s="96"/>
      <c r="E342" s="198"/>
      <c r="F342" s="196"/>
      <c r="G342" s="193"/>
      <c r="H342" s="91"/>
      <c r="I342" s="52"/>
      <c r="J342" s="52"/>
      <c r="K342" s="57"/>
    </row>
    <row r="343" spans="1:11" s="55" customFormat="1" x14ac:dyDescent="0.2">
      <c r="A343" s="99">
        <v>173</v>
      </c>
      <c r="B343" s="191">
        <v>185851121</v>
      </c>
      <c r="C343" s="52" t="s">
        <v>86</v>
      </c>
      <c r="D343" s="96" t="s">
        <v>5</v>
      </c>
      <c r="E343" s="198">
        <v>794</v>
      </c>
      <c r="F343" s="193"/>
      <c r="G343" s="193">
        <f>ROUND(E343*F343,1)</f>
        <v>0</v>
      </c>
      <c r="H343" s="91"/>
      <c r="I343" s="52"/>
      <c r="J343" s="52"/>
      <c r="K343" s="57"/>
    </row>
    <row r="344" spans="1:11" s="55" customFormat="1" x14ac:dyDescent="0.2">
      <c r="A344" s="96"/>
      <c r="B344" s="191"/>
      <c r="C344" s="192" t="s">
        <v>306</v>
      </c>
      <c r="D344" s="96"/>
      <c r="E344" s="54"/>
      <c r="F344" s="193"/>
      <c r="G344" s="193"/>
      <c r="H344" s="91"/>
      <c r="I344" s="54"/>
      <c r="J344" s="71"/>
      <c r="K344" s="57"/>
    </row>
    <row r="345" spans="1:11" s="55" customFormat="1" x14ac:dyDescent="0.2">
      <c r="A345" s="99">
        <v>174</v>
      </c>
      <c r="B345" s="191">
        <v>8211321</v>
      </c>
      <c r="C345" s="242" t="s">
        <v>125</v>
      </c>
      <c r="D345" s="96" t="s">
        <v>5</v>
      </c>
      <c r="E345" s="198">
        <v>794</v>
      </c>
      <c r="F345" s="193"/>
      <c r="G345" s="193">
        <f>ROUND(E345*F345,1)</f>
        <v>0</v>
      </c>
      <c r="H345" s="91"/>
      <c r="I345" s="52"/>
      <c r="J345" s="52"/>
      <c r="K345" s="57"/>
    </row>
    <row r="346" spans="1:11" s="53" customFormat="1" x14ac:dyDescent="0.2">
      <c r="A346" s="96"/>
      <c r="B346" s="58" t="s">
        <v>17</v>
      </c>
      <c r="C346" s="59" t="str">
        <f>CONCATENATE(B97,"  ",C97)</f>
        <v>18  Povrchové úpravy terénu</v>
      </c>
      <c r="D346" s="60"/>
      <c r="E346" s="75"/>
      <c r="F346" s="61"/>
      <c r="G346" s="62">
        <f>SUM(G97:G345)</f>
        <v>0</v>
      </c>
      <c r="H346" s="85"/>
      <c r="I346" s="246">
        <f>SUM(I97:I345)</f>
        <v>9.4999999999999998E-3</v>
      </c>
      <c r="J346" s="246"/>
      <c r="K346" s="246">
        <f>SUM(K97:K345)</f>
        <v>0</v>
      </c>
    </row>
    <row r="347" spans="1:11" s="53" customFormat="1" x14ac:dyDescent="0.2">
      <c r="A347" s="204"/>
      <c r="B347" s="63" t="s">
        <v>49</v>
      </c>
      <c r="C347" s="64" t="s">
        <v>50</v>
      </c>
      <c r="D347" s="205"/>
      <c r="E347" s="74"/>
      <c r="F347" s="67"/>
      <c r="G347" s="67"/>
      <c r="H347" s="90"/>
      <c r="I347" s="247"/>
      <c r="J347" s="247"/>
      <c r="K347" s="248"/>
    </row>
    <row r="348" spans="1:11" s="55" customFormat="1" x14ac:dyDescent="0.2">
      <c r="A348" s="99">
        <v>175</v>
      </c>
      <c r="B348" s="191">
        <v>998231411</v>
      </c>
      <c r="C348" s="239" t="s">
        <v>131</v>
      </c>
      <c r="D348" s="96" t="s">
        <v>3</v>
      </c>
      <c r="E348" s="54">
        <v>9.4999999999999998E-3</v>
      </c>
      <c r="F348" s="193"/>
      <c r="G348" s="193">
        <f>E348*F348</f>
        <v>0</v>
      </c>
      <c r="H348" s="91"/>
      <c r="I348" s="249"/>
      <c r="J348" s="249"/>
      <c r="K348" s="248"/>
    </row>
    <row r="349" spans="1:11" s="235" customFormat="1" x14ac:dyDescent="0.2">
      <c r="A349" s="206"/>
      <c r="B349" s="58" t="s">
        <v>17</v>
      </c>
      <c r="C349" s="59" t="str">
        <f>CONCATENATE(B347," ",C347)</f>
        <v>99 Přesuny hmot a suti</v>
      </c>
      <c r="D349" s="206"/>
      <c r="E349" s="207"/>
      <c r="F349" s="208"/>
      <c r="G349" s="62">
        <f>SUM(G347:G348)</f>
        <v>0</v>
      </c>
      <c r="H349" s="85"/>
      <c r="I349" s="246">
        <f>SUM(I347:I348)</f>
        <v>0</v>
      </c>
      <c r="J349" s="246"/>
      <c r="K349" s="246">
        <f>SUM(K347:K348)</f>
        <v>0</v>
      </c>
    </row>
  </sheetData>
  <mergeCells count="3">
    <mergeCell ref="A3:B3"/>
    <mergeCell ref="A4:B4"/>
    <mergeCell ref="A1:K1"/>
  </mergeCells>
  <phoneticPr fontId="0" type="noConversion"/>
  <printOptions horizontalCentered="1"/>
  <pageMargins left="0.78740157480314965" right="0.39370078740157483" top="0.62992125984251968" bottom="0.98425196850393704" header="0" footer="0"/>
  <pageSetup paperSize="9" scale="85" fitToHeight="4" orientation="landscape" horizontalDpi="300" verticalDpi="300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088D7-089C-470A-AD57-243792FF1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06278-04F6-42A7-B792-078AB402C1B6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3.xml><?xml version="1.0" encoding="utf-8"?>
<ds:datastoreItem xmlns:ds="http://schemas.openxmlformats.org/officeDocument/2006/customXml" ds:itemID="{35316FB0-2E00-4151-B593-82BAEB53B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Rekapitulace</vt:lpstr>
      <vt:lpstr>Položky</vt:lpstr>
      <vt:lpstr>Rekapitulace!Dil</vt:lpstr>
      <vt:lpstr>Rekapitulace!HSV</vt:lpstr>
      <vt:lpstr>Rekapitulace!NazevDilu</vt:lpstr>
      <vt:lpstr>Položky!Názvy_tisku</vt:lpstr>
      <vt:lpstr>Položky!Oblast_tisku</vt:lpstr>
      <vt:lpstr>Rekapitulace!Oblast_tisku</vt:lpstr>
      <vt:lpstr>Rekapitulace!VRN</vt:lpstr>
    </vt:vector>
  </TitlesOfParts>
  <Company>ing. Jakub Malimánek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Jakub Malimánek</dc:creator>
  <cp:lastModifiedBy>Irena Kříbková</cp:lastModifiedBy>
  <cp:lastPrinted>2025-03-07T12:46:59Z</cp:lastPrinted>
  <dcterms:created xsi:type="dcterms:W3CDTF">2010-06-17T06:36:40Z</dcterms:created>
  <dcterms:modified xsi:type="dcterms:W3CDTF">2025-04-07T14:38:58Z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