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strovcz.sharepoint.com/OMIS/DokumentyInterni/OMIS/EZAK/2025/Ho - Oprava sauny/2_EZAK - zveřejnění/"/>
    </mc:Choice>
  </mc:AlternateContent>
  <xr:revisionPtr revIDLastSave="1" documentId="11_7F0A44723498672514BD447A71C41128A8BFE018" xr6:coauthVersionLast="47" xr6:coauthVersionMax="47" xr10:uidLastSave="{DA57E759-0F59-4B21-A077-C1799E657BBD}"/>
  <bookViews>
    <workbookView xWindow="105" yWindow="1350" windowWidth="29010" windowHeight="12960" xr2:uid="{00000000-000D-0000-FFFF-FFFF00000000}"/>
  </bookViews>
  <sheets>
    <sheet name="Rekapitulace stavby" sheetId="1" r:id="rId1"/>
    <sheet name="01 - Stavební část" sheetId="2" r:id="rId2"/>
    <sheet name="02 - Zdravotně technické ..." sheetId="3" r:id="rId3"/>
    <sheet name="03 - Vytápění" sheetId="4" r:id="rId4"/>
    <sheet name="04 - Elektroinstalace" sheetId="5" r:id="rId5"/>
    <sheet name="05 - Vedlejší a ostatní n..." sheetId="6" r:id="rId6"/>
    <sheet name="Pokyny pro vyplnění" sheetId="7" r:id="rId7"/>
  </sheets>
  <definedNames>
    <definedName name="_xlnm._FilterDatabase" localSheetId="1" hidden="1">'01 - Stavební část'!$C$95:$K$903</definedName>
    <definedName name="_xlnm._FilterDatabase" localSheetId="2" hidden="1">'02 - Zdravotně technické ...'!$C$91:$K$434</definedName>
    <definedName name="_xlnm._FilterDatabase" localSheetId="3" hidden="1">'03 - Vytápění'!$C$88:$K$234</definedName>
    <definedName name="_xlnm._FilterDatabase" localSheetId="4" hidden="1">'04 - Elektroinstalace'!$C$85:$K$353</definedName>
    <definedName name="_xlnm._FilterDatabase" localSheetId="5" hidden="1">'05 - Vedlejší a ostatní n...'!$C$84:$K$112</definedName>
    <definedName name="_xlnm.Print_Titles" localSheetId="1">'01 - Stavební část'!$95:$95</definedName>
    <definedName name="_xlnm.Print_Titles" localSheetId="2">'02 - Zdravotně technické ...'!$91:$91</definedName>
    <definedName name="_xlnm.Print_Titles" localSheetId="3">'03 - Vytápění'!$88:$88</definedName>
    <definedName name="_xlnm.Print_Titles" localSheetId="4">'04 - Elektroinstalace'!$85:$85</definedName>
    <definedName name="_xlnm.Print_Titles" localSheetId="5">'05 - Vedlejší a ostatní n...'!$84:$84</definedName>
    <definedName name="_xlnm.Print_Titles" localSheetId="0">'Rekapitulace stavby'!$52:$52</definedName>
    <definedName name="_xlnm.Print_Area" localSheetId="1">'01 - Stavební část'!$C$4:$J$39,'01 - Stavební část'!$C$45:$J$77,'01 - Stavební část'!$C$83:$K$903</definedName>
    <definedName name="_xlnm.Print_Area" localSheetId="2">'02 - Zdravotně technické ...'!$C$4:$J$39,'02 - Zdravotně technické ...'!$C$45:$J$73,'02 - Zdravotně technické ...'!$C$79:$K$434</definedName>
    <definedName name="_xlnm.Print_Area" localSheetId="3">'03 - Vytápění'!$C$4:$J$39,'03 - Vytápění'!$C$45:$J$70,'03 - Vytápění'!$C$76:$K$234</definedName>
    <definedName name="_xlnm.Print_Area" localSheetId="4">'04 - Elektroinstalace'!$C$4:$J$39,'04 - Elektroinstalace'!$C$45:$J$67,'04 - Elektroinstalace'!$C$73:$K$353</definedName>
    <definedName name="_xlnm.Print_Area" localSheetId="5">'05 - Vedlejší a ostatní n...'!$C$4:$J$39,'05 - Vedlejší a ostatní n...'!$C$45:$J$66,'05 - Vedlejší a ostatní n...'!$C$72:$K$112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/>
  <c r="J35" i="6"/>
  <c r="AX59" i="1"/>
  <c r="BI110" i="6"/>
  <c r="BH110" i="6"/>
  <c r="BG110" i="6"/>
  <c r="BF110" i="6"/>
  <c r="T110" i="6"/>
  <c r="T109" i="6"/>
  <c r="R110" i="6"/>
  <c r="R109" i="6"/>
  <c r="P110" i="6"/>
  <c r="P109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2" i="6"/>
  <c r="BH92" i="6"/>
  <c r="BG92" i="6"/>
  <c r="BF92" i="6"/>
  <c r="T92" i="6"/>
  <c r="T91" i="6"/>
  <c r="R92" i="6"/>
  <c r="R91" i="6"/>
  <c r="P92" i="6"/>
  <c r="P91" i="6"/>
  <c r="BI88" i="6"/>
  <c r="BH88" i="6"/>
  <c r="BG88" i="6"/>
  <c r="BF88" i="6"/>
  <c r="T88" i="6"/>
  <c r="T87" i="6"/>
  <c r="R88" i="6"/>
  <c r="R87" i="6"/>
  <c r="P88" i="6"/>
  <c r="P87" i="6"/>
  <c r="J82" i="6"/>
  <c r="J81" i="6"/>
  <c r="F81" i="6"/>
  <c r="F79" i="6"/>
  <c r="E77" i="6"/>
  <c r="J55" i="6"/>
  <c r="J54" i="6"/>
  <c r="F54" i="6"/>
  <c r="F52" i="6"/>
  <c r="E50" i="6"/>
  <c r="J18" i="6"/>
  <c r="E18" i="6"/>
  <c r="F82" i="6"/>
  <c r="J17" i="6"/>
  <c r="J12" i="6"/>
  <c r="J79" i="6" s="1"/>
  <c r="E7" i="6"/>
  <c r="E48" i="6"/>
  <c r="J37" i="5"/>
  <c r="J36" i="5"/>
  <c r="AY58" i="1"/>
  <c r="J35" i="5"/>
  <c r="AX58" i="1"/>
  <c r="BI349" i="5"/>
  <c r="BH349" i="5"/>
  <c r="BG349" i="5"/>
  <c r="BF349" i="5"/>
  <c r="T349" i="5"/>
  <c r="R349" i="5"/>
  <c r="P349" i="5"/>
  <c r="BI344" i="5"/>
  <c r="BH344" i="5"/>
  <c r="BG344" i="5"/>
  <c r="BF344" i="5"/>
  <c r="T344" i="5"/>
  <c r="R344" i="5"/>
  <c r="P344" i="5"/>
  <c r="BI339" i="5"/>
  <c r="BH339" i="5"/>
  <c r="BG339" i="5"/>
  <c r="BF339" i="5"/>
  <c r="T339" i="5"/>
  <c r="T338" i="5" s="1"/>
  <c r="R339" i="5"/>
  <c r="P339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7" i="5"/>
  <c r="BH277" i="5"/>
  <c r="BG277" i="5"/>
  <c r="BF277" i="5"/>
  <c r="T277" i="5"/>
  <c r="R277" i="5"/>
  <c r="P277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J83" i="5"/>
  <c r="J82" i="5"/>
  <c r="F82" i="5"/>
  <c r="F80" i="5"/>
  <c r="E78" i="5"/>
  <c r="J55" i="5"/>
  <c r="J54" i="5"/>
  <c r="F54" i="5"/>
  <c r="F52" i="5"/>
  <c r="E50" i="5"/>
  <c r="J18" i="5"/>
  <c r="E18" i="5"/>
  <c r="F55" i="5"/>
  <c r="J17" i="5"/>
  <c r="J12" i="5"/>
  <c r="J80" i="5"/>
  <c r="E7" i="5"/>
  <c r="E76" i="5"/>
  <c r="J37" i="4"/>
  <c r="J36" i="4"/>
  <c r="AY57" i="1"/>
  <c r="J35" i="4"/>
  <c r="AX57" i="1"/>
  <c r="BI230" i="4"/>
  <c r="BH230" i="4"/>
  <c r="BG230" i="4"/>
  <c r="BF230" i="4"/>
  <c r="T230" i="4"/>
  <c r="T229" i="4"/>
  <c r="R230" i="4"/>
  <c r="R229" i="4"/>
  <c r="P230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18" i="4"/>
  <c r="BH118" i="4"/>
  <c r="BG118" i="4"/>
  <c r="BF118" i="4"/>
  <c r="T118" i="4"/>
  <c r="T117" i="4"/>
  <c r="R118" i="4"/>
  <c r="R117" i="4"/>
  <c r="P118" i="4"/>
  <c r="P117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T96" i="4"/>
  <c r="R97" i="4"/>
  <c r="R96" i="4"/>
  <c r="P97" i="4"/>
  <c r="P96" i="4"/>
  <c r="BI92" i="4"/>
  <c r="BH92" i="4"/>
  <c r="BG92" i="4"/>
  <c r="BF92" i="4"/>
  <c r="T92" i="4"/>
  <c r="T91" i="4"/>
  <c r="R92" i="4"/>
  <c r="R91" i="4"/>
  <c r="P92" i="4"/>
  <c r="P91" i="4"/>
  <c r="J86" i="4"/>
  <c r="J85" i="4"/>
  <c r="F85" i="4"/>
  <c r="F83" i="4"/>
  <c r="E81" i="4"/>
  <c r="J55" i="4"/>
  <c r="J54" i="4"/>
  <c r="F54" i="4"/>
  <c r="F52" i="4"/>
  <c r="E50" i="4"/>
  <c r="J18" i="4"/>
  <c r="E18" i="4"/>
  <c r="F55" i="4"/>
  <c r="J17" i="4"/>
  <c r="J12" i="4"/>
  <c r="J83" i="4" s="1"/>
  <c r="E7" i="4"/>
  <c r="E79" i="4"/>
  <c r="J37" i="3"/>
  <c r="J36" i="3"/>
  <c r="AY56" i="1"/>
  <c r="J35" i="3"/>
  <c r="AX56" i="1"/>
  <c r="BI430" i="3"/>
  <c r="BH430" i="3"/>
  <c r="BG430" i="3"/>
  <c r="BF430" i="3"/>
  <c r="T430" i="3"/>
  <c r="T429" i="3"/>
  <c r="R430" i="3"/>
  <c r="R429" i="3"/>
  <c r="P430" i="3"/>
  <c r="P429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T202" i="3"/>
  <c r="R203" i="3"/>
  <c r="R202" i="3"/>
  <c r="P203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0" i="3"/>
  <c r="BH140" i="3"/>
  <c r="BG140" i="3"/>
  <c r="BF140" i="3"/>
  <c r="T140" i="3"/>
  <c r="T139" i="3"/>
  <c r="R140" i="3"/>
  <c r="R139" i="3"/>
  <c r="P140" i="3"/>
  <c r="P139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J89" i="3"/>
  <c r="J88" i="3"/>
  <c r="F88" i="3"/>
  <c r="F86" i="3"/>
  <c r="E84" i="3"/>
  <c r="J55" i="3"/>
  <c r="J54" i="3"/>
  <c r="F54" i="3"/>
  <c r="F52" i="3"/>
  <c r="E50" i="3"/>
  <c r="J18" i="3"/>
  <c r="E18" i="3"/>
  <c r="F55" i="3"/>
  <c r="J17" i="3"/>
  <c r="J12" i="3"/>
  <c r="J52" i="3"/>
  <c r="E7" i="3"/>
  <c r="E82" i="3"/>
  <c r="J37" i="2"/>
  <c r="J36" i="2"/>
  <c r="AY55" i="1"/>
  <c r="J35" i="2"/>
  <c r="AX55" i="1"/>
  <c r="BI901" i="2"/>
  <c r="BH901" i="2"/>
  <c r="BG901" i="2"/>
  <c r="BF901" i="2"/>
  <c r="T901" i="2"/>
  <c r="R901" i="2"/>
  <c r="P901" i="2"/>
  <c r="BI898" i="2"/>
  <c r="BH898" i="2"/>
  <c r="BG898" i="2"/>
  <c r="BF898" i="2"/>
  <c r="T898" i="2"/>
  <c r="R898" i="2"/>
  <c r="P898" i="2"/>
  <c r="BI894" i="2"/>
  <c r="BH894" i="2"/>
  <c r="BG894" i="2"/>
  <c r="BF894" i="2"/>
  <c r="T894" i="2"/>
  <c r="R894" i="2"/>
  <c r="P894" i="2"/>
  <c r="BI891" i="2"/>
  <c r="BH891" i="2"/>
  <c r="BG891" i="2"/>
  <c r="BF891" i="2"/>
  <c r="T891" i="2"/>
  <c r="R891" i="2"/>
  <c r="P891" i="2"/>
  <c r="BI887" i="2"/>
  <c r="BH887" i="2"/>
  <c r="BG887" i="2"/>
  <c r="BF887" i="2"/>
  <c r="T887" i="2"/>
  <c r="R887" i="2"/>
  <c r="P887" i="2"/>
  <c r="BI884" i="2"/>
  <c r="BH884" i="2"/>
  <c r="BG884" i="2"/>
  <c r="BF884" i="2"/>
  <c r="T884" i="2"/>
  <c r="R884" i="2"/>
  <c r="P884" i="2"/>
  <c r="BI880" i="2"/>
  <c r="BH880" i="2"/>
  <c r="BG880" i="2"/>
  <c r="BF880" i="2"/>
  <c r="T880" i="2"/>
  <c r="R880" i="2"/>
  <c r="P880" i="2"/>
  <c r="BI877" i="2"/>
  <c r="BH877" i="2"/>
  <c r="BG877" i="2"/>
  <c r="BF877" i="2"/>
  <c r="T877" i="2"/>
  <c r="R877" i="2"/>
  <c r="P877" i="2"/>
  <c r="BI874" i="2"/>
  <c r="BH874" i="2"/>
  <c r="BG874" i="2"/>
  <c r="BF874" i="2"/>
  <c r="T874" i="2"/>
  <c r="R874" i="2"/>
  <c r="P874" i="2"/>
  <c r="BI871" i="2"/>
  <c r="BH871" i="2"/>
  <c r="BG871" i="2"/>
  <c r="BF871" i="2"/>
  <c r="T871" i="2"/>
  <c r="R871" i="2"/>
  <c r="P871" i="2"/>
  <c r="BI866" i="2"/>
  <c r="BH866" i="2"/>
  <c r="BG866" i="2"/>
  <c r="BF866" i="2"/>
  <c r="T866" i="2"/>
  <c r="R866" i="2"/>
  <c r="P866" i="2"/>
  <c r="BI861" i="2"/>
  <c r="BH861" i="2"/>
  <c r="BG861" i="2"/>
  <c r="BF861" i="2"/>
  <c r="T861" i="2"/>
  <c r="R861" i="2"/>
  <c r="P861" i="2"/>
  <c r="BI858" i="2"/>
  <c r="BH858" i="2"/>
  <c r="BG858" i="2"/>
  <c r="BF858" i="2"/>
  <c r="T858" i="2"/>
  <c r="R858" i="2"/>
  <c r="P858" i="2"/>
  <c r="BI853" i="2"/>
  <c r="BH853" i="2"/>
  <c r="BG853" i="2"/>
  <c r="BF853" i="2"/>
  <c r="T853" i="2"/>
  <c r="R853" i="2"/>
  <c r="P853" i="2"/>
  <c r="BI849" i="2"/>
  <c r="BH849" i="2"/>
  <c r="BG849" i="2"/>
  <c r="BF849" i="2"/>
  <c r="T849" i="2"/>
  <c r="R849" i="2"/>
  <c r="P849" i="2"/>
  <c r="BI846" i="2"/>
  <c r="BH846" i="2"/>
  <c r="BG846" i="2"/>
  <c r="BF846" i="2"/>
  <c r="T846" i="2"/>
  <c r="R846" i="2"/>
  <c r="P846" i="2"/>
  <c r="BI843" i="2"/>
  <c r="BH843" i="2"/>
  <c r="BG843" i="2"/>
  <c r="BF843" i="2"/>
  <c r="T843" i="2"/>
  <c r="R843" i="2"/>
  <c r="P843" i="2"/>
  <c r="BI840" i="2"/>
  <c r="BH840" i="2"/>
  <c r="BG840" i="2"/>
  <c r="BF840" i="2"/>
  <c r="T840" i="2"/>
  <c r="R840" i="2"/>
  <c r="P840" i="2"/>
  <c r="BI837" i="2"/>
  <c r="BH837" i="2"/>
  <c r="BG837" i="2"/>
  <c r="BF837" i="2"/>
  <c r="T837" i="2"/>
  <c r="R837" i="2"/>
  <c r="P837" i="2"/>
  <c r="BI834" i="2"/>
  <c r="BH834" i="2"/>
  <c r="BG834" i="2"/>
  <c r="BF834" i="2"/>
  <c r="T834" i="2"/>
  <c r="R834" i="2"/>
  <c r="P834" i="2"/>
  <c r="BI830" i="2"/>
  <c r="BH830" i="2"/>
  <c r="BG830" i="2"/>
  <c r="BF830" i="2"/>
  <c r="T830" i="2"/>
  <c r="R830" i="2"/>
  <c r="P830" i="2"/>
  <c r="BI825" i="2"/>
  <c r="BH825" i="2"/>
  <c r="BG825" i="2"/>
  <c r="BF825" i="2"/>
  <c r="T825" i="2"/>
  <c r="R825" i="2"/>
  <c r="P825" i="2"/>
  <c r="BI817" i="2"/>
  <c r="BH817" i="2"/>
  <c r="BG817" i="2"/>
  <c r="BF817" i="2"/>
  <c r="T817" i="2"/>
  <c r="R817" i="2"/>
  <c r="P817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6" i="2"/>
  <c r="BH806" i="2"/>
  <c r="BG806" i="2"/>
  <c r="BF806" i="2"/>
  <c r="T806" i="2"/>
  <c r="R806" i="2"/>
  <c r="P806" i="2"/>
  <c r="BI803" i="2"/>
  <c r="BH803" i="2"/>
  <c r="BG803" i="2"/>
  <c r="BF803" i="2"/>
  <c r="T803" i="2"/>
  <c r="R803" i="2"/>
  <c r="P803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R790" i="2"/>
  <c r="P790" i="2"/>
  <c r="BI787" i="2"/>
  <c r="BH787" i="2"/>
  <c r="BG787" i="2"/>
  <c r="BF787" i="2"/>
  <c r="T787" i="2"/>
  <c r="R787" i="2"/>
  <c r="P787" i="2"/>
  <c r="BI782" i="2"/>
  <c r="BH782" i="2"/>
  <c r="BG782" i="2"/>
  <c r="BF782" i="2"/>
  <c r="T782" i="2"/>
  <c r="R782" i="2"/>
  <c r="P782" i="2"/>
  <c r="BI779" i="2"/>
  <c r="BH779" i="2"/>
  <c r="BG779" i="2"/>
  <c r="BF779" i="2"/>
  <c r="T779" i="2"/>
  <c r="R779" i="2"/>
  <c r="P779" i="2"/>
  <c r="BI774" i="2"/>
  <c r="BH774" i="2"/>
  <c r="BG774" i="2"/>
  <c r="BF774" i="2"/>
  <c r="T774" i="2"/>
  <c r="R774" i="2"/>
  <c r="P774" i="2"/>
  <c r="BI769" i="2"/>
  <c r="BH769" i="2"/>
  <c r="BG769" i="2"/>
  <c r="BF769" i="2"/>
  <c r="T769" i="2"/>
  <c r="R769" i="2"/>
  <c r="P769" i="2"/>
  <c r="BI763" i="2"/>
  <c r="BH763" i="2"/>
  <c r="BG763" i="2"/>
  <c r="BF763" i="2"/>
  <c r="T763" i="2"/>
  <c r="R763" i="2"/>
  <c r="P763" i="2"/>
  <c r="BI760" i="2"/>
  <c r="BH760" i="2"/>
  <c r="BG760" i="2"/>
  <c r="BF760" i="2"/>
  <c r="T760" i="2"/>
  <c r="R760" i="2"/>
  <c r="P760" i="2"/>
  <c r="BI754" i="2"/>
  <c r="BH754" i="2"/>
  <c r="BG754" i="2"/>
  <c r="BF754" i="2"/>
  <c r="T754" i="2"/>
  <c r="R754" i="2"/>
  <c r="P754" i="2"/>
  <c r="BI750" i="2"/>
  <c r="BH750" i="2"/>
  <c r="BG750" i="2"/>
  <c r="BF750" i="2"/>
  <c r="T750" i="2"/>
  <c r="R750" i="2"/>
  <c r="P750" i="2"/>
  <c r="BI739" i="2"/>
  <c r="BH739" i="2"/>
  <c r="BG739" i="2"/>
  <c r="BF739" i="2"/>
  <c r="T739" i="2"/>
  <c r="R739" i="2"/>
  <c r="P739" i="2"/>
  <c r="BI736" i="2"/>
  <c r="BH736" i="2"/>
  <c r="BG736" i="2"/>
  <c r="BF736" i="2"/>
  <c r="T736" i="2"/>
  <c r="R736" i="2"/>
  <c r="P736" i="2"/>
  <c r="BI733" i="2"/>
  <c r="BH733" i="2"/>
  <c r="BG733" i="2"/>
  <c r="BF733" i="2"/>
  <c r="T733" i="2"/>
  <c r="R733" i="2"/>
  <c r="P733" i="2"/>
  <c r="BI730" i="2"/>
  <c r="BH730" i="2"/>
  <c r="BG730" i="2"/>
  <c r="BF730" i="2"/>
  <c r="T730" i="2"/>
  <c r="R730" i="2"/>
  <c r="P730" i="2"/>
  <c r="BI714" i="2"/>
  <c r="BH714" i="2"/>
  <c r="BG714" i="2"/>
  <c r="BF714" i="2"/>
  <c r="T714" i="2"/>
  <c r="R714" i="2"/>
  <c r="P714" i="2"/>
  <c r="BI703" i="2"/>
  <c r="BH703" i="2"/>
  <c r="BG703" i="2"/>
  <c r="BF703" i="2"/>
  <c r="T703" i="2"/>
  <c r="R703" i="2"/>
  <c r="P703" i="2"/>
  <c r="BI699" i="2"/>
  <c r="BH699" i="2"/>
  <c r="BG699" i="2"/>
  <c r="BF699" i="2"/>
  <c r="T699" i="2"/>
  <c r="R699" i="2"/>
  <c r="P699" i="2"/>
  <c r="BI696" i="2"/>
  <c r="BH696" i="2"/>
  <c r="BG696" i="2"/>
  <c r="BF696" i="2"/>
  <c r="T696" i="2"/>
  <c r="R696" i="2"/>
  <c r="P696" i="2"/>
  <c r="BI681" i="2"/>
  <c r="BH681" i="2"/>
  <c r="BG681" i="2"/>
  <c r="BF681" i="2"/>
  <c r="T681" i="2"/>
  <c r="R681" i="2"/>
  <c r="P681" i="2"/>
  <c r="BI677" i="2"/>
  <c r="BH677" i="2"/>
  <c r="BG677" i="2"/>
  <c r="BF677" i="2"/>
  <c r="T677" i="2"/>
  <c r="R677" i="2"/>
  <c r="P677" i="2"/>
  <c r="BI666" i="2"/>
  <c r="BH666" i="2"/>
  <c r="BG666" i="2"/>
  <c r="BF666" i="2"/>
  <c r="T666" i="2"/>
  <c r="R666" i="2"/>
  <c r="P666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29" i="2"/>
  <c r="BH629" i="2"/>
  <c r="BG629" i="2"/>
  <c r="BF629" i="2"/>
  <c r="T629" i="2"/>
  <c r="R629" i="2"/>
  <c r="P629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18" i="2"/>
  <c r="BH618" i="2"/>
  <c r="BG618" i="2"/>
  <c r="BF618" i="2"/>
  <c r="T618" i="2"/>
  <c r="R618" i="2"/>
  <c r="P618" i="2"/>
  <c r="BI610" i="2"/>
  <c r="BH610" i="2"/>
  <c r="BG610" i="2"/>
  <c r="BF610" i="2"/>
  <c r="T610" i="2"/>
  <c r="R610" i="2"/>
  <c r="P610" i="2"/>
  <c r="BI602" i="2"/>
  <c r="BH602" i="2"/>
  <c r="BG602" i="2"/>
  <c r="BF602" i="2"/>
  <c r="T602" i="2"/>
  <c r="R602" i="2"/>
  <c r="P602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87" i="2"/>
  <c r="BH587" i="2"/>
  <c r="BG587" i="2"/>
  <c r="BF587" i="2"/>
  <c r="T587" i="2"/>
  <c r="R587" i="2"/>
  <c r="P587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1" i="2"/>
  <c r="BH491" i="2"/>
  <c r="BG491" i="2"/>
  <c r="BF491" i="2"/>
  <c r="T491" i="2"/>
  <c r="R491" i="2"/>
  <c r="P491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5" i="2"/>
  <c r="BH425" i="2"/>
  <c r="BG425" i="2"/>
  <c r="BF425" i="2"/>
  <c r="T425" i="2"/>
  <c r="R425" i="2"/>
  <c r="P425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T329" i="2"/>
  <c r="R330" i="2"/>
  <c r="R329" i="2"/>
  <c r="P330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12" i="2"/>
  <c r="BH112" i="2"/>
  <c r="BG112" i="2"/>
  <c r="BF112" i="2"/>
  <c r="T112" i="2"/>
  <c r="R112" i="2"/>
  <c r="P112" i="2"/>
  <c r="BI105" i="2"/>
  <c r="BH105" i="2"/>
  <c r="BG105" i="2"/>
  <c r="BF105" i="2"/>
  <c r="T105" i="2"/>
  <c r="R105" i="2"/>
  <c r="P105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55" i="2"/>
  <c r="J17" i="2"/>
  <c r="J12" i="2"/>
  <c r="J90" i="2"/>
  <c r="E7" i="2"/>
  <c r="E86" i="2"/>
  <c r="L50" i="1"/>
  <c r="AM50" i="1"/>
  <c r="AM49" i="1"/>
  <c r="L49" i="1"/>
  <c r="AM47" i="1"/>
  <c r="L47" i="1"/>
  <c r="L45" i="1"/>
  <c r="L44" i="1"/>
  <c r="J656" i="2"/>
  <c r="J625" i="2"/>
  <c r="J266" i="2"/>
  <c r="J596" i="2"/>
  <c r="BK204" i="2"/>
  <c r="BK238" i="3"/>
  <c r="BK262" i="3"/>
  <c r="BK365" i="3"/>
  <c r="J200" i="4"/>
  <c r="BK205" i="5"/>
  <c r="BK339" i="5"/>
  <c r="BK104" i="5"/>
  <c r="J566" i="2"/>
  <c r="J259" i="3"/>
  <c r="J296" i="3"/>
  <c r="J430" i="3"/>
  <c r="BK92" i="4"/>
  <c r="BK293" i="5"/>
  <c r="J89" i="5"/>
  <c r="BK696" i="2"/>
  <c r="BK520" i="2"/>
  <c r="J438" i="2"/>
  <c r="J167" i="3"/>
  <c r="BK269" i="3"/>
  <c r="J114" i="4"/>
  <c r="BK203" i="5"/>
  <c r="BK311" i="5"/>
  <c r="BK212" i="5"/>
  <c r="J714" i="2"/>
  <c r="BK418" i="2"/>
  <c r="BK554" i="2"/>
  <c r="J378" i="2"/>
  <c r="J578" i="2"/>
  <c r="BK99" i="3"/>
  <c r="BK256" i="3"/>
  <c r="J415" i="3"/>
  <c r="BK167" i="3"/>
  <c r="J191" i="4"/>
  <c r="J249" i="5"/>
  <c r="BK207" i="5"/>
  <c r="J894" i="2"/>
  <c r="BK412" i="2"/>
  <c r="J326" i="2"/>
  <c r="BK580" i="2"/>
  <c r="J118" i="3"/>
  <c r="J211" i="3"/>
  <c r="J157" i="5"/>
  <c r="BK329" i="5"/>
  <c r="BK552" i="2"/>
  <c r="BK278" i="3"/>
  <c r="BK135" i="3"/>
  <c r="J253" i="3"/>
  <c r="J138" i="4"/>
  <c r="BK154" i="5"/>
  <c r="BK254" i="5"/>
  <c r="J457" i="2"/>
  <c r="BK237" i="2"/>
  <c r="BK703" i="2"/>
  <c r="J421" i="3"/>
  <c r="J390" i="3"/>
  <c r="J141" i="4"/>
  <c r="J272" i="5"/>
  <c r="J110" i="6"/>
  <c r="BK861" i="2"/>
  <c r="J650" i="2"/>
  <c r="J128" i="2"/>
  <c r="J317" i="3"/>
  <c r="J281" i="3"/>
  <c r="BK211" i="4"/>
  <c r="J270" i="5"/>
  <c r="J188" i="2"/>
  <c r="J593" i="2"/>
  <c r="J131" i="2"/>
  <c r="BK230" i="4"/>
  <c r="BK275" i="3"/>
  <c r="BK89" i="5"/>
  <c r="BK210" i="5"/>
  <c r="BK830" i="2"/>
  <c r="J155" i="2"/>
  <c r="J175" i="4"/>
  <c r="J332" i="5"/>
  <c r="BK817" i="2"/>
  <c r="J434" i="2"/>
  <c r="BK191" i="4"/>
  <c r="J339" i="5"/>
  <c r="J253" i="2"/>
  <c r="BK415" i="2"/>
  <c r="J150" i="4"/>
  <c r="BK122" i="5"/>
  <c r="J843" i="2"/>
  <c r="BK618" i="2"/>
  <c r="BK229" i="3"/>
  <c r="BK253" i="3"/>
  <c r="BK369" i="3"/>
  <c r="BK430" i="3"/>
  <c r="J123" i="4"/>
  <c r="BK101" i="4"/>
  <c r="J111" i="5"/>
  <c r="J308" i="5"/>
  <c r="J88" i="6"/>
  <c r="BK803" i="2"/>
  <c r="J244" i="3"/>
  <c r="BK290" i="3"/>
  <c r="BK426" i="3"/>
  <c r="BK188" i="4"/>
  <c r="BK107" i="4"/>
  <c r="BK323" i="5"/>
  <c r="J92" i="6"/>
  <c r="BK880" i="2"/>
  <c r="BK431" i="2"/>
  <c r="J460" i="2"/>
  <c r="BK353" i="3"/>
  <c r="J308" i="3"/>
  <c r="J211" i="4"/>
  <c r="J243" i="5"/>
  <c r="BK99" i="5"/>
  <c r="J398" i="3"/>
  <c r="BK341" i="3"/>
  <c r="J107" i="4"/>
  <c r="J129" i="4"/>
  <c r="BK164" i="5"/>
  <c r="J259" i="5"/>
  <c r="J207" i="5"/>
  <c r="J344" i="5"/>
  <c r="J96" i="6"/>
  <c r="J610" i="2"/>
  <c r="BK790" i="2"/>
  <c r="BK760" i="2"/>
  <c r="J425" i="2"/>
  <c r="BK250" i="3"/>
  <c r="BK406" i="3"/>
  <c r="J275" i="3"/>
  <c r="J144" i="4"/>
  <c r="J681" i="2"/>
  <c r="J185" i="2"/>
  <c r="J250" i="2"/>
  <c r="BK536" i="2"/>
  <c r="BK543" i="2"/>
  <c r="BK319" i="2"/>
  <c r="BK355" i="3"/>
  <c r="BK115" i="3"/>
  <c r="J135" i="3"/>
  <c r="J412" i="3"/>
  <c r="BK156" i="3"/>
  <c r="J222" i="5"/>
  <c r="J257" i="5"/>
  <c r="J703" i="2"/>
  <c r="BK593" i="2"/>
  <c r="J623" i="2"/>
  <c r="BK141" i="2"/>
  <c r="J111" i="3"/>
  <c r="BK403" i="3"/>
  <c r="BK390" i="3"/>
  <c r="J181" i="4"/>
  <c r="BK314" i="5"/>
  <c r="J303" i="5"/>
  <c r="BK320" i="5"/>
  <c r="BK189" i="5"/>
  <c r="J782" i="2"/>
  <c r="BK769" i="2"/>
  <c r="J750" i="2"/>
  <c r="J311" i="3"/>
  <c r="J424" i="3"/>
  <c r="BK186" i="5"/>
  <c r="BK301" i="5"/>
  <c r="BK111" i="5"/>
  <c r="J105" i="2"/>
  <c r="BK496" i="2"/>
  <c r="J774" i="2"/>
  <c r="BK499" i="2"/>
  <c r="BK378" i="2"/>
  <c r="BK377" i="3"/>
  <c r="J369" i="3"/>
  <c r="BK277" i="5"/>
  <c r="J119" i="5"/>
  <c r="BK233" i="2"/>
  <c r="BK877" i="2"/>
  <c r="J523" i="2"/>
  <c r="BK313" i="2"/>
  <c r="J323" i="3"/>
  <c r="J179" i="3"/>
  <c r="J226" i="4"/>
  <c r="J329" i="5"/>
  <c r="J184" i="5"/>
  <c r="BK887" i="2"/>
  <c r="BK774" i="2"/>
  <c r="BK714" i="2"/>
  <c r="BK514" i="2"/>
  <c r="J238" i="3"/>
  <c r="BK418" i="3"/>
  <c r="BK207" i="4"/>
  <c r="BK147" i="5"/>
  <c r="BK141" i="5"/>
  <c r="J602" i="2"/>
  <c r="J223" i="2"/>
  <c r="BK441" i="2"/>
  <c r="J817" i="2"/>
  <c r="J441" i="2"/>
  <c r="BK138" i="2"/>
  <c r="BK457" i="2"/>
  <c r="BK681" i="2"/>
  <c r="BK469" i="2"/>
  <c r="BK99" i="2"/>
  <c r="BK466" i="2"/>
  <c r="J241" i="2"/>
  <c r="J95" i="3"/>
  <c r="J302" i="3"/>
  <c r="BK320" i="3"/>
  <c r="BK395" i="3"/>
  <c r="J132" i="4"/>
  <c r="J156" i="4"/>
  <c r="BK153" i="4"/>
  <c r="J237" i="5"/>
  <c r="J122" i="5"/>
  <c r="BK267" i="5"/>
  <c r="J532" i="2"/>
  <c r="BK379" i="3"/>
  <c r="J135" i="4"/>
  <c r="J130" i="5"/>
  <c r="BK129" i="4"/>
  <c r="J203" i="5"/>
  <c r="BK181" i="5"/>
  <c r="BK266" i="2"/>
  <c r="BK874" i="2"/>
  <c r="J552" i="2"/>
  <c r="J122" i="3"/>
  <c r="BK326" i="3"/>
  <c r="J203" i="3"/>
  <c r="BK123" i="4"/>
  <c r="J147" i="5"/>
  <c r="BK201" i="5"/>
  <c r="BK568" i="2"/>
  <c r="BK884" i="2"/>
  <c r="J400" i="2"/>
  <c r="J507" i="2"/>
  <c r="BK299" i="3"/>
  <c r="J336" i="3"/>
  <c r="J153" i="4"/>
  <c r="BK400" i="2"/>
  <c r="BK155" i="2"/>
  <c r="BK210" i="2"/>
  <c r="J363" i="3"/>
  <c r="BK344" i="5"/>
  <c r="J371" i="2"/>
  <c r="BK185" i="2"/>
  <c r="BK371" i="3"/>
  <c r="J293" i="3"/>
  <c r="BK127" i="5"/>
  <c r="J313" i="2"/>
  <c r="J408" i="2"/>
  <c r="BK415" i="3"/>
  <c r="J169" i="4"/>
  <c r="J192" i="5"/>
  <c r="BK112" i="2"/>
  <c r="J466" i="2"/>
  <c r="J146" i="3"/>
  <c r="BK226" i="4"/>
  <c r="BK150" i="5"/>
  <c r="BK119" i="5"/>
  <c r="BK483" i="2"/>
  <c r="BK532" i="2"/>
  <c r="J400" i="3"/>
  <c r="J178" i="4"/>
  <c r="BK194" i="5"/>
  <c r="BK486" i="2"/>
  <c r="J887" i="2"/>
  <c r="J204" i="2"/>
  <c r="BK159" i="2"/>
  <c r="J269" i="3"/>
  <c r="J389" i="2"/>
  <c r="BK316" i="2"/>
  <c r="BK170" i="2"/>
  <c r="BK219" i="5"/>
  <c r="BK754" i="2"/>
  <c r="BK463" i="2"/>
  <c r="J408" i="3"/>
  <c r="J172" i="4"/>
  <c r="BK237" i="5"/>
  <c r="BK110" i="6"/>
  <c r="BK858" i="2"/>
  <c r="BK573" i="2"/>
  <c r="J259" i="2"/>
  <c r="J230" i="2"/>
  <c r="J164" i="3"/>
  <c r="J287" i="3"/>
  <c r="J209" i="4"/>
  <c r="BK197" i="4"/>
  <c r="BK157" i="5"/>
  <c r="BK287" i="5"/>
  <c r="J311" i="5"/>
  <c r="J287" i="5"/>
  <c r="BK299" i="5"/>
  <c r="BK99" i="6"/>
  <c r="J573" i="2"/>
  <c r="J374" i="2"/>
  <c r="J486" i="2"/>
  <c r="BK460" i="2"/>
  <c r="BK131" i="2"/>
  <c r="J499" i="2"/>
  <c r="BK330" i="2"/>
  <c r="J170" i="2"/>
  <c r="J299" i="3"/>
  <c r="BK179" i="3"/>
  <c r="BK130" i="3"/>
  <c r="BK223" i="4"/>
  <c r="BK163" i="4"/>
  <c r="BK264" i="5"/>
  <c r="BK280" i="5"/>
  <c r="BK192" i="5"/>
  <c r="BK250" i="2"/>
  <c r="J335" i="2"/>
  <c r="BK736" i="2"/>
  <c r="BK359" i="2"/>
  <c r="J571" i="2"/>
  <c r="J556" i="2"/>
  <c r="J272" i="3"/>
  <c r="J229" i="3"/>
  <c r="J196" i="3"/>
  <c r="BK156" i="4"/>
  <c r="BK178" i="5"/>
  <c r="J547" i="2"/>
  <c r="BK793" i="2"/>
  <c r="J884" i="2"/>
  <c r="J699" i="2"/>
  <c r="BK393" i="2"/>
  <c r="BK293" i="3"/>
  <c r="J176" i="3"/>
  <c r="BK220" i="3"/>
  <c r="BK385" i="3"/>
  <c r="J214" i="4"/>
  <c r="BK138" i="4"/>
  <c r="BK308" i="5"/>
  <c r="J290" i="5"/>
  <c r="J520" i="2"/>
  <c r="J483" i="2"/>
  <c r="J739" i="2"/>
  <c r="J431" i="2"/>
  <c r="BK213" i="2"/>
  <c r="BK273" i="2"/>
  <c r="J374" i="3"/>
  <c r="BK108" i="3"/>
  <c r="J223" i="3"/>
  <c r="J214" i="5"/>
  <c r="J141" i="5"/>
  <c r="J323" i="5"/>
  <c r="BK92" i="6"/>
  <c r="J891" i="2"/>
  <c r="BK473" i="2"/>
  <c r="BK782" i="2"/>
  <c r="J793" i="2"/>
  <c r="BK317" i="3"/>
  <c r="J326" i="3"/>
  <c r="J284" i="3"/>
  <c r="J403" i="3"/>
  <c r="BK124" i="5"/>
  <c r="J275" i="5"/>
  <c r="J563" i="2"/>
  <c r="J730" i="2"/>
  <c r="J696" i="2"/>
  <c r="J367" i="2"/>
  <c r="J135" i="2"/>
  <c r="J182" i="3"/>
  <c r="BK164" i="3"/>
  <c r="BK178" i="4"/>
  <c r="J117" i="5"/>
  <c r="J803" i="2"/>
  <c r="BK629" i="2"/>
  <c r="BK730" i="2"/>
  <c r="BK241" i="2"/>
  <c r="J108" i="3"/>
  <c r="BK388" i="3"/>
  <c r="BK275" i="5"/>
  <c r="J262" i="5"/>
  <c r="J491" i="2"/>
  <c r="J754" i="2"/>
  <c r="J385" i="3"/>
  <c r="J148" i="2"/>
  <c r="BK146" i="3"/>
  <c r="J262" i="3"/>
  <c r="J111" i="4"/>
  <c r="BK132" i="4"/>
  <c r="BK175" i="5"/>
  <c r="J178" i="5"/>
  <c r="J225" i="5"/>
  <c r="J834" i="2"/>
  <c r="J790" i="2"/>
  <c r="BK853" i="2"/>
  <c r="J527" i="2"/>
  <c r="BK523" i="2"/>
  <c r="BK309" i="2"/>
  <c r="J338" i="3"/>
  <c r="J232" i="3"/>
  <c r="BK305" i="3"/>
  <c r="J92" i="4"/>
  <c r="J104" i="4"/>
  <c r="BK252" i="5"/>
  <c r="J154" i="5"/>
  <c r="J618" i="2"/>
  <c r="BK182" i="3"/>
  <c r="BK408" i="3"/>
  <c r="BK209" i="4"/>
  <c r="J217" i="4"/>
  <c r="BK650" i="2"/>
  <c r="J352" i="2"/>
  <c r="J226" i="3"/>
  <c r="J290" i="3"/>
  <c r="BK170" i="3"/>
  <c r="BK147" i="4"/>
  <c r="BK282" i="5"/>
  <c r="BK335" i="5"/>
  <c r="BK88" i="6"/>
  <c r="BK527" i="2"/>
  <c r="J159" i="2"/>
  <c r="J309" i="2"/>
  <c r="J316" i="2"/>
  <c r="J406" i="3"/>
  <c r="J392" i="3"/>
  <c r="J278" i="3"/>
  <c r="J194" i="4"/>
  <c r="J99" i="5"/>
  <c r="J104" i="5"/>
  <c r="BK216" i="5"/>
  <c r="J787" i="2"/>
  <c r="BK901" i="2"/>
  <c r="J162" i="2"/>
  <c r="BK525" i="2"/>
  <c r="BK511" i="2"/>
  <c r="J214" i="3"/>
  <c r="J320" i="3"/>
  <c r="BK214" i="3"/>
  <c r="BK184" i="4"/>
  <c r="BK290" i="5"/>
  <c r="BK355" i="2"/>
  <c r="J736" i="2"/>
  <c r="BK563" i="2"/>
  <c r="BK438" i="2"/>
  <c r="AS54" i="1"/>
  <c r="BK314" i="3"/>
  <c r="J126" i="4"/>
  <c r="BK204" i="4"/>
  <c r="BK181" i="4"/>
  <c r="J320" i="5"/>
  <c r="J587" i="2"/>
  <c r="J840" i="2"/>
  <c r="J809" i="2"/>
  <c r="J343" i="2"/>
  <c r="J323" i="2"/>
  <c r="BK111" i="3"/>
  <c r="BK424" i="3"/>
  <c r="J208" i="3"/>
  <c r="BK104" i="4"/>
  <c r="BK198" i="5"/>
  <c r="J219" i="5"/>
  <c r="BK214" i="5"/>
  <c r="J874" i="2"/>
  <c r="BK843" i="2"/>
  <c r="J861" i="2"/>
  <c r="BK529" i="2"/>
  <c r="J330" i="2"/>
  <c r="BK343" i="3"/>
  <c r="BK323" i="3"/>
  <c r="J115" i="3"/>
  <c r="BK118" i="4"/>
  <c r="J806" i="2"/>
  <c r="BK871" i="2"/>
  <c r="J645" i="2"/>
  <c r="J167" i="2"/>
  <c r="J256" i="3"/>
  <c r="BK226" i="3"/>
  <c r="BK244" i="3"/>
  <c r="J229" i="5"/>
  <c r="BK234" i="5"/>
  <c r="J282" i="5"/>
  <c r="BK645" i="2"/>
  <c r="J393" i="2"/>
  <c r="J346" i="2"/>
  <c r="J287" i="2"/>
  <c r="J189" i="3"/>
  <c r="BK217" i="3"/>
  <c r="BK135" i="4"/>
  <c r="BK284" i="5"/>
  <c r="J299" i="5"/>
  <c r="BK837" i="2"/>
  <c r="BK846" i="2"/>
  <c r="BK256" i="2"/>
  <c r="J333" i="3"/>
  <c r="J140" i="3"/>
  <c r="BK192" i="3"/>
  <c r="BK262" i="5"/>
  <c r="BK332" i="5"/>
  <c r="BK96" i="6"/>
  <c r="J412" i="2"/>
  <c r="BK739" i="2"/>
  <c r="J256" i="2"/>
  <c r="BK491" i="2"/>
  <c r="J355" i="2"/>
  <c r="J837" i="2"/>
  <c r="J540" i="2"/>
  <c r="J233" i="2"/>
  <c r="J561" i="2"/>
  <c r="BK246" i="2"/>
  <c r="J210" i="2"/>
  <c r="J359" i="2"/>
  <c r="J99" i="2"/>
  <c r="J99" i="3"/>
  <c r="BK333" i="3"/>
  <c r="BK400" i="3"/>
  <c r="BK272" i="3"/>
  <c r="J184" i="4"/>
  <c r="J254" i="5"/>
  <c r="J264" i="5"/>
  <c r="J99" i="6"/>
  <c r="BK894" i="2"/>
  <c r="BK507" i="2"/>
  <c r="J580" i="2"/>
  <c r="J450" i="2"/>
  <c r="J293" i="2"/>
  <c r="BK198" i="2"/>
  <c r="BK167" i="2"/>
  <c r="BK296" i="3"/>
  <c r="BK330" i="3"/>
  <c r="J426" i="3"/>
  <c r="BK360" i="3"/>
  <c r="BK220" i="4"/>
  <c r="BK160" i="4"/>
  <c r="J280" i="5"/>
  <c r="BK107" i="5"/>
  <c r="J196" i="5"/>
  <c r="J866" i="2"/>
  <c r="BK750" i="2"/>
  <c r="BK247" i="3"/>
  <c r="J371" i="3"/>
  <c r="J314" i="3"/>
  <c r="BK338" i="3"/>
  <c r="BK150" i="4"/>
  <c r="BK126" i="4"/>
  <c r="BK227" i="5"/>
  <c r="J335" i="5"/>
  <c r="J164" i="5"/>
  <c r="BK891" i="2"/>
  <c r="BK556" i="2"/>
  <c r="J237" i="2"/>
  <c r="BK105" i="2"/>
  <c r="BK357" i="3"/>
  <c r="BK347" i="3"/>
  <c r="J230" i="4"/>
  <c r="J160" i="4"/>
  <c r="BK137" i="5"/>
  <c r="BK161" i="5"/>
  <c r="BK229" i="5"/>
  <c r="BK168" i="5"/>
  <c r="BK172" i="5"/>
  <c r="J901" i="2"/>
  <c r="J871" i="2"/>
  <c r="BK540" i="2"/>
  <c r="J812" i="2"/>
  <c r="BK502" i="2"/>
  <c r="BK763" i="2"/>
  <c r="BK259" i="2"/>
  <c r="J266" i="3"/>
  <c r="BK95" i="3"/>
  <c r="BK118" i="3"/>
  <c r="BK208" i="3"/>
  <c r="BK266" i="3"/>
  <c r="J202" i="4"/>
  <c r="J189" i="5"/>
  <c r="J246" i="5"/>
  <c r="BK349" i="5"/>
  <c r="J161" i="5"/>
  <c r="J666" i="2"/>
  <c r="BK547" i="2"/>
  <c r="J858" i="2"/>
  <c r="J161" i="3"/>
  <c r="J388" i="3"/>
  <c r="J186" i="5"/>
  <c r="BK806" i="2"/>
  <c r="J418" i="2"/>
  <c r="J496" i="2"/>
  <c r="BK207" i="2"/>
  <c r="BK397" i="2"/>
  <c r="J377" i="3"/>
  <c r="BK392" i="3"/>
  <c r="BK350" i="3"/>
  <c r="BK235" i="3"/>
  <c r="J197" i="4"/>
  <c r="BK169" i="4"/>
  <c r="J252" i="5"/>
  <c r="J227" i="5"/>
  <c r="J763" i="2"/>
  <c r="BK346" i="2"/>
  <c r="J502" i="2"/>
  <c r="BK162" i="2"/>
  <c r="BK367" i="3"/>
  <c r="J217" i="3"/>
  <c r="J247" i="3"/>
  <c r="BK166" i="4"/>
  <c r="J212" i="5"/>
  <c r="J317" i="5"/>
  <c r="BK326" i="5"/>
  <c r="BK106" i="6"/>
  <c r="J536" i="2"/>
  <c r="BK561" i="2"/>
  <c r="J825" i="2"/>
  <c r="BK343" i="2"/>
  <c r="J213" i="2"/>
  <c r="J395" i="3"/>
  <c r="BK150" i="3"/>
  <c r="J192" i="3"/>
  <c r="BK308" i="3"/>
  <c r="BK240" i="5"/>
  <c r="J181" i="5"/>
  <c r="J880" i="2"/>
  <c r="J529" i="2"/>
  <c r="J246" i="2"/>
  <c r="BK352" i="2"/>
  <c r="BK345" i="3"/>
  <c r="J104" i="3"/>
  <c r="BK114" i="4"/>
  <c r="J232" i="5"/>
  <c r="J175" i="5"/>
  <c r="J514" i="2"/>
  <c r="J543" i="2"/>
  <c r="BK382" i="2"/>
  <c r="J112" i="2"/>
  <c r="J220" i="3"/>
  <c r="BK287" i="3"/>
  <c r="J204" i="4"/>
  <c r="BK243" i="5"/>
  <c r="BK225" i="5"/>
  <c r="J144" i="5"/>
  <c r="BK610" i="2"/>
  <c r="J568" i="2"/>
  <c r="BK779" i="2"/>
  <c r="BK404" i="2"/>
  <c r="J418" i="3"/>
  <c r="J343" i="3"/>
  <c r="J201" i="5"/>
  <c r="J173" i="3"/>
  <c r="BK200" i="4"/>
  <c r="BK111" i="4"/>
  <c r="J127" i="5"/>
  <c r="BK249" i="5"/>
  <c r="J106" i="6"/>
  <c r="J898" i="2"/>
  <c r="J404" i="2"/>
  <c r="J360" i="3"/>
  <c r="BK281" i="3"/>
  <c r="BK175" i="4"/>
  <c r="BK114" i="5"/>
  <c r="J168" i="5"/>
  <c r="BK656" i="2"/>
  <c r="J341" i="3"/>
  <c r="J241" i="3"/>
  <c r="J92" i="5"/>
  <c r="J296" i="5"/>
  <c r="BK571" i="2"/>
  <c r="BK135" i="2"/>
  <c r="BK296" i="5"/>
  <c r="J853" i="2"/>
  <c r="J779" i="2"/>
  <c r="BK834" i="2"/>
  <c r="J305" i="3"/>
  <c r="J235" i="3"/>
  <c r="BK223" i="3"/>
  <c r="BK144" i="4"/>
  <c r="J95" i="5"/>
  <c r="J314" i="5"/>
  <c r="J525" i="2"/>
  <c r="J760" i="2"/>
  <c r="BK125" i="3"/>
  <c r="J353" i="3"/>
  <c r="BK257" i="5"/>
  <c r="BK849" i="2"/>
  <c r="BK222" i="5"/>
  <c r="J846" i="2"/>
  <c r="BK477" i="2"/>
  <c r="J207" i="2"/>
  <c r="BK284" i="3"/>
  <c r="BK303" i="5"/>
  <c r="BK898" i="2"/>
  <c r="BK653" i="2"/>
  <c r="J629" i="2"/>
  <c r="BK161" i="3"/>
  <c r="J382" i="3"/>
  <c r="J107" i="5"/>
  <c r="J273" i="2"/>
  <c r="BK230" i="2"/>
  <c r="J282" i="2"/>
  <c r="BK576" i="2"/>
  <c r="J199" i="3"/>
  <c r="J220" i="4"/>
  <c r="J598" i="2"/>
  <c r="J554" i="2"/>
  <c r="BK425" i="2"/>
  <c r="J170" i="3"/>
  <c r="BK398" i="3"/>
  <c r="J147" i="4"/>
  <c r="BK92" i="5"/>
  <c r="BK587" i="2"/>
  <c r="BK223" i="2"/>
  <c r="J156" i="3"/>
  <c r="BK866" i="2"/>
  <c r="J186" i="3"/>
  <c r="BK194" i="4"/>
  <c r="J349" i="5"/>
  <c r="J769" i="2"/>
  <c r="BK188" i="2"/>
  <c r="BK189" i="3"/>
  <c r="BK382" i="3"/>
  <c r="J349" i="2"/>
  <c r="BK812" i="2"/>
  <c r="BK211" i="3"/>
  <c r="J150" i="3"/>
  <c r="J473" i="2"/>
  <c r="J653" i="2"/>
  <c r="BK302" i="3"/>
  <c r="BK232" i="3"/>
  <c r="J511" i="2"/>
  <c r="BK335" i="2"/>
  <c r="BK241" i="3"/>
  <c r="J330" i="3"/>
  <c r="J877" i="2"/>
  <c r="BK232" i="5"/>
  <c r="BK447" i="2"/>
  <c r="BK566" i="2"/>
  <c r="BK203" i="3"/>
  <c r="J267" i="5"/>
  <c r="BK666" i="2"/>
  <c r="J550" i="2"/>
  <c r="BK259" i="3"/>
  <c r="J188" i="4"/>
  <c r="J205" i="5"/>
  <c r="BK371" i="2"/>
  <c r="J559" i="2"/>
  <c r="BK122" i="3"/>
  <c r="BK141" i="4"/>
  <c r="J194" i="5"/>
  <c r="J319" i="2"/>
  <c r="BK282" i="2"/>
  <c r="J347" i="3"/>
  <c r="BK246" i="5"/>
  <c r="BK293" i="2"/>
  <c r="J733" i="2"/>
  <c r="BK602" i="2"/>
  <c r="J415" i="2"/>
  <c r="BK323" i="2"/>
  <c r="J367" i="3"/>
  <c r="BK202" i="4"/>
  <c r="BK272" i="5"/>
  <c r="J469" i="2"/>
  <c r="BK128" i="2"/>
  <c r="BK326" i="2"/>
  <c r="J365" i="3"/>
  <c r="BK199" i="3"/>
  <c r="J101" i="4"/>
  <c r="BK184" i="5"/>
  <c r="J103" i="6"/>
  <c r="J125" i="3"/>
  <c r="BK196" i="3"/>
  <c r="J172" i="5"/>
  <c r="J114" i="5"/>
  <c r="BK787" i="2"/>
  <c r="J382" i="2"/>
  <c r="BK173" i="3"/>
  <c r="J118" i="4"/>
  <c r="J137" i="5"/>
  <c r="BK134" i="5"/>
  <c r="BK677" i="2"/>
  <c r="BK389" i="2"/>
  <c r="J355" i="3"/>
  <c r="BK421" i="3"/>
  <c r="BK217" i="4"/>
  <c r="BK196" i="5"/>
  <c r="J301" i="5"/>
  <c r="BK349" i="2"/>
  <c r="BK825" i="2"/>
  <c r="BK374" i="2"/>
  <c r="BK140" i="3"/>
  <c r="J223" i="4"/>
  <c r="BK623" i="2"/>
  <c r="BK598" i="2"/>
  <c r="J397" i="2"/>
  <c r="BK412" i="3"/>
  <c r="BK172" i="4"/>
  <c r="BK117" i="5"/>
  <c r="BK287" i="2"/>
  <c r="J477" i="2"/>
  <c r="J463" i="2"/>
  <c r="J350" i="3"/>
  <c r="BK374" i="3"/>
  <c r="J130" i="3"/>
  <c r="J210" i="5"/>
  <c r="J277" i="5"/>
  <c r="BK596" i="2"/>
  <c r="BK367" i="2"/>
  <c r="J357" i="3"/>
  <c r="BK97" i="4"/>
  <c r="BK259" i="5"/>
  <c r="BK317" i="5"/>
  <c r="BK699" i="2"/>
  <c r="BK809" i="2"/>
  <c r="J576" i="2"/>
  <c r="BK625" i="2"/>
  <c r="BK186" i="3"/>
  <c r="BK363" i="3"/>
  <c r="J163" i="4"/>
  <c r="J216" i="5"/>
  <c r="J240" i="5"/>
  <c r="BK840" i="2"/>
  <c r="J326" i="5"/>
  <c r="BK559" i="2"/>
  <c r="J138" i="2"/>
  <c r="BK311" i="3"/>
  <c r="J166" i="4"/>
  <c r="BK130" i="5"/>
  <c r="BK253" i="2"/>
  <c r="BK578" i="2"/>
  <c r="BK450" i="2"/>
  <c r="BK336" i="3"/>
  <c r="BK214" i="4"/>
  <c r="BK270" i="5"/>
  <c r="J284" i="5"/>
  <c r="J198" i="2"/>
  <c r="BK148" i="2"/>
  <c r="BK104" i="3"/>
  <c r="J234" i="5"/>
  <c r="BK434" i="2"/>
  <c r="J447" i="2"/>
  <c r="BK733" i="2"/>
  <c r="J345" i="3"/>
  <c r="J97" i="4"/>
  <c r="J293" i="5"/>
  <c r="J124" i="5"/>
  <c r="J830" i="2"/>
  <c r="J141" i="2"/>
  <c r="BK176" i="3"/>
  <c r="J150" i="5"/>
  <c r="BK103" i="6"/>
  <c r="BK408" i="2"/>
  <c r="J250" i="3"/>
  <c r="J198" i="5"/>
  <c r="BK95" i="5"/>
  <c r="BK550" i="2"/>
  <c r="J849" i="2"/>
  <c r="J677" i="2"/>
  <c r="J379" i="3"/>
  <c r="J207" i="4"/>
  <c r="J134" i="5"/>
  <c r="BK144" i="5"/>
  <c r="R338" i="5" l="1"/>
  <c r="P338" i="5"/>
  <c r="T111" i="2"/>
  <c r="BK312" i="2"/>
  <c r="J312" i="2"/>
  <c r="J64" i="2"/>
  <c r="T381" i="2"/>
  <c r="P403" i="2"/>
  <c r="T403" i="2"/>
  <c r="P601" i="2"/>
  <c r="R852" i="2"/>
  <c r="R155" i="3"/>
  <c r="P329" i="3"/>
  <c r="T122" i="4"/>
  <c r="R88" i="5"/>
  <c r="R87" i="5"/>
  <c r="P98" i="2"/>
  <c r="T334" i="2"/>
  <c r="BK403" i="2"/>
  <c r="J403" i="2"/>
  <c r="J69" i="2"/>
  <c r="R403" i="2"/>
  <c r="P753" i="2"/>
  <c r="T145" i="3"/>
  <c r="R185" i="3"/>
  <c r="BK411" i="3"/>
  <c r="J411" i="3"/>
  <c r="J71" i="3"/>
  <c r="P103" i="5"/>
  <c r="P102" i="5"/>
  <c r="BK111" i="2"/>
  <c r="J111" i="2"/>
  <c r="J62" i="2"/>
  <c r="BK411" i="2"/>
  <c r="J411" i="2"/>
  <c r="J70" i="2"/>
  <c r="R753" i="2"/>
  <c r="BK94" i="3"/>
  <c r="J94" i="3"/>
  <c r="J61" i="3"/>
  <c r="BK265" i="3"/>
  <c r="J265" i="3"/>
  <c r="J69" i="3"/>
  <c r="BK122" i="4"/>
  <c r="J122" i="4"/>
  <c r="J66" i="4"/>
  <c r="T159" i="4"/>
  <c r="R307" i="5"/>
  <c r="R306" i="5"/>
  <c r="T240" i="2"/>
  <c r="P411" i="2"/>
  <c r="BK601" i="2"/>
  <c r="J601" i="2"/>
  <c r="J72" i="2"/>
  <c r="P852" i="2"/>
  <c r="BK329" i="3"/>
  <c r="J329" i="3"/>
  <c r="J70" i="3"/>
  <c r="BK159" i="4"/>
  <c r="J159" i="4"/>
  <c r="J67" i="4"/>
  <c r="BK476" i="2"/>
  <c r="J476" i="2"/>
  <c r="J71" i="2"/>
  <c r="BK852" i="2"/>
  <c r="J852" i="2"/>
  <c r="J76" i="2"/>
  <c r="P207" i="3"/>
  <c r="T100" i="4"/>
  <c r="T90" i="4"/>
  <c r="R111" i="2"/>
  <c r="BK334" i="2"/>
  <c r="J334" i="2"/>
  <c r="J67" i="2"/>
  <c r="T411" i="2"/>
  <c r="BK753" i="2"/>
  <c r="J753" i="2"/>
  <c r="J74" i="2"/>
  <c r="R145" i="3"/>
  <c r="R207" i="3"/>
  <c r="P122" i="4"/>
  <c r="P476" i="2"/>
  <c r="T601" i="2"/>
  <c r="BK833" i="2"/>
  <c r="J833" i="2"/>
  <c r="J75" i="2"/>
  <c r="R94" i="3"/>
  <c r="R93" i="3"/>
  <c r="P265" i="3"/>
  <c r="P159" i="4"/>
  <c r="R103" i="5"/>
  <c r="R102" i="5"/>
  <c r="BK98" i="2"/>
  <c r="J98" i="2"/>
  <c r="J61" i="2"/>
  <c r="R476" i="2"/>
  <c r="R601" i="2"/>
  <c r="T852" i="2"/>
  <c r="BK207" i="3"/>
  <c r="J207" i="3"/>
  <c r="J68" i="3"/>
  <c r="P411" i="3"/>
  <c r="BK187" i="4"/>
  <c r="J187" i="4"/>
  <c r="J68" i="4"/>
  <c r="BK307" i="5"/>
  <c r="BK306" i="5"/>
  <c r="J306" i="5"/>
  <c r="J64" i="5"/>
  <c r="P95" i="6"/>
  <c r="BK240" i="2"/>
  <c r="J240" i="2"/>
  <c r="J63" i="2"/>
  <c r="T312" i="2"/>
  <c r="P381" i="2"/>
  <c r="T628" i="2"/>
  <c r="P833" i="2"/>
  <c r="P155" i="3"/>
  <c r="P185" i="3"/>
  <c r="T185" i="3"/>
  <c r="R411" i="3"/>
  <c r="P88" i="5"/>
  <c r="P87" i="5"/>
  <c r="T88" i="5"/>
  <c r="T87" i="5"/>
  <c r="T95" i="6"/>
  <c r="R240" i="2"/>
  <c r="R312" i="2"/>
  <c r="R411" i="2"/>
  <c r="T753" i="2"/>
  <c r="P94" i="3"/>
  <c r="P145" i="3"/>
  <c r="P93" i="3" s="1"/>
  <c r="BK185" i="3"/>
  <c r="J185" i="3"/>
  <c r="J65" i="3"/>
  <c r="R329" i="3"/>
  <c r="R122" i="4"/>
  <c r="T307" i="5"/>
  <c r="T306" i="5"/>
  <c r="P240" i="2"/>
  <c r="P312" i="2"/>
  <c r="BK381" i="2"/>
  <c r="J381" i="2"/>
  <c r="J68" i="2"/>
  <c r="BK628" i="2"/>
  <c r="J628" i="2"/>
  <c r="J73" i="2"/>
  <c r="R833" i="2"/>
  <c r="T155" i="3"/>
  <c r="T329" i="3"/>
  <c r="P187" i="4"/>
  <c r="T103" i="5"/>
  <c r="T102" i="5"/>
  <c r="BK95" i="6"/>
  <c r="J95" i="6"/>
  <c r="J63" i="6"/>
  <c r="R98" i="2"/>
  <c r="T476" i="2"/>
  <c r="BK145" i="3"/>
  <c r="J145" i="3"/>
  <c r="J63" i="3"/>
  <c r="R265" i="3"/>
  <c r="R100" i="4"/>
  <c r="R90" i="4"/>
  <c r="R187" i="4"/>
  <c r="BK103" i="5"/>
  <c r="J103" i="5"/>
  <c r="J63" i="5"/>
  <c r="R95" i="6"/>
  <c r="T102" i="6"/>
  <c r="P111" i="2"/>
  <c r="P97" i="2"/>
  <c r="P334" i="2"/>
  <c r="R381" i="2"/>
  <c r="R628" i="2"/>
  <c r="T833" i="2"/>
  <c r="BK155" i="3"/>
  <c r="J155" i="3"/>
  <c r="J64" i="3"/>
  <c r="T207" i="3"/>
  <c r="T411" i="3"/>
  <c r="P100" i="4"/>
  <c r="P90" i="4"/>
  <c r="T187" i="4"/>
  <c r="BK88" i="5"/>
  <c r="BK87" i="5"/>
  <c r="J87" i="5"/>
  <c r="J60" i="5"/>
  <c r="P307" i="5"/>
  <c r="P306" i="5"/>
  <c r="P102" i="6"/>
  <c r="T98" i="2"/>
  <c r="R334" i="2"/>
  <c r="R333" i="2"/>
  <c r="P628" i="2"/>
  <c r="T94" i="3"/>
  <c r="T93" i="3"/>
  <c r="T265" i="3"/>
  <c r="BK100" i="4"/>
  <c r="J100" i="4"/>
  <c r="J63" i="4"/>
  <c r="R159" i="4"/>
  <c r="BK102" i="6"/>
  <c r="J102" i="6"/>
  <c r="J64" i="6"/>
  <c r="R102" i="6"/>
  <c r="BK329" i="2"/>
  <c r="J329" i="2"/>
  <c r="J65" i="2"/>
  <c r="BK91" i="4"/>
  <c r="J91" i="4"/>
  <c r="J61" i="4"/>
  <c r="BK229" i="4"/>
  <c r="J229" i="4"/>
  <c r="J69" i="4"/>
  <c r="BK139" i="3"/>
  <c r="J139" i="3"/>
  <c r="J62" i="3"/>
  <c r="BK202" i="3"/>
  <c r="J202" i="3"/>
  <c r="J66" i="3"/>
  <c r="BK96" i="4"/>
  <c r="J96" i="4"/>
  <c r="J62" i="4"/>
  <c r="BK338" i="5"/>
  <c r="J338" i="5"/>
  <c r="J66" i="5"/>
  <c r="BK87" i="6"/>
  <c r="BK429" i="3"/>
  <c r="J429" i="3"/>
  <c r="J72" i="3"/>
  <c r="BK117" i="4"/>
  <c r="J117" i="4"/>
  <c r="J64" i="4"/>
  <c r="BK91" i="6"/>
  <c r="J91" i="6"/>
  <c r="J62" i="6"/>
  <c r="BK109" i="6"/>
  <c r="J109" i="6"/>
  <c r="J65" i="6"/>
  <c r="BK102" i="5"/>
  <c r="J102" i="5"/>
  <c r="J62" i="5"/>
  <c r="F55" i="6"/>
  <c r="J88" i="5"/>
  <c r="J61" i="5"/>
  <c r="J307" i="5"/>
  <c r="J65" i="5"/>
  <c r="BE88" i="6"/>
  <c r="J52" i="6"/>
  <c r="BE99" i="6"/>
  <c r="E75" i="6"/>
  <c r="BE110" i="6"/>
  <c r="BE103" i="6"/>
  <c r="BE106" i="6"/>
  <c r="BE92" i="6"/>
  <c r="BE96" i="6"/>
  <c r="F83" i="5"/>
  <c r="BE114" i="5"/>
  <c r="BE144" i="5"/>
  <c r="BE137" i="5"/>
  <c r="BE178" i="5"/>
  <c r="BE184" i="5"/>
  <c r="BK90" i="4"/>
  <c r="BE122" i="5"/>
  <c r="BE124" i="5"/>
  <c r="BE130" i="5"/>
  <c r="BE92" i="5"/>
  <c r="BE147" i="5"/>
  <c r="BE254" i="5"/>
  <c r="BE272" i="5"/>
  <c r="BE317" i="5"/>
  <c r="BE323" i="5"/>
  <c r="BE332" i="5"/>
  <c r="BE335" i="5"/>
  <c r="BE339" i="5"/>
  <c r="BK121" i="4"/>
  <c r="J121" i="4"/>
  <c r="J65" i="4"/>
  <c r="BE205" i="5"/>
  <c r="BE329" i="5"/>
  <c r="BE349" i="5"/>
  <c r="BE287" i="5"/>
  <c r="BE290" i="5"/>
  <c r="BE303" i="5"/>
  <c r="BE326" i="5"/>
  <c r="E48" i="5"/>
  <c r="BE89" i="5"/>
  <c r="BE134" i="5"/>
  <c r="BE201" i="5"/>
  <c r="BE264" i="5"/>
  <c r="BE308" i="5"/>
  <c r="BE344" i="5"/>
  <c r="BE198" i="5"/>
  <c r="BE203" i="5"/>
  <c r="BE299" i="5"/>
  <c r="BE225" i="5"/>
  <c r="BE262" i="5"/>
  <c r="BE277" i="5"/>
  <c r="BE284" i="5"/>
  <c r="BE314" i="5"/>
  <c r="BE95" i="5"/>
  <c r="BE99" i="5"/>
  <c r="BE154" i="5"/>
  <c r="BE192" i="5"/>
  <c r="BE222" i="5"/>
  <c r="BE229" i="5"/>
  <c r="BE237" i="5"/>
  <c r="BE240" i="5"/>
  <c r="BE280" i="5"/>
  <c r="J52" i="5"/>
  <c r="BE175" i="5"/>
  <c r="BE189" i="5"/>
  <c r="BE275" i="5"/>
  <c r="BE282" i="5"/>
  <c r="BE293" i="5"/>
  <c r="BE311" i="5"/>
  <c r="BE104" i="5"/>
  <c r="BE117" i="5"/>
  <c r="BE127" i="5"/>
  <c r="BE194" i="5"/>
  <c r="BE210" i="5"/>
  <c r="BE212" i="5"/>
  <c r="BE243" i="5"/>
  <c r="BE249" i="5"/>
  <c r="BE257" i="5"/>
  <c r="BE270" i="5"/>
  <c r="BE301" i="5"/>
  <c r="BE157" i="5"/>
  <c r="BE168" i="5"/>
  <c r="BE172" i="5"/>
  <c r="BE196" i="5"/>
  <c r="BE214" i="5"/>
  <c r="BE219" i="5"/>
  <c r="BE227" i="5"/>
  <c r="BE232" i="5"/>
  <c r="BE234" i="5"/>
  <c r="BE259" i="5"/>
  <c r="BE267" i="5"/>
  <c r="BE296" i="5"/>
  <c r="BE320" i="5"/>
  <c r="BE107" i="5"/>
  <c r="BE111" i="5"/>
  <c r="BE119" i="5"/>
  <c r="BE141" i="5"/>
  <c r="BE150" i="5"/>
  <c r="BE161" i="5"/>
  <c r="BE164" i="5"/>
  <c r="BE181" i="5"/>
  <c r="BE186" i="5"/>
  <c r="BE252" i="5"/>
  <c r="BE207" i="5"/>
  <c r="BE216" i="5"/>
  <c r="BE246" i="5"/>
  <c r="BE135" i="4"/>
  <c r="BE175" i="4"/>
  <c r="BE191" i="4"/>
  <c r="BE200" i="4"/>
  <c r="BE132" i="4"/>
  <c r="E48" i="4"/>
  <c r="BE144" i="4"/>
  <c r="BE163" i="4"/>
  <c r="BE126" i="4"/>
  <c r="BE147" i="4"/>
  <c r="BK206" i="3"/>
  <c r="J206" i="3"/>
  <c r="J67" i="3"/>
  <c r="BE138" i="4"/>
  <c r="BE160" i="4"/>
  <c r="BE172" i="4"/>
  <c r="BE166" i="4"/>
  <c r="BE118" i="4"/>
  <c r="BE123" i="4"/>
  <c r="BE150" i="4"/>
  <c r="BE156" i="4"/>
  <c r="BE169" i="4"/>
  <c r="BE217" i="4"/>
  <c r="BE223" i="4"/>
  <c r="BE230" i="4"/>
  <c r="J52" i="4"/>
  <c r="BE92" i="4"/>
  <c r="F86" i="4"/>
  <c r="BE111" i="4"/>
  <c r="BE181" i="4"/>
  <c r="BE204" i="4"/>
  <c r="BE207" i="4"/>
  <c r="BE211" i="4"/>
  <c r="BE214" i="4"/>
  <c r="BE97" i="4"/>
  <c r="BE101" i="4"/>
  <c r="BE202" i="4"/>
  <c r="BE209" i="4"/>
  <c r="BE129" i="4"/>
  <c r="BE153" i="4"/>
  <c r="BE184" i="4"/>
  <c r="BE220" i="4"/>
  <c r="BE226" i="4"/>
  <c r="BE141" i="4"/>
  <c r="BE188" i="4"/>
  <c r="BE107" i="4"/>
  <c r="BE104" i="4"/>
  <c r="BE114" i="4"/>
  <c r="BE178" i="4"/>
  <c r="BE194" i="4"/>
  <c r="BE197" i="4"/>
  <c r="BE164" i="3"/>
  <c r="BE192" i="3"/>
  <c r="BE293" i="3"/>
  <c r="BE333" i="3"/>
  <c r="BE343" i="3"/>
  <c r="BE390" i="3"/>
  <c r="BE392" i="3"/>
  <c r="F89" i="3"/>
  <c r="BE135" i="3"/>
  <c r="BE140" i="3"/>
  <c r="BE150" i="3"/>
  <c r="BE156" i="3"/>
  <c r="BE161" i="3"/>
  <c r="BE170" i="3"/>
  <c r="BE199" i="3"/>
  <c r="BE203" i="3"/>
  <c r="BE250" i="3"/>
  <c r="BE377" i="3"/>
  <c r="BE379" i="3"/>
  <c r="BE408" i="3"/>
  <c r="BE211" i="3"/>
  <c r="BE238" i="3"/>
  <c r="BE241" i="3"/>
  <c r="BE269" i="3"/>
  <c r="BE311" i="3"/>
  <c r="BE347" i="3"/>
  <c r="BE403" i="3"/>
  <c r="BE426" i="3"/>
  <c r="J86" i="3"/>
  <c r="BE104" i="3"/>
  <c r="BE130" i="3"/>
  <c r="BE259" i="3"/>
  <c r="BE345" i="3"/>
  <c r="BE357" i="3"/>
  <c r="BE360" i="3"/>
  <c r="BE395" i="3"/>
  <c r="BE398" i="3"/>
  <c r="BE290" i="3"/>
  <c r="BE326" i="3"/>
  <c r="BE406" i="3"/>
  <c r="BE418" i="3"/>
  <c r="BK333" i="2"/>
  <c r="J333" i="2"/>
  <c r="J66" i="2"/>
  <c r="BE167" i="3"/>
  <c r="BE275" i="3"/>
  <c r="BE385" i="3"/>
  <c r="BE400" i="3"/>
  <c r="BE415" i="3"/>
  <c r="BE220" i="3"/>
  <c r="BE244" i="3"/>
  <c r="BE256" i="3"/>
  <c r="BE262" i="3"/>
  <c r="BE125" i="3"/>
  <c r="BE214" i="3"/>
  <c r="BE302" i="3"/>
  <c r="BE308" i="3"/>
  <c r="BE341" i="3"/>
  <c r="BE108" i="3"/>
  <c r="BE122" i="3"/>
  <c r="BE299" i="3"/>
  <c r="BE336" i="3"/>
  <c r="BE367" i="3"/>
  <c r="BE374" i="3"/>
  <c r="BE382" i="3"/>
  <c r="BE421" i="3"/>
  <c r="BE424" i="3"/>
  <c r="BE430" i="3"/>
  <c r="BE111" i="3"/>
  <c r="BE182" i="3"/>
  <c r="BE247" i="3"/>
  <c r="BE272" i="3"/>
  <c r="BE287" i="3"/>
  <c r="BE305" i="3"/>
  <c r="BE317" i="3"/>
  <c r="BE338" i="3"/>
  <c r="BE350" i="3"/>
  <c r="BE353" i="3"/>
  <c r="E48" i="3"/>
  <c r="BE95" i="3"/>
  <c r="BE99" i="3"/>
  <c r="BE179" i="3"/>
  <c r="BE189" i="3"/>
  <c r="BE266" i="3"/>
  <c r="BE363" i="3"/>
  <c r="BE365" i="3"/>
  <c r="BE371" i="3"/>
  <c r="BE388" i="3"/>
  <c r="BK97" i="2"/>
  <c r="BK96" i="2"/>
  <c r="J96" i="2"/>
  <c r="J59" i="2"/>
  <c r="BE115" i="3"/>
  <c r="BE118" i="3"/>
  <c r="BE196" i="3"/>
  <c r="BE217" i="3"/>
  <c r="BE223" i="3"/>
  <c r="BE226" i="3"/>
  <c r="BE232" i="3"/>
  <c r="BE235" i="3"/>
  <c r="BE296" i="3"/>
  <c r="BE208" i="3"/>
  <c r="BE253" i="3"/>
  <c r="BE355" i="3"/>
  <c r="BE412" i="3"/>
  <c r="BE146" i="3"/>
  <c r="BE173" i="3"/>
  <c r="BE176" i="3"/>
  <c r="BE186" i="3"/>
  <c r="BE278" i="3"/>
  <c r="BE281" i="3"/>
  <c r="BE284" i="3"/>
  <c r="BE314" i="3"/>
  <c r="BE320" i="3"/>
  <c r="BE323" i="3"/>
  <c r="BE229" i="3"/>
  <c r="BE330" i="3"/>
  <c r="BE369" i="3"/>
  <c r="J52" i="2"/>
  <c r="BE167" i="2"/>
  <c r="BE207" i="2"/>
  <c r="BE457" i="2"/>
  <c r="BE170" i="2"/>
  <c r="BE223" i="2"/>
  <c r="BE256" i="2"/>
  <c r="BE287" i="2"/>
  <c r="BE319" i="2"/>
  <c r="BE326" i="2"/>
  <c r="BE349" i="2"/>
  <c r="BE404" i="2"/>
  <c r="BE188" i="2"/>
  <c r="BE253" i="2"/>
  <c r="BE335" i="2"/>
  <c r="BE382" i="2"/>
  <c r="BE408" i="2"/>
  <c r="BE371" i="2"/>
  <c r="BE374" i="2"/>
  <c r="BE397" i="2"/>
  <c r="BE415" i="2"/>
  <c r="BE418" i="2"/>
  <c r="BE460" i="2"/>
  <c r="BE425" i="2"/>
  <c r="BE447" i="2"/>
  <c r="BE463" i="2"/>
  <c r="BE135" i="2"/>
  <c r="BE148" i="2"/>
  <c r="BE185" i="2"/>
  <c r="BE241" i="2"/>
  <c r="BE266" i="2"/>
  <c r="BE293" i="2"/>
  <c r="BE469" i="2"/>
  <c r="BE486" i="2"/>
  <c r="BE547" i="2"/>
  <c r="BE552" i="2"/>
  <c r="BE568" i="2"/>
  <c r="F93" i="2"/>
  <c r="BE131" i="2"/>
  <c r="BE162" i="2"/>
  <c r="BE250" i="2"/>
  <c r="BE273" i="2"/>
  <c r="BE282" i="2"/>
  <c r="BE309" i="2"/>
  <c r="BE316" i="2"/>
  <c r="BE323" i="2"/>
  <c r="BE378" i="2"/>
  <c r="BE389" i="2"/>
  <c r="BE393" i="2"/>
  <c r="BE400" i="2"/>
  <c r="BE412" i="2"/>
  <c r="BE483" i="2"/>
  <c r="BE491" i="2"/>
  <c r="BE507" i="2"/>
  <c r="BE525" i="2"/>
  <c r="BE529" i="2"/>
  <c r="BE536" i="2"/>
  <c r="BE540" i="2"/>
  <c r="BE550" i="2"/>
  <c r="BE563" i="2"/>
  <c r="BE576" i="2"/>
  <c r="BE580" i="2"/>
  <c r="BE596" i="2"/>
  <c r="BE629" i="2"/>
  <c r="BE656" i="2"/>
  <c r="BE769" i="2"/>
  <c r="BE112" i="2"/>
  <c r="BE138" i="2"/>
  <c r="BE159" i="2"/>
  <c r="BE313" i="2"/>
  <c r="BE434" i="2"/>
  <c r="BE438" i="2"/>
  <c r="BE473" i="2"/>
  <c r="BE496" i="2"/>
  <c r="BE511" i="2"/>
  <c r="BE520" i="2"/>
  <c r="BE523" i="2"/>
  <c r="BE532" i="2"/>
  <c r="BE556" i="2"/>
  <c r="BE587" i="2"/>
  <c r="BE593" i="2"/>
  <c r="BE610" i="2"/>
  <c r="BE618" i="2"/>
  <c r="BE666" i="2"/>
  <c r="BE681" i="2"/>
  <c r="BE699" i="2"/>
  <c r="BE733" i="2"/>
  <c r="BE736" i="2"/>
  <c r="BE739" i="2"/>
  <c r="BE754" i="2"/>
  <c r="BE763" i="2"/>
  <c r="BE787" i="2"/>
  <c r="BE790" i="2"/>
  <c r="BE803" i="2"/>
  <c r="BE806" i="2"/>
  <c r="BE817" i="2"/>
  <c r="BE846" i="2"/>
  <c r="BE849" i="2"/>
  <c r="BE853" i="2"/>
  <c r="BE874" i="2"/>
  <c r="E48" i="2"/>
  <c r="BE99" i="2"/>
  <c r="BE128" i="2"/>
  <c r="BE210" i="2"/>
  <c r="BE233" i="2"/>
  <c r="BE237" i="2"/>
  <c r="BE343" i="2"/>
  <c r="BE466" i="2"/>
  <c r="BE499" i="2"/>
  <c r="BE559" i="2"/>
  <c r="BE566" i="2"/>
  <c r="BE571" i="2"/>
  <c r="BE573" i="2"/>
  <c r="BE598" i="2"/>
  <c r="BE602" i="2"/>
  <c r="BE623" i="2"/>
  <c r="BE750" i="2"/>
  <c r="BE760" i="2"/>
  <c r="BE782" i="2"/>
  <c r="BE809" i="2"/>
  <c r="BE866" i="2"/>
  <c r="BE871" i="2"/>
  <c r="BE891" i="2"/>
  <c r="BE894" i="2"/>
  <c r="BE898" i="2"/>
  <c r="BE901" i="2"/>
  <c r="BE105" i="2"/>
  <c r="BE198" i="2"/>
  <c r="BE213" i="2"/>
  <c r="BE246" i="2"/>
  <c r="BE330" i="2"/>
  <c r="BE355" i="2"/>
  <c r="BE359" i="2"/>
  <c r="BE431" i="2"/>
  <c r="BE450" i="2"/>
  <c r="BE477" i="2"/>
  <c r="BE502" i="2"/>
  <c r="BE514" i="2"/>
  <c r="BE527" i="2"/>
  <c r="BE554" i="2"/>
  <c r="BE578" i="2"/>
  <c r="BE645" i="2"/>
  <c r="BE703" i="2"/>
  <c r="BE714" i="2"/>
  <c r="BE774" i="2"/>
  <c r="BE825" i="2"/>
  <c r="BE834" i="2"/>
  <c r="BE843" i="2"/>
  <c r="BE858" i="2"/>
  <c r="BE861" i="2"/>
  <c r="BE877" i="2"/>
  <c r="BE141" i="2"/>
  <c r="BE155" i="2"/>
  <c r="BE204" i="2"/>
  <c r="BE230" i="2"/>
  <c r="BE259" i="2"/>
  <c r="BE346" i="2"/>
  <c r="BE352" i="2"/>
  <c r="BE367" i="2"/>
  <c r="BE441" i="2"/>
  <c r="BE543" i="2"/>
  <c r="BE561" i="2"/>
  <c r="BE625" i="2"/>
  <c r="BE650" i="2"/>
  <c r="BE653" i="2"/>
  <c r="BE677" i="2"/>
  <c r="BE696" i="2"/>
  <c r="BE730" i="2"/>
  <c r="BE779" i="2"/>
  <c r="BE793" i="2"/>
  <c r="BE812" i="2"/>
  <c r="BE830" i="2"/>
  <c r="BE837" i="2"/>
  <c r="BE840" i="2"/>
  <c r="BE880" i="2"/>
  <c r="BE884" i="2"/>
  <c r="BE887" i="2"/>
  <c r="F36" i="6"/>
  <c r="BC59" i="1"/>
  <c r="J34" i="6"/>
  <c r="AW59" i="1"/>
  <c r="F34" i="2"/>
  <c r="BA55" i="1"/>
  <c r="F35" i="4"/>
  <c r="BB57" i="1"/>
  <c r="F35" i="3"/>
  <c r="BB56" i="1"/>
  <c r="F36" i="5"/>
  <c r="BC58" i="1"/>
  <c r="F34" i="5"/>
  <c r="BA58" i="1"/>
  <c r="F35" i="5"/>
  <c r="BB58" i="1"/>
  <c r="J34" i="4"/>
  <c r="AW57" i="1"/>
  <c r="F37" i="6"/>
  <c r="BD59" i="1"/>
  <c r="F34" i="3"/>
  <c r="BA56" i="1"/>
  <c r="F36" i="3"/>
  <c r="BC56" i="1"/>
  <c r="F37" i="2"/>
  <c r="BD55" i="1"/>
  <c r="F35" i="6"/>
  <c r="BB59" i="1"/>
  <c r="F36" i="2"/>
  <c r="BC55" i="1"/>
  <c r="F37" i="5"/>
  <c r="BD58" i="1"/>
  <c r="F37" i="4"/>
  <c r="BD57" i="1"/>
  <c r="J34" i="2"/>
  <c r="AW55" i="1"/>
  <c r="J34" i="5"/>
  <c r="AW58" i="1"/>
  <c r="F34" i="4"/>
  <c r="BA57" i="1"/>
  <c r="J34" i="3"/>
  <c r="AW56" i="1"/>
  <c r="F36" i="4"/>
  <c r="BC57" i="1"/>
  <c r="F34" i="6"/>
  <c r="BA59" i="1"/>
  <c r="F37" i="3"/>
  <c r="BD56" i="1"/>
  <c r="F35" i="2"/>
  <c r="BB55" i="1"/>
  <c r="R86" i="6" l="1"/>
  <c r="R85" i="6"/>
  <c r="T86" i="6"/>
  <c r="T85" i="6"/>
  <c r="P86" i="6"/>
  <c r="P85" i="6"/>
  <c r="AU59" i="1"/>
  <c r="R97" i="2"/>
  <c r="R96" i="2"/>
  <c r="BK86" i="5"/>
  <c r="J86" i="5"/>
  <c r="P121" i="4"/>
  <c r="P89" i="4"/>
  <c r="AU57" i="1"/>
  <c r="BK86" i="6"/>
  <c r="J86" i="6"/>
  <c r="J60" i="6"/>
  <c r="R86" i="5"/>
  <c r="P333" i="2"/>
  <c r="P96" i="2"/>
  <c r="AU55" i="1"/>
  <c r="R121" i="4"/>
  <c r="R89" i="4"/>
  <c r="T86" i="5"/>
  <c r="P206" i="3"/>
  <c r="P92" i="3"/>
  <c r="AU56" i="1"/>
  <c r="T333" i="2"/>
  <c r="R206" i="3"/>
  <c r="R92" i="3"/>
  <c r="T121" i="4"/>
  <c r="T89" i="4"/>
  <c r="T206" i="3"/>
  <c r="T92" i="3"/>
  <c r="P86" i="5"/>
  <c r="AU58" i="1"/>
  <c r="T97" i="2"/>
  <c r="T96" i="2"/>
  <c r="BK93" i="3"/>
  <c r="J87" i="6"/>
  <c r="J61" i="6"/>
  <c r="J59" i="5"/>
  <c r="BK89" i="4"/>
  <c r="J89" i="4"/>
  <c r="J90" i="4"/>
  <c r="J60" i="4"/>
  <c r="BK92" i="3"/>
  <c r="J92" i="3"/>
  <c r="J59" i="3"/>
  <c r="J93" i="3"/>
  <c r="J60" i="3"/>
  <c r="J97" i="2"/>
  <c r="J60" i="2"/>
  <c r="J30" i="5"/>
  <c r="J33" i="4"/>
  <c r="AV57" i="1"/>
  <c r="AT57" i="1"/>
  <c r="J33" i="3"/>
  <c r="AV56" i="1"/>
  <c r="AT56" i="1"/>
  <c r="F33" i="2"/>
  <c r="AZ55" i="1"/>
  <c r="BC54" i="1"/>
  <c r="W32" i="1"/>
  <c r="BD54" i="1"/>
  <c r="W33" i="1"/>
  <c r="F33" i="4"/>
  <c r="AZ57" i="1"/>
  <c r="J33" i="2"/>
  <c r="AV55" i="1"/>
  <c r="AT55" i="1"/>
  <c r="J30" i="2"/>
  <c r="AG55" i="1"/>
  <c r="BB54" i="1"/>
  <c r="AX54" i="1"/>
  <c r="F33" i="3"/>
  <c r="AZ56" i="1"/>
  <c r="F33" i="6"/>
  <c r="AZ59" i="1"/>
  <c r="F33" i="5"/>
  <c r="AZ58" i="1"/>
  <c r="J33" i="5"/>
  <c r="AV58" i="1"/>
  <c r="AT58" i="1"/>
  <c r="J30" i="4"/>
  <c r="AG57" i="1"/>
  <c r="J33" i="6"/>
  <c r="AV59" i="1"/>
  <c r="AT59" i="1"/>
  <c r="BA54" i="1"/>
  <c r="W30" i="1"/>
  <c r="AG58" i="1" l="1"/>
  <c r="BK85" i="6"/>
  <c r="J85" i="6"/>
  <c r="AN57" i="1"/>
  <c r="J59" i="4"/>
  <c r="J39" i="5"/>
  <c r="J39" i="4"/>
  <c r="AN55" i="1"/>
  <c r="J39" i="2"/>
  <c r="AN58" i="1"/>
  <c r="J30" i="6"/>
  <c r="AG59" i="1"/>
  <c r="J30" i="3"/>
  <c r="AG56" i="1"/>
  <c r="AW54" i="1"/>
  <c r="AK30" i="1"/>
  <c r="AZ54" i="1"/>
  <c r="W29" i="1"/>
  <c r="AY54" i="1"/>
  <c r="W31" i="1"/>
  <c r="AU54" i="1"/>
  <c r="J39" i="6" l="1"/>
  <c r="J59" i="6"/>
  <c r="J39" i="3"/>
  <c r="AN56" i="1"/>
  <c r="AN59" i="1"/>
  <c r="AG54" i="1"/>
  <c r="AK26" i="1"/>
  <c r="AV54" i="1"/>
  <c r="AK29" i="1"/>
  <c r="AK35" i="1"/>
  <c r="AT54" i="1" l="1"/>
  <c r="AN54" i="1" l="1"/>
</calcChain>
</file>

<file path=xl/sharedStrings.xml><?xml version="1.0" encoding="utf-8"?>
<sst xmlns="http://schemas.openxmlformats.org/spreadsheetml/2006/main" count="14090" uniqueCount="2630">
  <si>
    <t>Export Komplet</t>
  </si>
  <si>
    <t>VZ</t>
  </si>
  <si>
    <t>2.0</t>
  </si>
  <si>
    <t>ZAMOK</t>
  </si>
  <si>
    <t>False</t>
  </si>
  <si>
    <t>{f98aed01-d72a-4448-aaed-359f4f069400}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</si>
  <si>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</si>
  <si>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</si>
  <si>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</si>
  <si>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</si>
  <si>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</si>
  <si>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</si>
  <si>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</si>
  <si>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</si>
  <si>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20250117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</si>
  <si>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</si>
  <si>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</si>
  <si>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Zajišťovací a přípravné práce v objektu městské sauny, st.p.č. 2095, k.ú. Ostrov nad Ohří</t>
  </si>
  <si>
    <t>KSO:</t>
  </si>
  <si>
    <t/>
  </si>
  <si>
    <t>CC-CZ:</t>
  </si>
  <si>
    <t>Místo:</t>
  </si>
  <si>
    <t>st.p.č. 2095, k.ú. Ostrov nad Ohří</t>
  </si>
  <si>
    <t>Datum:</t>
  </si>
  <si>
    <t>Zadavatel:</t>
  </si>
  <si>
    <t>IČ:</t>
  </si>
  <si>
    <t>Město Ostrov</t>
  </si>
  <si>
    <t>DIČ:</t>
  </si>
  <si>
    <t>Účastník:</t>
  </si>
  <si>
    <t>Vyplň údaj</t>
  </si>
  <si>
    <t>Projektant:</t>
  </si>
  <si>
    <t>Bc. Martin Frous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</si>
  <si>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</si>
  <si>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</si>
  <si>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</si>
  <si>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</si>
  <si>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</si>
  <si>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</si>
  <si>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</si>
  <si>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</si>
  <si>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</si>
  <si>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</si>
  <si>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</si>
  <si>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</si>
  <si>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</si>
  <si>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</si>
  <si>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</si>
  <si>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</si>
  <si>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</si>
  <si>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</si>
  <si>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</si>
  <si>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</si>
  <si>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</si>
  <si>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</si>
  <si>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</si>
  <si>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</si>
  <si>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</si>
  <si>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</si>
  <si>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</si>
  <si>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</si>
  <si>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</si>
  <si>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</si>
  <si>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</si>
  <si>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</si>
  <si>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</si>
  <si>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</si>
  <si>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</si>
  <si>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</si>
  <si>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</si>
  <si>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</si>
  <si>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</si>
  <si>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</si>
  <si>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</si>
  <si>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</si>
  <si>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</si>
  <si>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</si>
  <si>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</si>
  <si>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</si>
  <si>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</si>
  <si>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{c57d8f61-b323-4a23-9b68-e422ae3a1717}</t>
  </si>
  <si>
    <t>2</t>
  </si>
  <si>
    <t>02</t>
  </si>
  <si>
    <t>Zdravotně technické instalace</t>
  </si>
  <si>
    <t>{b2d0430d-3883-4100-b347-ea24609899df}</t>
  </si>
  <si>
    <t>03</t>
  </si>
  <si>
    <t>Vytápění</t>
  </si>
  <si>
    <t>{0fdfdf74-f796-486f-929d-5c14b87b4b30}</t>
  </si>
  <si>
    <t>04</t>
  </si>
  <si>
    <t>Elektroinstalace</t>
  </si>
  <si>
    <t>{eb7f5e75-386d-40d8-903c-cd4aa1a7ef60}</t>
  </si>
  <si>
    <t>05</t>
  </si>
  <si>
    <t>Vedlejší a ostatní náklady</t>
  </si>
  <si>
    <t>{b587beab-c095-4f62-9fce-caa8fd0bb08b}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</si>
  <si>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</si>
  <si>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</si>
  <si>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</si>
  <si>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</si>
  <si>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</si>
  <si>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</si>
  <si>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</si>
  <si>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</si>
  <si>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</si>
  <si>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</si>
  <si>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</si>
  <si>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</si>
  <si>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</si>
  <si>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</si>
  <si>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</si>
  <si>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</si>
  <si>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</si>
  <si>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</si>
  <si>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</si>
  <si>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</si>
  <si>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</si>
  <si>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</si>
  <si>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</si>
  <si>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</si>
  <si>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</si>
  <si>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</si>
  <si>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</si>
  <si>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</si>
  <si>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</si>
  <si>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</si>
  <si>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</si>
  <si>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</si>
  <si>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</si>
  <si>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</si>
  <si>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</si>
  <si>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</si>
  <si>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</si>
  <si>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</si>
  <si>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</si>
  <si>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</si>
  <si>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</si>
  <si>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</si>
  <si>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</si>
  <si>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311272111</t>
  </si>
  <si>
    <t>Zdivo z pórobetonových tvárnic hladkých do P2 do 450 kg/m3 na tenkovrstvou maltu tl 250 mm</t>
  </si>
  <si>
    <t>m2</t>
  </si>
  <si>
    <t>CS ÚRS 2025 01</t>
  </si>
  <si>
    <t>4</t>
  </si>
  <si>
    <t>-1425132008</t>
  </si>
  <si>
    <t>PP</t>
  </si>
  <si>
    <t>Zdivo z pórobetonových tvárnic na tenké maltové lože, tl. zdiva 250 mm pevnost tvárnic do P2, objemová hmotnost do 450 kg/m3 hladkých</t>
  </si>
  <si>
    <t>Online PSC</t>
  </si>
  <si>
    <t>https://podminky.urs.cz/item/CS_URS_2025_01/311272111</t>
  </si>
  <si>
    <t>VV</t>
  </si>
  <si>
    <t>nadezdívka atik</t>
  </si>
  <si>
    <t>0,25*(2*13,5+2*23,6+2*6,1+2*3,5)</t>
  </si>
  <si>
    <t>Součet</t>
  </si>
  <si>
    <t>311273953</t>
  </si>
  <si>
    <t>Založeni pórobetonového zdiva na zakládací maltu tloušťky 250 mm</t>
  </si>
  <si>
    <t>m</t>
  </si>
  <si>
    <t>-776045624</t>
  </si>
  <si>
    <t>Založení pórobetonového zdiva na zakládací maltu, tlouštky zdiva 250 mm</t>
  </si>
  <si>
    <t>https://podminky.urs.cz/item/CS_URS_2025_01/311273953</t>
  </si>
  <si>
    <t>2*13,5+2*23,6+2*6,1+2*3,5</t>
  </si>
  <si>
    <t>6</t>
  </si>
  <si>
    <t>Úpravy povrchů, podlahy a osazování výplní</t>
  </si>
  <si>
    <t>611131121</t>
  </si>
  <si>
    <t>Penetrační disperzní nátěr vnitřních stropů nanášený ručně</t>
  </si>
  <si>
    <t>-1809056719</t>
  </si>
  <si>
    <t>Podkladní a spojovací vrstva vnitřních omítaných ploch penetrace disperzní nanášená ručně stropů</t>
  </si>
  <si>
    <t>https://podminky.urs.cz/item/CS_URS_2025_01/611131121</t>
  </si>
  <si>
    <t>3,894*3,247*2</t>
  </si>
  <si>
    <t>9,195*3,247*2</t>
  </si>
  <si>
    <t>3,189*1,408*2</t>
  </si>
  <si>
    <t>1,383*7,199*2</t>
  </si>
  <si>
    <t>5,721*4,100*2</t>
  </si>
  <si>
    <t>1,383*1,630*2</t>
  </si>
  <si>
    <t>1,286*4,800*2</t>
  </si>
  <si>
    <t>1,698*0,991*2</t>
  </si>
  <si>
    <t>1,170*1,710*2</t>
  </si>
  <si>
    <t>1,548*0,800*2*2</t>
  </si>
  <si>
    <t>2,741*2,969*2</t>
  </si>
  <si>
    <t>3,276*6,001*2</t>
  </si>
  <si>
    <t>611135011</t>
  </si>
  <si>
    <t>Vyrovnání podkladu vnitřních stropů tmelem tl do 2 mm</t>
  </si>
  <si>
    <t>-1665112482</t>
  </si>
  <si>
    <t>Vyrovnání nerovností podkladu vnitřních omítaných ploch tmelem, tl. do 2 mm stropů</t>
  </si>
  <si>
    <t>https://podminky.urs.cz/item/CS_URS_2025_01/611135011</t>
  </si>
  <si>
    <t>5</t>
  </si>
  <si>
    <t>611135095</t>
  </si>
  <si>
    <t>Příplatek k vyrovnání vnitřních stropů tmelem za každý dalších 1 mm tloušťky</t>
  </si>
  <si>
    <t>-910292025</t>
  </si>
  <si>
    <t>Vyrovnání nerovností podkladu vnitřních omítaných ploch Příplatek k ceně za každý další 1 mm tloušťky podkladní vrstvy přes 2 mm tmelem stropů</t>
  </si>
  <si>
    <t>https://podminky.urs.cz/item/CS_URS_2025_01/611135095</t>
  </si>
  <si>
    <t>122,787*5</t>
  </si>
  <si>
    <t>611142001</t>
  </si>
  <si>
    <t>Pletivo sklovláknité vnitřních stropů vtlačené do tmelu</t>
  </si>
  <si>
    <t>-147315815</t>
  </si>
  <si>
    <t>Pletivo vnitřních ploch v ploše nebo pruzích, na plném podkladu sklovláknité vtlačené do tmelu včetně tmelu stropů</t>
  </si>
  <si>
    <t>https://podminky.urs.cz/item/CS_URS_2025_01/611142001</t>
  </si>
  <si>
    <t>7</t>
  </si>
  <si>
    <t>611311131</t>
  </si>
  <si>
    <t>Vápenný štuk vnitřních rovných stropů tloušťky do 3 mm</t>
  </si>
  <si>
    <t>982629880</t>
  </si>
  <si>
    <t>Vápenný štuk vnitřních ploch tloušťky do 3 mm vodorovných konstrukcí stropů rovných</t>
  </si>
  <si>
    <t>https://podminky.urs.cz/item/CS_URS_2025_01/611311131</t>
  </si>
  <si>
    <t>8</t>
  </si>
  <si>
    <t>612131121</t>
  </si>
  <si>
    <t>Penetrační disperzní nátěr vnitřních stěn nanášený ručně</t>
  </si>
  <si>
    <t>123366609</t>
  </si>
  <si>
    <t>Podkladní a spojovací vrstva vnitřních omítaných ploch penetrace disperzní nanášená ručně stěn</t>
  </si>
  <si>
    <t>https://podminky.urs.cz/item/CS_URS_2025_01/612131121</t>
  </si>
  <si>
    <t>2*2,7*(2*6,001+2*3,276+2*2,741+2*2,969+4*1,548+4*0,8+2*1,17+2*1,71+2*4,8+2*1,698+2*1,389+2*1,408)</t>
  </si>
  <si>
    <t>2*2,7*(2*7,199+2*1,385+2*9,195+4*3,247+2*3,894+2*1,63+1,385)</t>
  </si>
  <si>
    <t>-2*(2*2*0,6*2+2*3*0,7*2+2*9*0,8*2+2*0,9*2,1+1,2*2,1+8*1,2*1,2+2*0,8*1,2+0,9*0,6+0,9*0,6+1,4*2,7)</t>
  </si>
  <si>
    <t>9</t>
  </si>
  <si>
    <t>612135011</t>
  </si>
  <si>
    <t>Vyrovnání podkladu vnitřních stěn tmelem tl do 2 mm</t>
  </si>
  <si>
    <t>-1339566828</t>
  </si>
  <si>
    <t>Vyrovnání nerovností podkladu vnitřních omítaných ploch tmelem, tl. do 2 mm stěn</t>
  </si>
  <si>
    <t>https://podminky.urs.cz/item/CS_URS_2025_01/612135011</t>
  </si>
  <si>
    <t>2,7*(2*6,001+2*3,276+2*2,741+2*2,969+4*1,548+4*0,8+2*1,17+2*1,71+2*4,8+2*1,698+2*1,389+2*1,408)</t>
  </si>
  <si>
    <t>2,7*(2*7,199+2*1,385+2*9,195+4*3,247+2*3,894+2*1,63+1,385)</t>
  </si>
  <si>
    <t>-(2*2*0,6*2+2*3*0,7*2+2*9*0,8*2+2*0,9*2,1+1,2*2,1+8*1,2*1,2+2*0,8*1,2+0,9*0,6+0,9*0,6+1,4*2,7)</t>
  </si>
  <si>
    <t>10</t>
  </si>
  <si>
    <t>612135095</t>
  </si>
  <si>
    <t>Příplatek k vyrovnání vnitřních stěn tmelem za každý dalších 1 mm tloušťky</t>
  </si>
  <si>
    <t>-410675224</t>
  </si>
  <si>
    <t>Vyrovnání nerovností podkladu vnitřních omítaných ploch Příplatek k ceně za každý další 1 mm tloušťky podkladní vrstvy přes 2 mm tmelem stěn</t>
  </si>
  <si>
    <t>https://podminky.urs.cz/item/CS_URS_2025_01/612135095</t>
  </si>
  <si>
    <t>270,076*3</t>
  </si>
  <si>
    <t>11</t>
  </si>
  <si>
    <t>612142001</t>
  </si>
  <si>
    <t>Pletivo sklovláknité vnitřních stěn vtlačené do tmelu</t>
  </si>
  <si>
    <t>-366529555</t>
  </si>
  <si>
    <t>Pletivo vnitřních ploch v ploše nebo pruzích, na plném podkladu sklovláknité vtlačené do tmelu včetně tmelu stěn</t>
  </si>
  <si>
    <t>https://podminky.urs.cz/item/CS_URS_2025_01/612142001</t>
  </si>
  <si>
    <t>612311131</t>
  </si>
  <si>
    <t>Vápenný štuk vnitřních stěn tloušťky do 3 mm</t>
  </si>
  <si>
    <t>-1992783459</t>
  </si>
  <si>
    <t>Vápenný štuk vnitřních ploch tloušťky do 3 mm svislých konstrukcí stěn</t>
  </si>
  <si>
    <t>https://podminky.urs.cz/item/CS_URS_2025_01/612311131</t>
  </si>
  <si>
    <t>270,076-107,529</t>
  </si>
  <si>
    <t>13</t>
  </si>
  <si>
    <t>619991001</t>
  </si>
  <si>
    <t>Zakrytí podlahy PE fólií</t>
  </si>
  <si>
    <t>-751328376</t>
  </si>
  <si>
    <t>Zakrytí vnitřních ploch před znečištěním PE fólií včetně pozdějšího odkrytí podlah</t>
  </si>
  <si>
    <t>https://podminky.urs.cz/item/CS_URS_2025_01/619991001</t>
  </si>
  <si>
    <t>14</t>
  </si>
  <si>
    <t>619991005</t>
  </si>
  <si>
    <t>Zakrytí stěny PE fólií</t>
  </si>
  <si>
    <t>-1760884511</t>
  </si>
  <si>
    <t>Zakrytí vnitřních ploch před znečištěním PE fólií včetně pozdějšího odkrytí stěn nebo svislých ploch</t>
  </si>
  <si>
    <t>https://podminky.urs.cz/item/CS_URS_2025_01/619991005</t>
  </si>
  <si>
    <t>21,36</t>
  </si>
  <si>
    <t>8*1,2*1,2</t>
  </si>
  <si>
    <t>2*0,8*1,2</t>
  </si>
  <si>
    <t>0,9*1,2</t>
  </si>
  <si>
    <t>0,9*0,6</t>
  </si>
  <si>
    <t>2*0,9*2,1</t>
  </si>
  <si>
    <t>2*1,4*2,7</t>
  </si>
  <si>
    <t>1,2*2,1</t>
  </si>
  <si>
    <t>2*2*0,6*2</t>
  </si>
  <si>
    <t>2*3*0,7*2</t>
  </si>
  <si>
    <t>2*9*0,8*2</t>
  </si>
  <si>
    <t>15</t>
  </si>
  <si>
    <t>619991021</t>
  </si>
  <si>
    <t>Olepení rámů a keramických soklů lepící páskou</t>
  </si>
  <si>
    <t>-1009007690</t>
  </si>
  <si>
    <t>Zakrytí vnitřních ploch před znečištěním páskou včetně pozdějšího odlepení rámů oken a dveří, keramických soklů</t>
  </si>
  <si>
    <t>https://podminky.urs.cz/item/CS_URS_2025_01/619991021</t>
  </si>
  <si>
    <t>16</t>
  </si>
  <si>
    <t>619995001</t>
  </si>
  <si>
    <t>Začištění omítek kolem oken, dveří, podlah nebo obkladů</t>
  </si>
  <si>
    <t>-389457958</t>
  </si>
  <si>
    <t>Začištění omítek (s dodáním hmot) kolem oken, dveří, podlah, obkladů apod.</t>
  </si>
  <si>
    <t>https://podminky.urs.cz/item/CS_URS_2025_01/619995001</t>
  </si>
  <si>
    <t>2*8*4*1,2</t>
  </si>
  <si>
    <t>2*2*(0,9+2*2,1)</t>
  </si>
  <si>
    <t>2*(2*0,9+2*0,6)</t>
  </si>
  <si>
    <t>2*(2*0,9+2*1,2)</t>
  </si>
  <si>
    <t>2*2*(2*0,8+2*1,2)</t>
  </si>
  <si>
    <t>2*(1,2+2*2,1)</t>
  </si>
  <si>
    <t>17</t>
  </si>
  <si>
    <t>622131121</t>
  </si>
  <si>
    <t>Penetrační nátěr vnějších stěn nanášený ručně</t>
  </si>
  <si>
    <t>-1715924268</t>
  </si>
  <si>
    <t>Podkladní a spojovací vrstva vnějších omítaných ploch penetrace nanášená ručně stěn</t>
  </si>
  <si>
    <t>https://podminky.urs.cz/item/CS_URS_2025_01/622131121</t>
  </si>
  <si>
    <t>18</t>
  </si>
  <si>
    <t>622142001</t>
  </si>
  <si>
    <t>Sklovláknité pletivo vnějších stěn vtlačené do tmelu</t>
  </si>
  <si>
    <t>323434821</t>
  </si>
  <si>
    <t>Pletivo vnějších ploch v ploše nebo pruzích, na plném podkladu sklovláknité vtlačené do tmelu stěn</t>
  </si>
  <si>
    <t>https://podminky.urs.cz/item/CS_URS_2025_01/622142001</t>
  </si>
  <si>
    <t>19</t>
  </si>
  <si>
    <t>622151031</t>
  </si>
  <si>
    <t>Penetrační silikonový nátěr vnějších pastovitých tenkovrstvých omítek stěn</t>
  </si>
  <si>
    <t>708511528</t>
  </si>
  <si>
    <t>Penetrační nátěr vnějších pastovitých tenkovrstvých omítek silikonový stěn</t>
  </si>
  <si>
    <t>https://podminky.urs.cz/item/CS_URS_2025_01/622151031</t>
  </si>
  <si>
    <t>20</t>
  </si>
  <si>
    <t>622531022</t>
  </si>
  <si>
    <t>Tenkovrstvá silikonová zatíraná omítka zrnitost 2,0 mm vnějších stěn</t>
  </si>
  <si>
    <t>2134030144</t>
  </si>
  <si>
    <t>Omítka tenkovrstvá silikonová vnějších ploch probarvená bez penetrace zatíraná (škrábaná), zrnitost 2,0 mm stěn</t>
  </si>
  <si>
    <t>https://podminky.urs.cz/item/CS_URS_2025_01/622531022</t>
  </si>
  <si>
    <t>629991011</t>
  </si>
  <si>
    <t>Zakrytí výplní otvorů a svislých ploch fólií přilepenou lepící páskou</t>
  </si>
  <si>
    <t>-963089627</t>
  </si>
  <si>
    <t>Zakrytí vnějších ploch před znečištěním včetně pozdějšího odkrytí výplní otvorů a svislých ploch fólií přilepenou lepící páskou</t>
  </si>
  <si>
    <t>https://podminky.urs.cz/item/CS_URS_2025_01/629991011</t>
  </si>
  <si>
    <t>22</t>
  </si>
  <si>
    <t>631311116</t>
  </si>
  <si>
    <t>Mazanina tl přes 50 do 80 mm z betonu prostého bez zvýšených nároků na prostředí tř. C 25/30</t>
  </si>
  <si>
    <t>m3</t>
  </si>
  <si>
    <t>-1542611569</t>
  </si>
  <si>
    <t>Mazanina z betonu prostého bez zvýšených nároků na prostředí tl. přes 50 do 80 mm tř. C 25/30</t>
  </si>
  <si>
    <t>https://podminky.urs.cz/item/CS_URS_2025_01/631311116</t>
  </si>
  <si>
    <t>(13,5*23,6-14,7)*0,05</t>
  </si>
  <si>
    <t>6,1*16,4*0,05</t>
  </si>
  <si>
    <t>3,5*7,6*0,05</t>
  </si>
  <si>
    <t>23</t>
  </si>
  <si>
    <t>631319011</t>
  </si>
  <si>
    <t>Příplatek k mazanině tl přes 50 do 80 mm za přehlazení povrchu</t>
  </si>
  <si>
    <t>-1867804992</t>
  </si>
  <si>
    <t>Příplatek k cenám mazanin za úpravu povrchu mazaniny přehlazením, mazanina tl. přes 50 do 80 mm</t>
  </si>
  <si>
    <t>https://podminky.urs.cz/item/CS_URS_2025_01/631319011</t>
  </si>
  <si>
    <t>24</t>
  </si>
  <si>
    <t>631351101</t>
  </si>
  <si>
    <t>Zřízení bednění rýh a hran v podlahách</t>
  </si>
  <si>
    <t>394267178</t>
  </si>
  <si>
    <t>Bednění v podlahách rýh a hran zřízení</t>
  </si>
  <si>
    <t>https://podminky.urs.cz/item/CS_URS_2025_01/631351101</t>
  </si>
  <si>
    <t>17,6*0,1</t>
  </si>
  <si>
    <t>25</t>
  </si>
  <si>
    <t>631351102</t>
  </si>
  <si>
    <t>Odstranění bednění rýh a hran v podlahách</t>
  </si>
  <si>
    <t>233612563</t>
  </si>
  <si>
    <t>Bednění v podlahách rýh a hran odstranění</t>
  </si>
  <si>
    <t>https://podminky.urs.cz/item/CS_URS_2025_01/631351102</t>
  </si>
  <si>
    <t>Ostatní konstrukce a práce, bourání</t>
  </si>
  <si>
    <t>26</t>
  </si>
  <si>
    <t>941111121</t>
  </si>
  <si>
    <t>Montáž lešení řadového trubkového lehkého s podlahami zatížení do 200 kg/m2 š od 0,9 do 1,2 m v do 10 m</t>
  </si>
  <si>
    <t>201017296</t>
  </si>
  <si>
    <t>Lešení řadové trubkové lehké pracovní s podlahami s provozním zatížením tř. 3 do 200 kg/m2 šířky tř. W09 od 0,9 do 1,2 m, výšky výšky do 10 m montáž</t>
  </si>
  <si>
    <t>https://podminky.urs.cz/item/CS_URS_2025_01/941111121</t>
  </si>
  <si>
    <t>3,5*124</t>
  </si>
  <si>
    <t>27</t>
  </si>
  <si>
    <t>941111221</t>
  </si>
  <si>
    <t>Příplatek k lešení řadovému trubkovému lehkému s podlahami do 200 kg/m2 š od 0,9 do 1,2 m v 10 m za každý den použití</t>
  </si>
  <si>
    <t>-678832920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</si>
  <si>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</si>
  <si>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https://podminky.urs.cz/item/CS_URS_2025_01/941111221</t>
  </si>
  <si>
    <t>434*30</t>
  </si>
  <si>
    <t>28</t>
  </si>
  <si>
    <t>941111821</t>
  </si>
  <si>
    <t>Demontáž lešení řadového trubkového lehkého s podlahami zatížení do 200 kg/m2 š od 0,9 do 1,2 m v do 10 m</t>
  </si>
  <si>
    <t>1828499203</t>
  </si>
  <si>
    <t>Lešení řadové trubkové lehké pracovní s podlahami s provozním zatížením tř. 3 do 200 kg/m2 šířky tř. W09 od 0,9 do 1,2 m, výšky výšky do 10 m demontáž</t>
  </si>
  <si>
    <t>https://podminky.urs.cz/item/CS_URS_2025_01/941111821</t>
  </si>
  <si>
    <t>29</t>
  </si>
  <si>
    <t>949101111</t>
  </si>
  <si>
    <t>Lešení pomocné pro objekty pozemních staveb s lešeňovou podlahou v do 1,9 m zatížení do 150 kg/m2</t>
  </si>
  <si>
    <t>1711915183</t>
  </si>
  <si>
    <t>Lešení pomocné pracovní pro objekty pozemních staveb pro zatížení do 150 kg/m2, o výšce lešeňové podlahy do 1,9 m</t>
  </si>
  <si>
    <t>https://podminky.urs.cz/item/CS_URS_2025_01/949101111</t>
  </si>
  <si>
    <t>30</t>
  </si>
  <si>
    <t>952901111</t>
  </si>
  <si>
    <t>Vyčištění budov bytové a občanské výstavby při výšce podlaží do 4 m</t>
  </si>
  <si>
    <t>-879345071</t>
  </si>
  <si>
    <t>Vyčištění budov nebo objektů před předáním do užívání budov bytové nebo občanské výstavby, světlé výšky podlaží do 4 m</t>
  </si>
  <si>
    <t>https://podminky.urs.cz/item/CS_URS_2025_01/952901111</t>
  </si>
  <si>
    <t>31</t>
  </si>
  <si>
    <t>965045113</t>
  </si>
  <si>
    <t>Bourání potěrů cementových nebo pískocementových tl do 50 mm pl přes 4 m2</t>
  </si>
  <si>
    <t>450663195</t>
  </si>
  <si>
    <t>Bourání potěrů tl. do 50 mm cementových nebo pískocementových, plochy přes 4 m2</t>
  </si>
  <si>
    <t>https://podminky.urs.cz/item/CS_URS_2025_01/965045113</t>
  </si>
  <si>
    <t>13,5*23,6-14,7</t>
  </si>
  <si>
    <t>6,1*16,4</t>
  </si>
  <si>
    <t>3,5*7,6</t>
  </si>
  <si>
    <t>32</t>
  </si>
  <si>
    <t>965082923</t>
  </si>
  <si>
    <t>Odstranění násypů pod podlahami tl do 100 mm pl přes 2 m2</t>
  </si>
  <si>
    <t>2049330391</t>
  </si>
  <si>
    <t>Odstranění násypu pod podlahami nebo ochranného násypu na střechách tl. do 100 mm, plochy přes 2 m2</t>
  </si>
  <si>
    <t>https://podminky.urs.cz/item/CS_URS_2025_01/965082923</t>
  </si>
  <si>
    <t>(13,5*23,6-14,7)*0,07</t>
  </si>
  <si>
    <t>6,1*16,4*0,07</t>
  </si>
  <si>
    <t>3,5*7,6*0,07</t>
  </si>
  <si>
    <t>33</t>
  </si>
  <si>
    <t>968062375</t>
  </si>
  <si>
    <t>Vybourání dřevěných rámů oken zdvojených včetně křídel pl do 2 m2</t>
  </si>
  <si>
    <t>1488553786</t>
  </si>
  <si>
    <t>Vybourání dřevěných rámů oken s křídly, dveřních zárubní, vrat, stěn, ostění nebo obkladů rámů oken s křídly zdvojených, plochy do 2 m2</t>
  </si>
  <si>
    <t>https://podminky.urs.cz/item/CS_URS_2025_01/968062375</t>
  </si>
  <si>
    <t>34</t>
  </si>
  <si>
    <t>968062456</t>
  </si>
  <si>
    <t>Vybourání dřevěných dveřních zárubní pl přes 2 m2</t>
  </si>
  <si>
    <t>1144615920</t>
  </si>
  <si>
    <t>Vybourání dřevěných rámů oken s křídly, dveřních zárubní, vrat, stěn, ostění nebo obkladů dveřních zárubní, plochy přes 2 m2</t>
  </si>
  <si>
    <t>https://podminky.urs.cz/item/CS_URS_2025_01/968062456</t>
  </si>
  <si>
    <t>1,4*2,7</t>
  </si>
  <si>
    <t>35</t>
  </si>
  <si>
    <t>968072455</t>
  </si>
  <si>
    <t>Vybourání kovových dveřních zárubní pl do 2 m2</t>
  </si>
  <si>
    <t>-112375435</t>
  </si>
  <si>
    <t>Vybourání kovových rámů oken s křídly, dveřních zárubní, vrat, stěn, ostění nebo obkladů dveřních zárubní, plochy do 2 m2</t>
  </si>
  <si>
    <t>https://podminky.urs.cz/item/CS_URS_2025_01/968072455</t>
  </si>
  <si>
    <t>5*0,6*2</t>
  </si>
  <si>
    <t>11*0,8*2</t>
  </si>
  <si>
    <t>36</t>
  </si>
  <si>
    <t>978011191</t>
  </si>
  <si>
    <t>Otlučení (osekání) vnitřní vápenné nebo vápenocementové omítky stropů v rozsahu přes 50 do 100 %</t>
  </si>
  <si>
    <t>1388824129</t>
  </si>
  <si>
    <t>Otlučení vápenných nebo vápenocementových omítek vnitřních ploch stropů, v rozsahu přes 50 do 100 %</t>
  </si>
  <si>
    <t>https://podminky.urs.cz/item/CS_URS_2025_01/978011191</t>
  </si>
  <si>
    <t>3,894*3,247</t>
  </si>
  <si>
    <t>9,195*3,247</t>
  </si>
  <si>
    <t>3,189*1,408</t>
  </si>
  <si>
    <t>1,383*7,199</t>
  </si>
  <si>
    <t>5,721*4,100</t>
  </si>
  <si>
    <t>1,383*1,630</t>
  </si>
  <si>
    <t>1,286*4,800</t>
  </si>
  <si>
    <t>1,698*0,991</t>
  </si>
  <si>
    <t>1,170*1,710</t>
  </si>
  <si>
    <t>1,548*0,800*2</t>
  </si>
  <si>
    <t>2,741*2,969</t>
  </si>
  <si>
    <t>3,276*6,001</t>
  </si>
  <si>
    <t>37</t>
  </si>
  <si>
    <t>993111111</t>
  </si>
  <si>
    <t>Dovoz a odvoz lešení řadového do 10 km včetně naložení a složení</t>
  </si>
  <si>
    <t>-1646227551</t>
  </si>
  <si>
    <t>Dovoz a odvoz lešení včetně naložení a složení řadového, na vzdálenost do 10 km</t>
  </si>
  <si>
    <t>https://podminky.urs.cz/item/CS_URS_2025_01/993111111</t>
  </si>
  <si>
    <t>997</t>
  </si>
  <si>
    <t>Přesun sutě</t>
  </si>
  <si>
    <t>38</t>
  </si>
  <si>
    <t>997013211</t>
  </si>
  <si>
    <t>Vnitrostaveništní doprava suti a vybouraných hmot pro budovy v do 6 m ručně</t>
  </si>
  <si>
    <t>t</t>
  </si>
  <si>
    <t>1637067784</t>
  </si>
  <si>
    <t>Vnitrostaveništní doprava suti a vybouraných hmot vodorovně do 50 m s naložením ručně pro budovy a haly výšky do 6 m</t>
  </si>
  <si>
    <t>https://podminky.urs.cz/item/CS_URS_2025_01/997013211</t>
  </si>
  <si>
    <t>39</t>
  </si>
  <si>
    <t>997013501</t>
  </si>
  <si>
    <t>Odvoz suti a vybouraných hmot na skládku nebo meziskládku do 1 km se složením</t>
  </si>
  <si>
    <t>476552750</t>
  </si>
  <si>
    <t>Odvoz suti a vybouraných hmot na skládku nebo meziskládku se složením, na vzdálenost do 1 km</t>
  </si>
  <si>
    <t>https://podminky.urs.cz/item/CS_URS_2025_01/997013501</t>
  </si>
  <si>
    <t>40</t>
  </si>
  <si>
    <t>997013509</t>
  </si>
  <si>
    <t>Příplatek k odvozu suti a vybouraných hmot na skládku ZKD 1 km přes 1 km</t>
  </si>
  <si>
    <t>-2037943675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</si>
  <si>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</si>
  <si>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</si>
  <si>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39,208*29</t>
  </si>
  <si>
    <t>41</t>
  </si>
  <si>
    <t>997013631</t>
  </si>
  <si>
    <t>Poplatek za uložení na skládce (skládkovné) stavebního odpadu směsného kód odpadu 17 09 04</t>
  </si>
  <si>
    <t>-1731518749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</si>
  <si>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</si>
  <si>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</si>
  <si>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42</t>
  </si>
  <si>
    <t>997013645</t>
  </si>
  <si>
    <t>Poplatek za uložení na skládce (skládkovné) odpadu asfaltového bez dehtu kód odpadu 17 03 02</t>
  </si>
  <si>
    <t>411979495</t>
  </si>
  <si>
    <t>Poplatek za uložení stavebního odpadu na skládce (skládkovné) asfaltového bez obsahu dehtu zatříděného do Katalogu odpadů pod kódem 17 03 02</t>
  </si>
  <si>
    <t>https://podminky.urs.cz/item/CS_URS_2025_01/997013645</t>
  </si>
  <si>
    <t>998</t>
  </si>
  <si>
    <t>Přesun hmot</t>
  </si>
  <si>
    <t>43</t>
  </si>
  <si>
    <t>998018001</t>
  </si>
  <si>
    <t>Přesun hmot pro budovy ruční pro budovy v do 6 m</t>
  </si>
  <si>
    <t>180684868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</si>
  <si>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</si>
  <si>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https://podminky.urs.cz/item/CS_URS_2025_01/998018001</t>
  </si>
  <si>
    <t>PSV</t>
  </si>
  <si>
    <t>Práce a dodávky PSV</t>
  </si>
  <si>
    <t>712</t>
  </si>
  <si>
    <t>Povlakové krytiny</t>
  </si>
  <si>
    <t>44</t>
  </si>
  <si>
    <t>712311101</t>
  </si>
  <si>
    <t>Provedení povlakové krytiny střech do 10° za studena lakem penetračním nebo asfaltovým</t>
  </si>
  <si>
    <t>-391288968</t>
  </si>
  <si>
    <t>Provedení povlakové krytiny střech plochých do 10° natěradly a tmely za studena nátěrem lakem penetračním nebo asfaltovým</t>
  </si>
  <si>
    <t>https://podminky.urs.cz/item/CS_URS_2025_01/712311101</t>
  </si>
  <si>
    <t>93,4*0,45</t>
  </si>
  <si>
    <t>45</t>
  </si>
  <si>
    <t>M</t>
  </si>
  <si>
    <t>11163153</t>
  </si>
  <si>
    <t>emulze asfaltová penetrační</t>
  </si>
  <si>
    <t>litr</t>
  </si>
  <si>
    <t>144261775</t>
  </si>
  <si>
    <t>430,54*0,4</t>
  </si>
  <si>
    <t>46</t>
  </si>
  <si>
    <t>712340833</t>
  </si>
  <si>
    <t>Odstranění povlakové krytiny střech do 10° z pásů NAIP přitavených v plné ploše třívrstvé</t>
  </si>
  <si>
    <t>1395796979</t>
  </si>
  <si>
    <t>Odstranění povlakové krytiny střech plochých do 10° z přitavených pásů NAIP v plné ploše třívrstvé</t>
  </si>
  <si>
    <t>https://podminky.urs.cz/item/CS_URS_2025_01/712340833</t>
  </si>
  <si>
    <t>47</t>
  </si>
  <si>
    <t>712340834</t>
  </si>
  <si>
    <t>Příplatek k odstranění povlakové krytiny střech do 10° z pásů NAIP přitavených v plné ploše ZKD vrstvu</t>
  </si>
  <si>
    <t>1445027662</t>
  </si>
  <si>
    <t>Odstranění povlakové krytiny střech plochých do 10° z přitavených pásů NAIP v plné ploše Příplatek k ceně - 0833 za každou další vrstvu</t>
  </si>
  <si>
    <t>https://podminky.urs.cz/item/CS_URS_2025_01/712340834</t>
  </si>
  <si>
    <t>48</t>
  </si>
  <si>
    <t>712341559</t>
  </si>
  <si>
    <t>Provedení povlakové krytiny střech do 10° pásy NAIP přitavením v plné ploše</t>
  </si>
  <si>
    <t>386373420</t>
  </si>
  <si>
    <t>Provedení povlakové krytiny střech plochých do 10° pásy přitavením NAIP v plné ploše</t>
  </si>
  <si>
    <t>https://podminky.urs.cz/item/CS_URS_2025_01/712341559</t>
  </si>
  <si>
    <t>49</t>
  </si>
  <si>
    <t>62853004</t>
  </si>
  <si>
    <t>pás asfaltový natavitelný modifikovaný SBS s vložkou ze skleněné tkaniny a spalitelnou PE fólií nebo jemnozrnným minerálním posypem na horním povrchu tl 4,0mm</t>
  </si>
  <si>
    <t>-1916429510</t>
  </si>
  <si>
    <t>472,57</t>
  </si>
  <si>
    <t>472,57*1,1655 'Přepočtené koeficientem množství</t>
  </si>
  <si>
    <t>50</t>
  </si>
  <si>
    <t>712363604</t>
  </si>
  <si>
    <t>Provedení povlak krytiny mechanicky kotvenou do betonu TI tl přes 240 mm vnitřní pole, budova v do 18 m</t>
  </si>
  <si>
    <t>1017899084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</si>
  <si>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</si>
  <si>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https://podminky.urs.cz/item/CS_URS_2025_01/712363604</t>
  </si>
  <si>
    <t>93,4*0,2</t>
  </si>
  <si>
    <t>51</t>
  </si>
  <si>
    <t>28322011</t>
  </si>
  <si>
    <t>fólie hydroizolační střešní mPVC mechanicky kotvená šedá tl 1,8mm</t>
  </si>
  <si>
    <t>-1970584138</t>
  </si>
  <si>
    <t>449,22</t>
  </si>
  <si>
    <t>449,22*1,1655 'Přepočtené koeficientem množství</t>
  </si>
  <si>
    <t>52</t>
  </si>
  <si>
    <t>712391171</t>
  </si>
  <si>
    <t>Provedení povlakové krytiny střech do 10° podkladní textilní vrstvy</t>
  </si>
  <si>
    <t>764088233</t>
  </si>
  <si>
    <t>Provedení povlakové krytiny střech plochých do 10° -ostatní práce provedení vrstvy textilní podkladní</t>
  </si>
  <si>
    <t>https://podminky.urs.cz/item/CS_URS_2025_01/712391171</t>
  </si>
  <si>
    <t>53</t>
  </si>
  <si>
    <t>69311315R</t>
  </si>
  <si>
    <t>textilie netkaná sklovláknitá 120g/m2</t>
  </si>
  <si>
    <t>R-položka</t>
  </si>
  <si>
    <t>-2088235844</t>
  </si>
  <si>
    <t>430,54</t>
  </si>
  <si>
    <t>430,54*1,155 'Přepočtené koeficientem množství</t>
  </si>
  <si>
    <t>54</t>
  </si>
  <si>
    <t>998712311</t>
  </si>
  <si>
    <t>Přesun hmot procentní pro krytiny povlakové ruční v objektech v do 6 m</t>
  </si>
  <si>
    <t>%</t>
  </si>
  <si>
    <t>647647654</t>
  </si>
  <si>
    <t>Přesun hmot pro povlakové krytiny stanovený procentní sazbou (%) z ceny vodorovná dopravní vzdálenost do 50 m ruční (bez užití mechanizace) v objektech výšky do 6 m</t>
  </si>
  <si>
    <t>https://podminky.urs.cz/item/CS_URS_2025_01/998712311</t>
  </si>
  <si>
    <t>713</t>
  </si>
  <si>
    <t>Izolace tepelné</t>
  </si>
  <si>
    <t>55</t>
  </si>
  <si>
    <t>713141153</t>
  </si>
  <si>
    <t>Montáž izolace tepelné střech plochých kladené volně 3 vrstvy rohoží, pásů, dílců, desek</t>
  </si>
  <si>
    <t>672179304</t>
  </si>
  <si>
    <t>Montáž tepelné izolace střech plochých rohožemi, pásy, deskami, dílci, bloky (izolační materiál ve specifikaci) kladenými volně třívrstvá</t>
  </si>
  <si>
    <t>https://podminky.urs.cz/item/CS_URS_2025_01/713141153</t>
  </si>
  <si>
    <t>56</t>
  </si>
  <si>
    <t>28372309</t>
  </si>
  <si>
    <t>deska EPS 100 pro konstrukce s běžným zatížením λ=0,037 tl 100mm</t>
  </si>
  <si>
    <t>1286651289</t>
  </si>
  <si>
    <t>2*430,54</t>
  </si>
  <si>
    <t>861,08*1,15 'Přepočtené koeficientem množství</t>
  </si>
  <si>
    <t>57</t>
  </si>
  <si>
    <t>28372306</t>
  </si>
  <si>
    <t>deska EPS 100 pro konstrukce s běžným zatížením λ=0,037 tl 60mm</t>
  </si>
  <si>
    <t>1147123052</t>
  </si>
  <si>
    <t>430,54*1,15 'Přepočtené koeficientem množství</t>
  </si>
  <si>
    <t>58</t>
  </si>
  <si>
    <t>713141263</t>
  </si>
  <si>
    <t>Přikotvení tepelné izolace šrouby do betonu pro izolaci tl přes 240 mm</t>
  </si>
  <si>
    <t>-521362413</t>
  </si>
  <si>
    <t>Montáž tepelné izolace střech plochých mechanické přikotvení šrouby včetně dodávky šroubů, bez položení tepelné izolace tl. izolace přes 240 mm do betonu</t>
  </si>
  <si>
    <t>https://podminky.urs.cz/item/CS_URS_2025_01/713141263</t>
  </si>
  <si>
    <t>59</t>
  </si>
  <si>
    <t>998713311</t>
  </si>
  <si>
    <t>Přesun hmot procentní pro izolace tepelné ruční v objektech v do 6 m</t>
  </si>
  <si>
    <t>-227668211</t>
  </si>
  <si>
    <t>Přesun hmot pro izolace tepelné stanovený procentní sazbou (%) z ceny vodorovná dopravní vzdálenost do 50 m ruční (bez užití mechanizace) v objektech výšky do 6 m</t>
  </si>
  <si>
    <t>https://podminky.urs.cz/item/CS_URS_2025_01/998713311</t>
  </si>
  <si>
    <t>763</t>
  </si>
  <si>
    <t>Konstrukce suché výstavby</t>
  </si>
  <si>
    <t>60</t>
  </si>
  <si>
    <t>763711811</t>
  </si>
  <si>
    <t>Demontáž dřevostaveb stěn a příček z panelů bez izolace a omítky tl do 100 mm</t>
  </si>
  <si>
    <t>-612659897</t>
  </si>
  <si>
    <t>Demontáž svislé konstrukce stěn a příček z panelů bez izolace a omítky, tloušťky do 100 mm</t>
  </si>
  <si>
    <t>https://podminky.urs.cz/item/CS_URS_2025_01/763711811</t>
  </si>
  <si>
    <t>2*2,7</t>
  </si>
  <si>
    <t>61</t>
  </si>
  <si>
    <t>998763310</t>
  </si>
  <si>
    <t>Přesun hmot procentní pro dřevostavby ruční v objektech v do 6 m</t>
  </si>
  <si>
    <t>-2008645094</t>
  </si>
  <si>
    <t>Přesun hmot pro dřevostavby stanovený procentní sazbou (%) z ceny vodorovná dopravní vzdálenost do 50 m ruční (bez užití mechanizace) v objektech výšky do 6 m</t>
  </si>
  <si>
    <t>https://podminky.urs.cz/item/CS_URS_2025_01/998763310</t>
  </si>
  <si>
    <t>764</t>
  </si>
  <si>
    <t>Konstrukce klempířské</t>
  </si>
  <si>
    <t>62</t>
  </si>
  <si>
    <t>764002811</t>
  </si>
  <si>
    <t>Demontáž okapového plechu do suti v krytině povlakové</t>
  </si>
  <si>
    <t>-920937393</t>
  </si>
  <si>
    <t>Demontáž klempířských konstrukcí okapového plechu do suti, v krytině povlakové</t>
  </si>
  <si>
    <t>https://podminky.urs.cz/item/CS_URS_2025_01/764002811</t>
  </si>
  <si>
    <t>63</t>
  </si>
  <si>
    <t>764002841</t>
  </si>
  <si>
    <t>Demontáž oplechování horních ploch zdí a nadezdívek do suti</t>
  </si>
  <si>
    <t>-315967665</t>
  </si>
  <si>
    <t>Demontáž klempířských konstrukcí oplechování horních ploch zdí a nadezdívek do suti</t>
  </si>
  <si>
    <t>https://podminky.urs.cz/item/CS_URS_2025_01/764002841</t>
  </si>
  <si>
    <t>64</t>
  </si>
  <si>
    <t>764002851</t>
  </si>
  <si>
    <t>Demontáž oplechování parapetů do suti</t>
  </si>
  <si>
    <t>-1952828497</t>
  </si>
  <si>
    <t>Demontáž klempířských konstrukcí oplechování parapetů do suti</t>
  </si>
  <si>
    <t>https://podminky.urs.cz/item/CS_URS_2025_01/764002851</t>
  </si>
  <si>
    <t>8*1,2</t>
  </si>
  <si>
    <t>2*0,8</t>
  </si>
  <si>
    <t>2*0,9</t>
  </si>
  <si>
    <t>65</t>
  </si>
  <si>
    <t>764002871</t>
  </si>
  <si>
    <t>Demontáž lemování zdí do suti</t>
  </si>
  <si>
    <t>682866538</t>
  </si>
  <si>
    <t>Demontáž klempířských konstrukcí lemování zdí do suti</t>
  </si>
  <si>
    <t>https://podminky.urs.cz/item/CS_URS_2025_01/764002871</t>
  </si>
  <si>
    <t>oplechování vnitřní části atik</t>
  </si>
  <si>
    <t>66</t>
  </si>
  <si>
    <t>764004801</t>
  </si>
  <si>
    <t>Demontáž podokapního žlabu do suti</t>
  </si>
  <si>
    <t>-1617152156</t>
  </si>
  <si>
    <t>Demontáž klempířských konstrukcí žlabu podokapního do suti</t>
  </si>
  <si>
    <t>https://podminky.urs.cz/item/CS_URS_2025_01/764004801</t>
  </si>
  <si>
    <t>67</t>
  </si>
  <si>
    <t>764004861</t>
  </si>
  <si>
    <t>Demontáž svodu do suti</t>
  </si>
  <si>
    <t>1647577838</t>
  </si>
  <si>
    <t>Demontáž klempířských konstrukcí svodu do suti</t>
  </si>
  <si>
    <t>https://podminky.urs.cz/item/CS_URS_2025_01/764004861</t>
  </si>
  <si>
    <t>2*3,5</t>
  </si>
  <si>
    <t>68</t>
  </si>
  <si>
    <t>764212664</t>
  </si>
  <si>
    <t>Oplechování rovné okapové hrany z Pz s povrchovou úpravou rš 330 mm</t>
  </si>
  <si>
    <t>2126557167</t>
  </si>
  <si>
    <t>Oplechování střešních prvků z pozinkovaného plechu s povrchovou úpravou okapu střechy rovné okapovým plechem rš 330 mm</t>
  </si>
  <si>
    <t>https://podminky.urs.cz/item/CS_URS_2025_01/764212664</t>
  </si>
  <si>
    <t>69</t>
  </si>
  <si>
    <t>764214605</t>
  </si>
  <si>
    <t>Oplechování horních ploch a atik bez rohů z Pz s povrch úpravou mechanicky kotvené rš 400 mm</t>
  </si>
  <si>
    <t>1197370619</t>
  </si>
  <si>
    <t>Oplechování horních ploch zdí a nadezdívek (atik) z pozinkovaného plechu s povrchovou úpravou mechanicky kotvené rš 400 mm</t>
  </si>
  <si>
    <t>https://podminky.urs.cz/item/CS_URS_2025_01/764214605</t>
  </si>
  <si>
    <t>oplechování nadezdívek atik</t>
  </si>
  <si>
    <t>70</t>
  </si>
  <si>
    <t>764215645</t>
  </si>
  <si>
    <t>Příplatek za zvýšenou pracnost při oplechování rohů nadezdívek (atik) z Pz s povrch úprav rš do 400 mm</t>
  </si>
  <si>
    <t>kus</t>
  </si>
  <si>
    <t>1602543758</t>
  </si>
  <si>
    <t>Oplechování horních ploch zdí a nadezdívek (atik) z pozinkovaného plechu s povrchovou úpravou Příplatek k cenám za zvýšenou pracnost při provedení rohu nebo koutu do rš 400 mm</t>
  </si>
  <si>
    <t>https://podminky.urs.cz/item/CS_URS_2025_01/764215645</t>
  </si>
  <si>
    <t>71</t>
  </si>
  <si>
    <t>764216644</t>
  </si>
  <si>
    <t>Oplechování rovných parapetů celoplošně lepené z Pz s povrchovou úpravou rš 330 mm</t>
  </si>
  <si>
    <t>-1012021606</t>
  </si>
  <si>
    <t>Oplechování parapetů z pozinkovaného plechu s povrchovou úpravou rovných celoplošně lepené, bez rohů rš 330 mm</t>
  </si>
  <si>
    <t>https://podminky.urs.cz/item/CS_URS_2025_01/764216644</t>
  </si>
  <si>
    <t>72</t>
  </si>
  <si>
    <t>764216665</t>
  </si>
  <si>
    <t>Příplatek za zvýšenou pracnost oplechování rohů rovných parapetů z PZ s povrch úpravou rš do 400 mm</t>
  </si>
  <si>
    <t>-1233990828</t>
  </si>
  <si>
    <t>Oplechování parapetů z pozinkovaného plechu s povrchovou úpravou rovných celoplošně lepené, bez rohů Příplatek k cenám za zvýšenou pracnost při provedení rohu nebo koutu do rš 400 mm</t>
  </si>
  <si>
    <t>https://podminky.urs.cz/item/CS_URS_2025_01/764216665</t>
  </si>
  <si>
    <t>73</t>
  </si>
  <si>
    <t>764511602</t>
  </si>
  <si>
    <t>Žlab podokapní půlkruhový z Pz s povrchovou úpravou rš 330 mm</t>
  </si>
  <si>
    <t>-757570795</t>
  </si>
  <si>
    <t>Žlab podokapní z pozinkovaného plechu s povrchovou úpravou včetně háků a čel půlkruhový rš 330 mm</t>
  </si>
  <si>
    <t>https://podminky.urs.cz/item/CS_URS_2025_01/764511602</t>
  </si>
  <si>
    <t>74</t>
  </si>
  <si>
    <t>764511622</t>
  </si>
  <si>
    <t>Roh nebo kout půlkruhového podokapního žlabu z Pz s povrchovou úpravou rš 330 mm</t>
  </si>
  <si>
    <t>-1410970079</t>
  </si>
  <si>
    <t>Žlab podokapní z pozinkovaného plechu s povrchovou úpravou roh nebo kout, žlabu půlkruhového rš 330 mm</t>
  </si>
  <si>
    <t>https://podminky.urs.cz/item/CS_URS_2025_01/764511622</t>
  </si>
  <si>
    <t>75</t>
  </si>
  <si>
    <t>764511642</t>
  </si>
  <si>
    <t>Kotlík oválný (trychtýřový) pro podokapní žlaby z Pz s povrchovou úpravou 330/100 mm</t>
  </si>
  <si>
    <t>-1633766433</t>
  </si>
  <si>
    <t>Žlab podokapní z pozinkovaného plechu s povrchovou úpravou kotlík oválný (trychtýřový), rš žlabu/průměr svodu 330/100 mm</t>
  </si>
  <si>
    <t>https://podminky.urs.cz/item/CS_URS_2025_01/764511642</t>
  </si>
  <si>
    <t>76</t>
  </si>
  <si>
    <t>764518622</t>
  </si>
  <si>
    <t>Svody kruhové včetně objímek, kolen, odskoků z Pz s povrchovou úpravou průměru 100 mm</t>
  </si>
  <si>
    <t>-1391892820</t>
  </si>
  <si>
    <t>Svod z pozinkovaného plechu s upraveným povrchem včetně objímek, kolen a odskoků kruhový, průměru 100 mm</t>
  </si>
  <si>
    <t>https://podminky.urs.cz/item/CS_URS_2025_01/764518622</t>
  </si>
  <si>
    <t>77</t>
  </si>
  <si>
    <t>998764311</t>
  </si>
  <si>
    <t>Přesun hmot procentní pro konstrukce klempířské ruční v objektech v do 6 m</t>
  </si>
  <si>
    <t>-2037434891</t>
  </si>
  <si>
    <t>Přesun hmot pro konstrukce klempířské stanovený procentní sazbou (%) z ceny vodorovná dopravní vzdálenost do 50 m ruční (bez užtití mechanizace) v objektech výšky do 6 m</t>
  </si>
  <si>
    <t>https://podminky.urs.cz/item/CS_URS_2025_01/998764311</t>
  </si>
  <si>
    <t>766</t>
  </si>
  <si>
    <t>Konstrukce truhlářské</t>
  </si>
  <si>
    <t>78</t>
  </si>
  <si>
    <t>766411821</t>
  </si>
  <si>
    <t>Demontáž truhlářského obložení stěn z palubek</t>
  </si>
  <si>
    <t>-2057090020</t>
  </si>
  <si>
    <t>Demontáž obložení stěn palubkami</t>
  </si>
  <si>
    <t>https://podminky.urs.cz/item/CS_URS_2025_01/766411821</t>
  </si>
  <si>
    <t>2,7*(2*5,075+2*3,387)</t>
  </si>
  <si>
    <t>1*7,199</t>
  </si>
  <si>
    <t>79</t>
  </si>
  <si>
    <t>766411822</t>
  </si>
  <si>
    <t>Demontáž truhlářského obložení stěn podkladových roštů</t>
  </si>
  <si>
    <t>-499865660</t>
  </si>
  <si>
    <t>Demontáž obložení stěn podkladových roštů</t>
  </si>
  <si>
    <t>https://podminky.urs.cz/item/CS_URS_2025_01/766411822</t>
  </si>
  <si>
    <t>80</t>
  </si>
  <si>
    <t>766421811</t>
  </si>
  <si>
    <t>Demontáž truhlářského obložení podhledů z panelů plochy do 1,5 m2</t>
  </si>
  <si>
    <t>122826365</t>
  </si>
  <si>
    <t>Demontáž obložení podhledů panely, plochy do 1,5 m2</t>
  </si>
  <si>
    <t>https://podminky.urs.cz/item/CS_URS_2025_01/766421811</t>
  </si>
  <si>
    <t>3,247*9,195</t>
  </si>
  <si>
    <t>81</t>
  </si>
  <si>
    <t>766421821</t>
  </si>
  <si>
    <t>Demontáž truhlářského obložení podhledů z palubek</t>
  </si>
  <si>
    <t>-926304193</t>
  </si>
  <si>
    <t>Demontáž obložení podhledů palubkami</t>
  </si>
  <si>
    <t>https://podminky.urs.cz/item/CS_URS_2025_01/766421821</t>
  </si>
  <si>
    <t>5,075*3,387</t>
  </si>
  <si>
    <t>82</t>
  </si>
  <si>
    <t>766421822</t>
  </si>
  <si>
    <t>Demontáž truhlářského obložení podhledů podkladových roštů</t>
  </si>
  <si>
    <t>-965705772</t>
  </si>
  <si>
    <t>Demontáž obložení podhledů podkladových roštů</t>
  </si>
  <si>
    <t>https://podminky.urs.cz/item/CS_URS_2025_01/766421822</t>
  </si>
  <si>
    <t>83</t>
  </si>
  <si>
    <t>766491851</t>
  </si>
  <si>
    <t>Demontáž prahů dveří jednokřídlových</t>
  </si>
  <si>
    <t>-2075428602</t>
  </si>
  <si>
    <t>Demontáž ostatních truhlářských konstrukcí prahů dveří jednokřídlových</t>
  </si>
  <si>
    <t>https://podminky.urs.cz/item/CS_URS_2025_01/766491851</t>
  </si>
  <si>
    <t>84</t>
  </si>
  <si>
    <t>766622131</t>
  </si>
  <si>
    <t>Montáž plastových oken plochy přes 1 m2 otevíravých v do 1,5 m s rámem do zdiva</t>
  </si>
  <si>
    <t>1523446889</t>
  </si>
  <si>
    <t>Montáž oken plastových včetně montáže rámu plochy přes 1 m2 otevíravých do zdiva, výšky do 1,5 m</t>
  </si>
  <si>
    <t>https://podminky.urs.cz/item/CS_URS_2025_01/766622131</t>
  </si>
  <si>
    <t>85</t>
  </si>
  <si>
    <t>61140052</t>
  </si>
  <si>
    <t>okno plastové otevíravé/sklopné trojsklo přes plochu 1m2 do v 1,5m</t>
  </si>
  <si>
    <t>1321707222</t>
  </si>
  <si>
    <t>86</t>
  </si>
  <si>
    <t>766622216</t>
  </si>
  <si>
    <t>Montáž plastových oken plochy do 1 m2 otevíravých s rámem do zdiva</t>
  </si>
  <si>
    <t>614122480</t>
  </si>
  <si>
    <t>Montáž oken plastových plochy do 1 m2 včetně montáže rámu otevíravých do zdiva</t>
  </si>
  <si>
    <t>https://podminky.urs.cz/item/CS_URS_2025_01/766622216</t>
  </si>
  <si>
    <t>87</t>
  </si>
  <si>
    <t>61140050</t>
  </si>
  <si>
    <t>okno plastové otevíravé/sklopné trojsklo do plochy 1m2</t>
  </si>
  <si>
    <t>1829101011</t>
  </si>
  <si>
    <t>88</t>
  </si>
  <si>
    <t>766660171</t>
  </si>
  <si>
    <t>Montáž dveřních křídel otvíravých jednokřídlových š do 0,8 m do obložkové zárubně</t>
  </si>
  <si>
    <t>-370613999</t>
  </si>
  <si>
    <t>Montáž dveřních křídel dřevěných nebo plastových otevíravých do obložkové zárubně povrchově upravených jednokřídlových, šířky do 800 mm</t>
  </si>
  <si>
    <t>https://podminky.urs.cz/item/CS_URS_2025_01/766660171</t>
  </si>
  <si>
    <t>89</t>
  </si>
  <si>
    <t>61162084</t>
  </si>
  <si>
    <t>dveře jednokřídlé dřevotřískové povrch laminátový plné 600x1970-2100mm</t>
  </si>
  <si>
    <t>-500349503</t>
  </si>
  <si>
    <t>90</t>
  </si>
  <si>
    <t>61162085</t>
  </si>
  <si>
    <t>dveře jednokřídlé dřevotřískové povrch laminátový plné 700x1970-2100mm</t>
  </si>
  <si>
    <t>875071532</t>
  </si>
  <si>
    <t>91</t>
  </si>
  <si>
    <t>61162086</t>
  </si>
  <si>
    <t>dveře jednokřídlé dřevotřískové povrch laminátový plné 800x1970-2100mm</t>
  </si>
  <si>
    <t>-292161138</t>
  </si>
  <si>
    <t>92</t>
  </si>
  <si>
    <t>766660411</t>
  </si>
  <si>
    <t>Montáž vchodových dveří včetně rámu jednokřídlových bez nadsvětlíku do zdiva</t>
  </si>
  <si>
    <t>1734736691</t>
  </si>
  <si>
    <t>Montáž vchodových dveří včetně rámu do zdiva jednokřídlových bez nadsvětlíku</t>
  </si>
  <si>
    <t>https://podminky.urs.cz/item/CS_URS_2025_01/766660411</t>
  </si>
  <si>
    <t>93</t>
  </si>
  <si>
    <t>61140500</t>
  </si>
  <si>
    <t>dveře jednokřídlé plastové bílé plné max rozměru otvoru 2,42m2 bezpečnostní třídy RC2</t>
  </si>
  <si>
    <t>-1494220283</t>
  </si>
  <si>
    <t>94</t>
  </si>
  <si>
    <t>61140504</t>
  </si>
  <si>
    <t>dveře jednokřídlé plastové bílé prosklené max rozměru otvoru 2,42m2 bezpečnostní třídy RC2</t>
  </si>
  <si>
    <t>-374054460</t>
  </si>
  <si>
    <t>95</t>
  </si>
  <si>
    <t>766660461</t>
  </si>
  <si>
    <t>Montáž vchodových dveří včetně rámu dvoukřídlových s nadsvětlíkem do zdiva</t>
  </si>
  <si>
    <t>268067847</t>
  </si>
  <si>
    <t>Montáž vchodových dveří včetně rámu do zdiva dvoukřídlových s nadsvětlíkem</t>
  </si>
  <si>
    <t>https://podminky.urs.cz/item/CS_URS_2025_01/766660461</t>
  </si>
  <si>
    <t>96</t>
  </si>
  <si>
    <t>61140508</t>
  </si>
  <si>
    <t>dveře dvoukřídlé plastové bílé prosklené max rozměru otvoru 4,84m2</t>
  </si>
  <si>
    <t>2121182518</t>
  </si>
  <si>
    <t>97</t>
  </si>
  <si>
    <t>766660751</t>
  </si>
  <si>
    <t>Montáž dveřního interiérového kování - zámku</t>
  </si>
  <si>
    <t>-95624148</t>
  </si>
  <si>
    <t>Montáž dveřních doplňků dveřního kování interiérového zámku</t>
  </si>
  <si>
    <t>https://podminky.urs.cz/item/CS_URS_2025_01/766660751</t>
  </si>
  <si>
    <t>98</t>
  </si>
  <si>
    <t>54924004</t>
  </si>
  <si>
    <t>zámek zadlabací mezipokojový levý pro cylindrickou vložku rozteč 72x55mm</t>
  </si>
  <si>
    <t>1830279504</t>
  </si>
  <si>
    <t>99</t>
  </si>
  <si>
    <t>54924006</t>
  </si>
  <si>
    <t>zámek zadlabací mezipokojový pravý pro cylindrickou vložku rozteč 72x55mm</t>
  </si>
  <si>
    <t>-1884172087</t>
  </si>
  <si>
    <t>100</t>
  </si>
  <si>
    <t>54924003</t>
  </si>
  <si>
    <t>zámek zadlabací mezipokojový pravý pro WC kování 72x55mm</t>
  </si>
  <si>
    <t>-738170251</t>
  </si>
  <si>
    <t>101</t>
  </si>
  <si>
    <t>766660729</t>
  </si>
  <si>
    <t>Montáž dveřního interiérového kování - štítku s klikou</t>
  </si>
  <si>
    <t>-1117757248</t>
  </si>
  <si>
    <t>Montáž dveřních doplňků dveřního kování interiérového štítku s klikou</t>
  </si>
  <si>
    <t>https://podminky.urs.cz/item/CS_URS_2025_01/766660729</t>
  </si>
  <si>
    <t>102</t>
  </si>
  <si>
    <t>54914123</t>
  </si>
  <si>
    <t>dveřní kování interiérové rozetové klika/klika</t>
  </si>
  <si>
    <t>1631259246</t>
  </si>
  <si>
    <t>103</t>
  </si>
  <si>
    <t>54914125</t>
  </si>
  <si>
    <t>dveřní kování interiérové rozetové spodní pro cylindrickou vložku</t>
  </si>
  <si>
    <t>1184746151</t>
  </si>
  <si>
    <t>104</t>
  </si>
  <si>
    <t>766660730</t>
  </si>
  <si>
    <t>Montáž dveřního interiérového kování - WC kliky se zámkem</t>
  </si>
  <si>
    <t>1712998759</t>
  </si>
  <si>
    <t>Montáž dveřních doplňků dveřního kování interiérového WC kliky se zámkem</t>
  </si>
  <si>
    <t>https://podminky.urs.cz/item/CS_URS_2025_01/766660730</t>
  </si>
  <si>
    <t>105</t>
  </si>
  <si>
    <t>54914128</t>
  </si>
  <si>
    <t>dveřní kování interiérové rozetové spodní pro WC</t>
  </si>
  <si>
    <t>697708071</t>
  </si>
  <si>
    <t>106</t>
  </si>
  <si>
    <t>766682111</t>
  </si>
  <si>
    <t>Montáž zárubní obložkových pro dveře jednokřídlové tl stěny do 170 mm</t>
  </si>
  <si>
    <t>268179420</t>
  </si>
  <si>
    <t>Montáž zárubní dřevěných nebo plastových obložkových, pro dveře jednokřídlové, tloušťky stěny do 170 mm</t>
  </si>
  <si>
    <t>https://podminky.urs.cz/item/CS_URS_2025_01/766682111</t>
  </si>
  <si>
    <t>107</t>
  </si>
  <si>
    <t>61182307</t>
  </si>
  <si>
    <t>zárubeň jednokřídlá obložková s laminátovým povrchem tl stěny 60-150mm rozměru 600-1100/1970, 2100mm</t>
  </si>
  <si>
    <t>1314340337</t>
  </si>
  <si>
    <t>108</t>
  </si>
  <si>
    <t>766682112</t>
  </si>
  <si>
    <t>Montáž zárubní obložkových pro dveře jednokřídlové tl stěny přes 170 do 350 mm</t>
  </si>
  <si>
    <t>-1287590687</t>
  </si>
  <si>
    <t>Montáž zárubní dřevěných nebo plastových obložkových, pro dveře jednokřídlové, tloušťky stěny přes 170 do 350 mm</t>
  </si>
  <si>
    <t>https://podminky.urs.cz/item/CS_URS_2025_01/766682112</t>
  </si>
  <si>
    <t>109</t>
  </si>
  <si>
    <t>61182308</t>
  </si>
  <si>
    <t>zárubeň jednokřídlá obložková s laminátovým povrchem tl stěny 160-250mm rozměru 600-1100/1970, 2100mm</t>
  </si>
  <si>
    <t>1860914301</t>
  </si>
  <si>
    <t>110</t>
  </si>
  <si>
    <t>61182309</t>
  </si>
  <si>
    <t>zárubeň jednokřídlá obložková s laminátovým povrchem tl stěny 260-350mm rozměru 600-1100/1970, 2100mm</t>
  </si>
  <si>
    <t>-1816413315</t>
  </si>
  <si>
    <t>111</t>
  </si>
  <si>
    <t>766691811</t>
  </si>
  <si>
    <t>Demontáž parapetních desek dřevěných nebo plastových šířky do 300 mm</t>
  </si>
  <si>
    <t>-655964041</t>
  </si>
  <si>
    <t>Demontáž parapetních desek šířky do 300 mm</t>
  </si>
  <si>
    <t>https://podminky.urs.cz/item/CS_URS_2025_01/766691811</t>
  </si>
  <si>
    <t>6*1,2</t>
  </si>
  <si>
    <t>112</t>
  </si>
  <si>
    <t>766694116</t>
  </si>
  <si>
    <t>Montáž parapetních desek dřevěných nebo plastových š do 30 cm</t>
  </si>
  <si>
    <t>1337782330</t>
  </si>
  <si>
    <t>Montáž ostatních truhlářských konstrukcí parapetních desek dřevěných nebo plastových šířky do 300 mm</t>
  </si>
  <si>
    <t>https://podminky.urs.cz/item/CS_URS_2025_01/766694116</t>
  </si>
  <si>
    <t>1*0,9</t>
  </si>
  <si>
    <t>113</t>
  </si>
  <si>
    <t>60794102</t>
  </si>
  <si>
    <t>parapet dřevotřískový vnitřní povrch laminátový š 260mm</t>
  </si>
  <si>
    <t>666280724</t>
  </si>
  <si>
    <t>8,1</t>
  </si>
  <si>
    <t>114</t>
  </si>
  <si>
    <t>60794121</t>
  </si>
  <si>
    <t>koncovka PVC k parapetním dřevotřískovým deskám 600mm</t>
  </si>
  <si>
    <t>2084809253</t>
  </si>
  <si>
    <t>115</t>
  </si>
  <si>
    <t>998766311</t>
  </si>
  <si>
    <t>Přesun hmot procentní pro kce truhlářské ruční v objektech v do 6 m</t>
  </si>
  <si>
    <t>312373180</t>
  </si>
  <si>
    <t>Přesun hmot pro konstrukce truhlářské stanovený procentní sazbou (%) z ceny vodorovná dopravní vzdálenost do 50 m ruční (bez užití mechanizace) v objektech výšky do 6 m</t>
  </si>
  <si>
    <t>https://podminky.urs.cz/item/CS_URS_2025_01/998766311</t>
  </si>
  <si>
    <t>767</t>
  </si>
  <si>
    <t>Konstrukce zámečnické</t>
  </si>
  <si>
    <t>116</t>
  </si>
  <si>
    <t>767627306</t>
  </si>
  <si>
    <t>Připojovací spára oken a stěn parotěsnou páskou interiérovou</t>
  </si>
  <si>
    <t>1671407148</t>
  </si>
  <si>
    <t>Ostatní práce a doplňky při montáži oken a stěn připojovací spára oken a stěn mezi ostěním a rámem vnitřní parotěsná páska</t>
  </si>
  <si>
    <t>https://podminky.urs.cz/item/CS_URS_2025_01/767627306</t>
  </si>
  <si>
    <t>8*4*1,2</t>
  </si>
  <si>
    <t>2*(2*0,8+2*1,2)</t>
  </si>
  <si>
    <t>2*0,9+2*0,6</t>
  </si>
  <si>
    <t>2*0,9+2*1,2</t>
  </si>
  <si>
    <t>117</t>
  </si>
  <si>
    <t>767627307</t>
  </si>
  <si>
    <t>Připojovací spára oken a stěn paropropustnou páskou exteriérovou</t>
  </si>
  <si>
    <t>-746785881</t>
  </si>
  <si>
    <t>Ostatní práce a doplňky při montáži oken a stěn připojovací spára oken a stěn mezi ostěním a rámem venkovní paropropustna páska</t>
  </si>
  <si>
    <t>https://podminky.urs.cz/item/CS_URS_2025_01/767627307</t>
  </si>
  <si>
    <t>118</t>
  </si>
  <si>
    <t>767661811</t>
  </si>
  <si>
    <t>Demontáž mříží pevných nebo otevíravých</t>
  </si>
  <si>
    <t>-83777871</t>
  </si>
  <si>
    <t>https://podminky.urs.cz/item/CS_URS_2025_01/767661811</t>
  </si>
  <si>
    <t>demontáž mříží k úpravě a zpětné montáži</t>
  </si>
  <si>
    <t>14,7</t>
  </si>
  <si>
    <t>119</t>
  </si>
  <si>
    <t>76766221R</t>
  </si>
  <si>
    <t>Úprava a montáž mříží otvíravých</t>
  </si>
  <si>
    <t>-1048314346</t>
  </si>
  <si>
    <t>120</t>
  </si>
  <si>
    <t>998767311</t>
  </si>
  <si>
    <t>Přesun hmot procentní pro zámečnické konstrukce ruční v objektech v do 6 m</t>
  </si>
  <si>
    <t>-1828858510</t>
  </si>
  <si>
    <t>Přesun hmot pro zámečnické konstrukce stanovený procentní sazbou (%) z ceny vodorovná dopravní vzdálenost do 50 m ruční (bez užití mechanizace) v objektech výšky do 6 m</t>
  </si>
  <si>
    <t>https://podminky.urs.cz/item/CS_URS_2025_01/998767311</t>
  </si>
  <si>
    <t>771</t>
  </si>
  <si>
    <t>Podlahy z dlaždic</t>
  </si>
  <si>
    <t>121</t>
  </si>
  <si>
    <t>771111011</t>
  </si>
  <si>
    <t>Vysátí podkladu před pokládkou dlažby</t>
  </si>
  <si>
    <t>1016901107</t>
  </si>
  <si>
    <t>Příprava podkladu před provedením dlažby vysátí podlah</t>
  </si>
  <si>
    <t>https://podminky.urs.cz/item/CS_URS_2025_01/771111011</t>
  </si>
  <si>
    <t>122</t>
  </si>
  <si>
    <t>771121011</t>
  </si>
  <si>
    <t>Nátěr penetrační na podlahu</t>
  </si>
  <si>
    <t>-684947937</t>
  </si>
  <si>
    <t>Příprava podkladu před provedením dlažby nátěr penetrační na podlahu</t>
  </si>
  <si>
    <t>https://podminky.urs.cz/item/CS_URS_2025_01/771121011</t>
  </si>
  <si>
    <t>122,787+153,868*0,1</t>
  </si>
  <si>
    <t>123</t>
  </si>
  <si>
    <t>771121027</t>
  </si>
  <si>
    <t>Broušení stávajícího podkladu před pokládkou dlažby diamantovým kotoučem</t>
  </si>
  <si>
    <t>1636764068</t>
  </si>
  <si>
    <t>Příprava podkladu před provedením dlažby broušení podlah stávajícího podkladu pro odstranění nerovností (diamantovým kotoučem)</t>
  </si>
  <si>
    <t>https://podminky.urs.cz/item/CS_URS_2025_01/771121027</t>
  </si>
  <si>
    <t>124</t>
  </si>
  <si>
    <t>771151013</t>
  </si>
  <si>
    <t>Samonivelační stěrka podlah pevnosti 20 MPa tl přes 5 do 8 mm</t>
  </si>
  <si>
    <t>-821564218</t>
  </si>
  <si>
    <t>Příprava podkladu před provedením dlažby samonivelační stěrka min. pevnosti 20 MPa, tloušťky přes 5 do 8 mm</t>
  </si>
  <si>
    <t>https://podminky.urs.cz/item/CS_URS_2025_01/771151013</t>
  </si>
  <si>
    <t>125</t>
  </si>
  <si>
    <t>771471810</t>
  </si>
  <si>
    <t>Demontáž soklíků z dlaždic keramických kladených do malty rovných</t>
  </si>
  <si>
    <t>1646219442</t>
  </si>
  <si>
    <t>https://podminky.urs.cz/item/CS_URS_2025_01/771471810</t>
  </si>
  <si>
    <t>2*7,199</t>
  </si>
  <si>
    <t>1,389+2*1,408</t>
  </si>
  <si>
    <t>2*4,8</t>
  </si>
  <si>
    <t>2*1,698</t>
  </si>
  <si>
    <t>2*3,894</t>
  </si>
  <si>
    <t>2*3,247</t>
  </si>
  <si>
    <t>126</t>
  </si>
  <si>
    <t>771474212</t>
  </si>
  <si>
    <t>Montáž soklů z dlaždic keramických rovných lepených cementovým flexibilním rychletuhnoucím lepidlem v přes 65 do 90 mm</t>
  </si>
  <si>
    <t>-1178672578</t>
  </si>
  <si>
    <t>Montáž soklů z dlaždic keramických lepených cementovým flexibilním rychletuhnoucím lepidlem rovných, výšky přes 65 do 90 mm</t>
  </si>
  <si>
    <t>https://podminky.urs.cz/item/CS_URS_2025_01/771474212</t>
  </si>
  <si>
    <t>2*3,894+2*3,247</t>
  </si>
  <si>
    <t>2*9,195+2*3,247</t>
  </si>
  <si>
    <t>1,630+1,398</t>
  </si>
  <si>
    <t>2*1,408+1,389</t>
  </si>
  <si>
    <t>2*4,100+2*5,721</t>
  </si>
  <si>
    <t>2*3,387+2*5,075</t>
  </si>
  <si>
    <t>127</t>
  </si>
  <si>
    <t>59761184</t>
  </si>
  <si>
    <t>sokl keramický mrazuvzdorný povrch hladký/matný tl do 10mm výšky přes 65 do 90mm</t>
  </si>
  <si>
    <t>-790652878</t>
  </si>
  <si>
    <t>97,363</t>
  </si>
  <si>
    <t>97,363*1,1 'Přepočtené koeficientem množství</t>
  </si>
  <si>
    <t>128</t>
  </si>
  <si>
    <t>771571810</t>
  </si>
  <si>
    <t>Demontáž podlah z dlaždic keramických kladených do malty</t>
  </si>
  <si>
    <t>1742628096</t>
  </si>
  <si>
    <t>https://podminky.urs.cz/item/CS_URS_2025_01/771571810</t>
  </si>
  <si>
    <t>129</t>
  </si>
  <si>
    <t>771574513</t>
  </si>
  <si>
    <t>Montáž podlah keramických hladkých lepených cementovým flexibilním rychletuhnoucím lepidlem přes 2 do 4 ks/m2</t>
  </si>
  <si>
    <t>-2014076731</t>
  </si>
  <si>
    <t>Montáž podlah z dlaždic keramických lepených cementovým flexibilním rychletuhnoucím lepidlem hladkých, tloušťky do 10 mm přes 2 do 4 ks/m2</t>
  </si>
  <si>
    <t>https://podminky.urs.cz/item/CS_URS_2025_01/771574513</t>
  </si>
  <si>
    <t>130</t>
  </si>
  <si>
    <t>59761152</t>
  </si>
  <si>
    <t>dlažba keramická slinutá mrazuvzdorná R10/A povrch hladký/matný tl do 10mm přes 2 do 4ks/m2</t>
  </si>
  <si>
    <t>-330919038</t>
  </si>
  <si>
    <t>122,787</t>
  </si>
  <si>
    <t>122,787*1,15 'Přepočtené koeficientem množství</t>
  </si>
  <si>
    <t>131</t>
  </si>
  <si>
    <t>771591112</t>
  </si>
  <si>
    <t>Izolace pod dlažbu nátěrem nebo stěrkou ve dvou vrstvách</t>
  </si>
  <si>
    <t>578533151</t>
  </si>
  <si>
    <t>Izolace podlahy pod dlažbu nátěrem nebo stěrkou ve dvou vrstvách</t>
  </si>
  <si>
    <t>https://podminky.urs.cz/item/CS_URS_2025_01/771591112</t>
  </si>
  <si>
    <t>6,001*3,276</t>
  </si>
  <si>
    <t>0,991*1,698</t>
  </si>
  <si>
    <t>2*1,548*0,8</t>
  </si>
  <si>
    <t>132</t>
  </si>
  <si>
    <t>771591115</t>
  </si>
  <si>
    <t>Podlahy spárování silikonem</t>
  </si>
  <si>
    <t>-1591890255</t>
  </si>
  <si>
    <t>Podlahy - dokončovací práce spárování silikonem</t>
  </si>
  <si>
    <t>https://podminky.urs.cz/item/CS_URS_2025_01/771591115</t>
  </si>
  <si>
    <t>2*3,189+2*1,408</t>
  </si>
  <si>
    <t>2*1,383+2*7,199</t>
  </si>
  <si>
    <t>2*5,721+2*4,100</t>
  </si>
  <si>
    <t>2*1,383+2*1,630</t>
  </si>
  <si>
    <t>2*1,286+2*4,800</t>
  </si>
  <si>
    <t>2*1,698+2*0,991</t>
  </si>
  <si>
    <t>2*1,170+2*1,710</t>
  </si>
  <si>
    <t>(2*1,548+2*0,800)*2</t>
  </si>
  <si>
    <t>2*2,741+2*2,969</t>
  </si>
  <si>
    <t>2*3,276+2*6,001</t>
  </si>
  <si>
    <t>133</t>
  </si>
  <si>
    <t>771591241</t>
  </si>
  <si>
    <t>Izolace těsnícími pásy vnitřní kout</t>
  </si>
  <si>
    <t>556000466</t>
  </si>
  <si>
    <t>Izolace podlahy pod dlažbu těsnícími izolačními pásy vnitřní kout</t>
  </si>
  <si>
    <t>https://podminky.urs.cz/item/CS_URS_2025_01/771591241</t>
  </si>
  <si>
    <t>134</t>
  </si>
  <si>
    <t>771591242</t>
  </si>
  <si>
    <t>Izolace těsnícími pásy vnější roh</t>
  </si>
  <si>
    <t>879606626</t>
  </si>
  <si>
    <t>Izolace podlahy pod dlažbu těsnícími izolačními pásy vnější roh</t>
  </si>
  <si>
    <t>https://podminky.urs.cz/item/CS_URS_2025_01/771591242</t>
  </si>
  <si>
    <t>135</t>
  </si>
  <si>
    <t>771591251</t>
  </si>
  <si>
    <t>Izolace těsnící manžetou pro prostupy potrubí</t>
  </si>
  <si>
    <t>-1308570906</t>
  </si>
  <si>
    <t>Izolace podlahy pod dlažbu těsnícími izolačními pásy z manžety pro prostupy potrubí</t>
  </si>
  <si>
    <t>https://podminky.urs.cz/item/CS_URS_2025_01/771591251</t>
  </si>
  <si>
    <t>136</t>
  </si>
  <si>
    <t>771591264</t>
  </si>
  <si>
    <t>Izolace těsnícími pásy mezi podlahou a stěnou</t>
  </si>
  <si>
    <t>1266639855</t>
  </si>
  <si>
    <t>Izolace podlahy pod dlažbu těsnícími izolačními pásy mezi podlahou a stěnu</t>
  </si>
  <si>
    <t>https://podminky.urs.cz/item/CS_URS_2025_01/771591264</t>
  </si>
  <si>
    <t>2*5,075+2*3,387</t>
  </si>
  <si>
    <t>2*6,001+2*3,276</t>
  </si>
  <si>
    <t>2*0,991+2*1,698</t>
  </si>
  <si>
    <t>2*(2*1,548+2*0,8)</t>
  </si>
  <si>
    <t>137</t>
  </si>
  <si>
    <t>998771311</t>
  </si>
  <si>
    <t>Přesun hmot procentní pro podlahy z dlaždic ruční v objektech v do 6 m</t>
  </si>
  <si>
    <t>-1282127920</t>
  </si>
  <si>
    <t>Přesun hmot pro podlahy z dlaždic stanovený procentní sazbou (%) z ceny vodorovná dopravní vzdálenost do 50 m ruční (bez užití mechanizace) v objektech výšky do 6 m</t>
  </si>
  <si>
    <t>https://podminky.urs.cz/item/CS_URS_2025_01/998771311</t>
  </si>
  <si>
    <t>781</t>
  </si>
  <si>
    <t>Dokončovací práce - obklady</t>
  </si>
  <si>
    <t>138</t>
  </si>
  <si>
    <t>781111011</t>
  </si>
  <si>
    <t>Ometení (oprášení) stěny při přípravě podkladu</t>
  </si>
  <si>
    <t>838096134</t>
  </si>
  <si>
    <t>Příprava podkladu před provedením obkladu oprášení (ometení) stěny</t>
  </si>
  <si>
    <t>https://podminky.urs.cz/item/CS_URS_2025_01/781111011</t>
  </si>
  <si>
    <t>2,2*(2*6,001+2*3,267+2*2,741+2*2,969+2*4,8+2*1,698+2*1,17+2*1,71+4*1,548+4*0,8)</t>
  </si>
  <si>
    <t>-(4*0,6*2+3*0,7*2+4*0,8*2+2*0,8*1+2*1,2*1+0,9*1)</t>
  </si>
  <si>
    <t>139</t>
  </si>
  <si>
    <t>781121011</t>
  </si>
  <si>
    <t>Nátěr penetrační na stěnu</t>
  </si>
  <si>
    <t>959461096</t>
  </si>
  <si>
    <t>Příprava podkladu před provedením obkladu nátěr penetrační na stěnu</t>
  </si>
  <si>
    <t>https://podminky.urs.cz/item/CS_URS_2025_01/781121011</t>
  </si>
  <si>
    <t>140</t>
  </si>
  <si>
    <t>781131112</t>
  </si>
  <si>
    <t>Izolace pod obklad nátěrem nebo stěrkou ve dvou vrstvách</t>
  </si>
  <si>
    <t>1807570383</t>
  </si>
  <si>
    <t>Izolace stěny pod obklad izolace nátěrem nebo stěrkou ve dvou vrstvách</t>
  </si>
  <si>
    <t>https://podminky.urs.cz/item/CS_URS_2025_01/781131112</t>
  </si>
  <si>
    <t>2,2*(2*0,9+2,741+2*6,001)</t>
  </si>
  <si>
    <t>-2*0,7*2</t>
  </si>
  <si>
    <t>141</t>
  </si>
  <si>
    <t>781131232</t>
  </si>
  <si>
    <t>Izolace pod obklad těsnícími pásy pro styčné nebo dilatační spáry</t>
  </si>
  <si>
    <t>1457150145</t>
  </si>
  <si>
    <t>Izolace stěny pod obklad izolace těsnícími izolačními pásy pro styčné nebo dilatační spáry</t>
  </si>
  <si>
    <t>https://podminky.urs.cz/item/CS_URS_2025_01/781131232</t>
  </si>
  <si>
    <t>2,2*8</t>
  </si>
  <si>
    <t>142</t>
  </si>
  <si>
    <t>781471810</t>
  </si>
  <si>
    <t>Demontáž obkladů z obkladaček keramických kladených do malty</t>
  </si>
  <si>
    <t>-871563349</t>
  </si>
  <si>
    <t>Demontáž obkladů z dlaždic keramických kladených do malty</t>
  </si>
  <si>
    <t>https://podminky.urs.cz/item/CS_URS_2025_01/781471810</t>
  </si>
  <si>
    <t>1,5*(2*6,001+2*3,267+2*2,969+2*2,741+4*1,548+4*0,8+2*1,17+2*1,71+2*4,8+2*1,698+2*4,1+2*5,721)</t>
  </si>
  <si>
    <t>143</t>
  </si>
  <si>
    <t>781472314</t>
  </si>
  <si>
    <t>Montáž obkladů keramických hladkých lepených cementovým flexibilním rychletuhnoucím lepidlem přes 4 do 6 ks/m2</t>
  </si>
  <si>
    <t>331872200</t>
  </si>
  <si>
    <t>Montáž keramických obkladů stěn lepených cementovým flexibilním rychletuhnoucím lepidlem hladkých přes 4 do 6 ks/m2</t>
  </si>
  <si>
    <t>https://podminky.urs.cz/item/CS_URS_2025_01/781472314</t>
  </si>
  <si>
    <t>144</t>
  </si>
  <si>
    <t>59761717</t>
  </si>
  <si>
    <t>obklad keramický nemrazuvzdorný povrch hladký/matný tl do 10mm přes 4 do 6ks/m2</t>
  </si>
  <si>
    <t>1840788747</t>
  </si>
  <si>
    <t>107,529+4,9*0,2+30,4*0,2</t>
  </si>
  <si>
    <t>114,589*1,15 'Přepočtené koeficientem množství</t>
  </si>
  <si>
    <t>145</t>
  </si>
  <si>
    <t>781491021</t>
  </si>
  <si>
    <t>Montáž zrcadel plochy do 1 m2 lepených silikonovým tmelem na keramický obklad</t>
  </si>
  <si>
    <t>2051357954</t>
  </si>
  <si>
    <t>Montáž zrcadel lepených silikonovým tmelem na keramický obklad, plochy do 1 m2</t>
  </si>
  <si>
    <t>https://podminky.urs.cz/item/CS_URS_2025_01/781491021</t>
  </si>
  <si>
    <t>146</t>
  </si>
  <si>
    <t>63465126</t>
  </si>
  <si>
    <t>zrcadlo nemontované čiré tl 5mm max rozměr 3210x2250mm</t>
  </si>
  <si>
    <t>228772853</t>
  </si>
  <si>
    <t>2,72727272727273*1,1 'Přepočtené koeficientem množství</t>
  </si>
  <si>
    <t>147</t>
  </si>
  <si>
    <t>781495115</t>
  </si>
  <si>
    <t>Spárování vnitřních obkladů silikonem</t>
  </si>
  <si>
    <t>32325076</t>
  </si>
  <si>
    <t>Obklad - dokončující práce ostatní práce spárování silikonem</t>
  </si>
  <si>
    <t>https://podminky.urs.cz/item/CS_URS_2025_01/781495115</t>
  </si>
  <si>
    <t>2,2*29</t>
  </si>
  <si>
    <t>2*(2*2,1+0,9)</t>
  </si>
  <si>
    <t>2*4*1,2</t>
  </si>
  <si>
    <t>2*(2*1,2+2*0,8)</t>
  </si>
  <si>
    <t>2*1,2+2*0,9</t>
  </si>
  <si>
    <t>148</t>
  </si>
  <si>
    <t>781495141</t>
  </si>
  <si>
    <t>Průnik obkladem kruhový do DN 30</t>
  </si>
  <si>
    <t>1102358577</t>
  </si>
  <si>
    <t>Obklad - dokončující práce průnik obkladem kruhový, bez izolace do DN 30</t>
  </si>
  <si>
    <t>https://podminky.urs.cz/item/CS_URS_2025_01/781495141</t>
  </si>
  <si>
    <t>149</t>
  </si>
  <si>
    <t>781495142</t>
  </si>
  <si>
    <t>Průnik obkladem kruhový přes DN 30 do DN 90</t>
  </si>
  <si>
    <t>162772568</t>
  </si>
  <si>
    <t>Obklad - dokončující práce průnik obkladem kruhový, bez izolace přes DN 30 do DN 90</t>
  </si>
  <si>
    <t>https://podminky.urs.cz/item/CS_URS_2025_01/781495142</t>
  </si>
  <si>
    <t>150</t>
  </si>
  <si>
    <t>781495143</t>
  </si>
  <si>
    <t>Průnik obkladem kruhový přes DN 90</t>
  </si>
  <si>
    <t>1684873757</t>
  </si>
  <si>
    <t>Obklad - dokončující práce průnik obkladem kruhový, bez izolace přes DN 90</t>
  </si>
  <si>
    <t>https://podminky.urs.cz/item/CS_URS_2025_01/781495143</t>
  </si>
  <si>
    <t>151</t>
  </si>
  <si>
    <t>781495222</t>
  </si>
  <si>
    <t>Roh kamenický obkladaček se slinutým střepem velkoformátových</t>
  </si>
  <si>
    <t>-1903969692</t>
  </si>
  <si>
    <t>Obklad - dokončující práce pracnější řezání obkladaček kamenického rohu (jolly hrana) slinutý střep obkladu velkoformátového</t>
  </si>
  <si>
    <t>https://podminky.urs.cz/item/CS_URS_2025_01/781495222</t>
  </si>
  <si>
    <t>2,2+4,9</t>
  </si>
  <si>
    <t>152</t>
  </si>
  <si>
    <t>781571151</t>
  </si>
  <si>
    <t>Montáž keramických obkladů ostění šířky do 200 mm lepených flexibilním rychletuhnoucím lepidlem</t>
  </si>
  <si>
    <t>-1675322179</t>
  </si>
  <si>
    <t>Montáž keramických obkladů ostění lepených flexibilním rychletuhnoucím lepidlem šířky ostění do 200 mm</t>
  </si>
  <si>
    <t>https://podminky.urs.cz/item/CS_URS_2025_01/781571151</t>
  </si>
  <si>
    <t>2*(2*1,2+0,8)</t>
  </si>
  <si>
    <t>2*3*1,2</t>
  </si>
  <si>
    <t>2*(2*1,2+0,9)</t>
  </si>
  <si>
    <t>153</t>
  </si>
  <si>
    <t>781674123</t>
  </si>
  <si>
    <t>Montáž keramických obkladů parapetů š přes 150 do 200 mm lepených flexibilním rychletuhnoucím lepidlem</t>
  </si>
  <si>
    <t>1677903565</t>
  </si>
  <si>
    <t>Montáž keramických obkladů parapetů lepených flexibilním rychletuhnoucím lepidlem, šířky parapetu přes 150 do 200 mm</t>
  </si>
  <si>
    <t>https://podminky.urs.cz/item/CS_URS_2025_01/781674123</t>
  </si>
  <si>
    <t>2*0,8+0,9+2*1,2</t>
  </si>
  <si>
    <t>154</t>
  </si>
  <si>
    <t>998781311</t>
  </si>
  <si>
    <t>Přesun hmot procentní pro obklady keramické ruční v objektech v do 6 m</t>
  </si>
  <si>
    <t>1024176105</t>
  </si>
  <si>
    <t>Přesun hmot pro obklady keramické stanovený procentní sazbou (%) z ceny vodorovná dopravní vzdálenost do 50 m ruční (bez užití mechanizace) v objektech výšky do 6 m</t>
  </si>
  <si>
    <t>https://podminky.urs.cz/item/CS_URS_2025_01/998781311</t>
  </si>
  <si>
    <t>783</t>
  </si>
  <si>
    <t>Dokončovací práce - nátěry</t>
  </si>
  <si>
    <t>155</t>
  </si>
  <si>
    <t>783301313</t>
  </si>
  <si>
    <t>Odmaštění zámečnických konstrukcí ředidlovým odmašťovačem</t>
  </si>
  <si>
    <t>-135193864</t>
  </si>
  <si>
    <t>Příprava podkladu zámečnických konstrukcí před provedením nátěru odmaštění odmašťovačem ředidlovým</t>
  </si>
  <si>
    <t>https://podminky.urs.cz/item/CS_URS_2025_01/783301313</t>
  </si>
  <si>
    <t>156</t>
  </si>
  <si>
    <t>783306807</t>
  </si>
  <si>
    <t>Odstranění nátěru ze zámečnických konstrukcí odstraňovačem nátěrů</t>
  </si>
  <si>
    <t>466796552</t>
  </si>
  <si>
    <t>Odstranění nátěrů ze zámečnických konstrukcí odstraňovačem nátěrů s obroušením</t>
  </si>
  <si>
    <t>https://podminky.urs.cz/item/CS_URS_2025_01/783306807</t>
  </si>
  <si>
    <t>157</t>
  </si>
  <si>
    <t>783314205</t>
  </si>
  <si>
    <t>Základní antikorozní jednonásobný syntetický samozákladující nátěr s obsahem železité slídy (kovářský) zámečnických konstrukcí</t>
  </si>
  <si>
    <t>-1338006788</t>
  </si>
  <si>
    <t>Základní antikorozní nátěr zámečnických konstrukcí jednonásobný syntetický samozákladující s obsahem železité slídy (kovářský)</t>
  </si>
  <si>
    <t>https://podminky.urs.cz/item/CS_URS_2025_01/783314205</t>
  </si>
  <si>
    <t>158</t>
  </si>
  <si>
    <t>783315105</t>
  </si>
  <si>
    <t>Mezinátěr jednonásobný syntetický samozákladující s obsahem železité slídy (kovářský) zámečnických konstrukcí</t>
  </si>
  <si>
    <t>454976138</t>
  </si>
  <si>
    <t>Mezinátěr zámečnických konstrukcí jednonásobný syntetický samozákladující s obsahem železité slídy (kovářský)</t>
  </si>
  <si>
    <t>https://podminky.urs.cz/item/CS_URS_2025_01/783315105</t>
  </si>
  <si>
    <t>159</t>
  </si>
  <si>
    <t>783317107</t>
  </si>
  <si>
    <t>Krycí jednonásobný syntetický samozákladující s obsahem železité slídy (kovářský) nátěr zámečnických konstrukcí</t>
  </si>
  <si>
    <t>-7343031</t>
  </si>
  <si>
    <t>Krycí nátěr (email) zámečnických konstrukcí jednonásobný syntetický samozákladující s obsahem železité slídy (kovářský)</t>
  </si>
  <si>
    <t>https://podminky.urs.cz/item/CS_URS_2025_01/783317107</t>
  </si>
  <si>
    <t>160</t>
  </si>
  <si>
    <t>783806811</t>
  </si>
  <si>
    <t>Odstranění nátěrů z omítek oškrábáním</t>
  </si>
  <si>
    <t>1997097712</t>
  </si>
  <si>
    <t>https://podminky.urs.cz/item/CS_URS_2025_01/783806811</t>
  </si>
  <si>
    <t>784</t>
  </si>
  <si>
    <t>Dokončovací práce - malby a tapety</t>
  </si>
  <si>
    <t>161</t>
  </si>
  <si>
    <t>784111001</t>
  </si>
  <si>
    <t>Oprášení (ometení ) podkladu v místnostech v do 3,80 m</t>
  </si>
  <si>
    <t>-58519265</t>
  </si>
  <si>
    <t>Oprášení (ometení) podkladu v místnostech výšky do 3,80 m</t>
  </si>
  <si>
    <t>https://podminky.urs.cz/item/CS_URS_2025_01/784111001</t>
  </si>
  <si>
    <t>162,547+122,787</t>
  </si>
  <si>
    <t>162</t>
  </si>
  <si>
    <t>784111011</t>
  </si>
  <si>
    <t>Obroušení podkladu omítnutého v místnostech v do 3,80 m</t>
  </si>
  <si>
    <t>-111074401</t>
  </si>
  <si>
    <t>Obroušení podkladu omítky v místnostech výšky do 3,80 m</t>
  </si>
  <si>
    <t>https://podminky.urs.cz/item/CS_URS_2025_01/784111011</t>
  </si>
  <si>
    <t>163</t>
  </si>
  <si>
    <t>784121001</t>
  </si>
  <si>
    <t>Oškrabání malby v místnostech v do 3,80 m</t>
  </si>
  <si>
    <t>1562085356</t>
  </si>
  <si>
    <t>Oškrabání malby v místnostech výšky do 3,80 m</t>
  </si>
  <si>
    <t>https://podminky.urs.cz/item/CS_URS_2025_01/784121001</t>
  </si>
  <si>
    <t>270,076-56,5-116,619</t>
  </si>
  <si>
    <t>164</t>
  </si>
  <si>
    <t>784121011</t>
  </si>
  <si>
    <t>Rozmývání podkladu po oškrabání malby v místnostech v do 3,80 m</t>
  </si>
  <si>
    <t>-1903746045</t>
  </si>
  <si>
    <t>Rozmývání podkladu po oškrabání malby v místnostech výšky do 3,80 m</t>
  </si>
  <si>
    <t>https://podminky.urs.cz/item/CS_URS_2025_01/784121011</t>
  </si>
  <si>
    <t>270,076-116,619</t>
  </si>
  <si>
    <t>165</t>
  </si>
  <si>
    <t>784141001</t>
  </si>
  <si>
    <t>Ošetření plísní napadených ploch včetně odstranění plísní v místnostech v do 3,80 m</t>
  </si>
  <si>
    <t>510859176</t>
  </si>
  <si>
    <t>Odstranění plísní v místnostech výšky do 3,80 m</t>
  </si>
  <si>
    <t>https://podminky.urs.cz/item/CS_URS_2025_01/784141001</t>
  </si>
  <si>
    <t>166</t>
  </si>
  <si>
    <t>784161001</t>
  </si>
  <si>
    <t>Tmelení spar a rohů šířky do 3 mm akrylátovým tmelem v místnostech v do 3,80 m</t>
  </si>
  <si>
    <t>-1186124230</t>
  </si>
  <si>
    <t>Tmelení spar a rohů, šířky do 3 mm akrylátovým tmelem v místnostech výšky do 3,80 m</t>
  </si>
  <si>
    <t>https://podminky.urs.cz/item/CS_URS_2025_01/784161001</t>
  </si>
  <si>
    <t>167</t>
  </si>
  <si>
    <t>784171001</t>
  </si>
  <si>
    <t>Olepování vnitřních ploch páskou v místnostech v do 3,80 m</t>
  </si>
  <si>
    <t>1993527795</t>
  </si>
  <si>
    <t>Olepování vnitřních ploch (materiál ve specifikaci) včetně pozdějšího odlepení páskou nebo fólií v místnostech výšky do 3,80 m</t>
  </si>
  <si>
    <t>https://podminky.urs.cz/item/CS_URS_2025_01/784171001</t>
  </si>
  <si>
    <t>168</t>
  </si>
  <si>
    <t>58124838</t>
  </si>
  <si>
    <t>páska maskovací krepová pro malířské potřeby š 50mm</t>
  </si>
  <si>
    <t>-384182255</t>
  </si>
  <si>
    <t>100*1,05 'Přepočtené koeficientem množství</t>
  </si>
  <si>
    <t>169</t>
  </si>
  <si>
    <t>784171101</t>
  </si>
  <si>
    <t>Zakrytí vnitřních podlah včetně pozdějšího odkrytí</t>
  </si>
  <si>
    <t>-913456131</t>
  </si>
  <si>
    <t>Zakrytí nemalovaných ploch (materiál ve specifikaci) včetně pozdějšího odkrytí podlah</t>
  </si>
  <si>
    <t>https://podminky.urs.cz/item/CS_URS_2025_01/784171101</t>
  </si>
  <si>
    <t>170</t>
  </si>
  <si>
    <t>58124844</t>
  </si>
  <si>
    <t>fólie pro malířské potřeby zakrývací tl 25µ 4x5m</t>
  </si>
  <si>
    <t>-487963286</t>
  </si>
  <si>
    <t>130*1,05 'Přepočtené koeficientem množství</t>
  </si>
  <si>
    <t>171</t>
  </si>
  <si>
    <t>784171111</t>
  </si>
  <si>
    <t>Zakrytí vnitřních ploch stěn v místnostech v do 3,80 m</t>
  </si>
  <si>
    <t>-2016036233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</si>
  <si>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</si>
  <si>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</si>
  <si>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172</t>
  </si>
  <si>
    <t>28323157</t>
  </si>
  <si>
    <t>fólie pro malířské potřeby zakrývací tl 14µ 4x5m</t>
  </si>
  <si>
    <t>-363882754</t>
  </si>
  <si>
    <t>50*1,05 'Přepočtené koeficientem množství</t>
  </si>
  <si>
    <t>173</t>
  </si>
  <si>
    <t>784181121</t>
  </si>
  <si>
    <t>Hloubková jednonásobná bezbarvá penetrace podkladu v místnostech v do 3,80 m</t>
  </si>
  <si>
    <t>1942968226</t>
  </si>
  <si>
    <t>Penetrace podkladu jednonásobná hloubková akrylátová bezbarvá v místnostech výšky do 3,80 m</t>
  </si>
  <si>
    <t>https://podminky.urs.cz/item/CS_URS_2025_01/784181121</t>
  </si>
  <si>
    <t>174</t>
  </si>
  <si>
    <t>784211111</t>
  </si>
  <si>
    <t>Dvojnásobné bílé malby ze směsí za mokra velmi dobře oděruvzdorných v místnostech v do 3,80 m</t>
  </si>
  <si>
    <t>433767938</t>
  </si>
  <si>
    <t>Malby z malířských směsí oděruvzdorných za mokra dvojnásobné, bílé za mokra oděruvzdorné velmi dobře v místnostech výšky do 3,80 m</t>
  </si>
  <si>
    <t>https://podminky.urs.cz/item/CS_URS_2025_01/784211111</t>
  </si>
  <si>
    <t>02 - Zdravotně technické instalace</t>
  </si>
  <si>
    <t xml:space="preserve">    1 - Zemní práce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</si>
  <si>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</si>
  <si>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</si>
  <si>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</si>
  <si>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</si>
  <si>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</si>
  <si>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</si>
  <si>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Zemní práce</t>
  </si>
  <si>
    <t>132312131</t>
  </si>
  <si>
    <t>Hloubení nezapažených rýh šířky do 800 mm v soudržných horninách třídy těžitelnosti II skupiny 4 ručně</t>
  </si>
  <si>
    <t>-187745007</t>
  </si>
  <si>
    <t>Hloubení nezapažených rýh šířky do 800 mm ručně s urovnáním dna do předepsaného profilu a spádu v hornině třídy těžitelnosti II skupiny 4 soudržných</t>
  </si>
  <si>
    <t>https://podminky.urs.cz/item/CS_URS_2025_01/132312131</t>
  </si>
  <si>
    <t>18*0,6*1</t>
  </si>
  <si>
    <t>162211321</t>
  </si>
  <si>
    <t>Vodorovné přemístění výkopku z horniny třídy těžitelnosti II skupiny 4 a 5 stavebním kolečkem do 10 m</t>
  </si>
  <si>
    <t>-525552823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</si>
  <si>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</si>
  <si>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https://podminky.urs.cz/item/CS_URS_2025_01/162211321</t>
  </si>
  <si>
    <t>3,24+1,08</t>
  </si>
  <si>
    <t>162211329</t>
  </si>
  <si>
    <t>Příplatek k vodorovnému přemístění výkopku z horniny třídy těžitelnosti II skupiny 4 a 5 stavebním kolečkem za každých dalších 10 m</t>
  </si>
  <si>
    <t>-1878898035</t>
  </si>
  <si>
    <t>Vodorovné přemístění výkopku nebo sypaniny stavebním kolečkem s vyprázdněním kolečka na hromady nebo do dopravního prostředku na vzdálenost do 10 m Příplatek za každých dalších 10 m k ceně -1321</t>
  </si>
  <si>
    <t>https://podminky.urs.cz/item/CS_URS_2025_01/162211329</t>
  </si>
  <si>
    <t>4,32*2</t>
  </si>
  <si>
    <t>162751137</t>
  </si>
  <si>
    <t>Vodorovné přemístění přes 9 000 do 10000 m výkopku/sypaniny z horniny třídy těžitelnosti II skupiny 4 a 5</t>
  </si>
  <si>
    <t>-1769638007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</si>
  <si>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</si>
  <si>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</si>
  <si>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162751139</t>
  </si>
  <si>
    <t>Příplatek k vodorovnému přemístění výkopku/sypaniny z horniny třídy těžitelnosti II skupiny 4 a 5 ZKD 1000 m přes 10000 m</t>
  </si>
  <si>
    <t>1729719002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</si>
  <si>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</si>
  <si>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https://podminky.urs.cz/item/CS_URS_2025_01/162751139</t>
  </si>
  <si>
    <t>4,32*10</t>
  </si>
  <si>
    <t>167111102</t>
  </si>
  <si>
    <t>Nakládání výkopku z hornin třídy těžitelnosti II skupiny 4 a 5 ručně</t>
  </si>
  <si>
    <t>2038486366</t>
  </si>
  <si>
    <t>Nakládání, skládání a překládání neulehlého výkopku nebo sypaniny ručně nakládání, z hornin třídy těžitelnosti II, skupiny 4 a 5</t>
  </si>
  <si>
    <t>https://podminky.urs.cz/item/CS_URS_2025_01/167111102</t>
  </si>
  <si>
    <t>171201231</t>
  </si>
  <si>
    <t>Poplatek za uložení zeminy a kamení na recyklační skládce (skládkovné) kód odpadu 17 05 04</t>
  </si>
  <si>
    <t>-1541213312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</si>
  <si>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</si>
  <si>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</si>
  <si>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4,32*1,9</t>
  </si>
  <si>
    <t>171251201</t>
  </si>
  <si>
    <t>Uložení sypaniny na skládky nebo meziskládky</t>
  </si>
  <si>
    <t>1038827023</t>
  </si>
  <si>
    <t>Uložení sypaniny na skládky nebo meziskládky bez hutnění s upravením uložené sypaniny do předepsaného tvaru</t>
  </si>
  <si>
    <t>https://podminky.urs.cz/item/CS_URS_2025_01/171251201</t>
  </si>
  <si>
    <t>174111101</t>
  </si>
  <si>
    <t>Zásyp jam, šachet rýh nebo kolem objektů sypaninou se zhutněním ručně</t>
  </si>
  <si>
    <t>-707999986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</si>
  <si>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</si>
  <si>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</si>
  <si>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>10,8-4,32</t>
  </si>
  <si>
    <t>175111101</t>
  </si>
  <si>
    <t>Obsypání potrubí ručně sypaninou bez prohození, uloženou do 3 m</t>
  </si>
  <si>
    <t>1855359267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</si>
  <si>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</si>
  <si>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</si>
  <si>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18*0,6*0,3</t>
  </si>
  <si>
    <t>58331289</t>
  </si>
  <si>
    <t>kamenivo těžené drobné frakce 0/2</t>
  </si>
  <si>
    <t>-648239765</t>
  </si>
  <si>
    <t>3,24</t>
  </si>
  <si>
    <t>3,24*2 'Přepočtené koeficientem množství</t>
  </si>
  <si>
    <t>Vodorovné konstrukce</t>
  </si>
  <si>
    <t>451572111</t>
  </si>
  <si>
    <t>Lože pod potrubí otevřený výkop z kameniva drobného těženého</t>
  </si>
  <si>
    <t>1891903927</t>
  </si>
  <si>
    <t>Lože pod potrubí, stoky a drobné objekty v otevřeném výkopu z kameniva drobného těženého 0 až 4 mm</t>
  </si>
  <si>
    <t>https://podminky.urs.cz/item/CS_URS_2025_01/451572111</t>
  </si>
  <si>
    <t>18*0,6*0,1</t>
  </si>
  <si>
    <t>612325111</t>
  </si>
  <si>
    <t>Vápenocementová hladká omítka rýh ve stěnách š do 150 mm</t>
  </si>
  <si>
    <t>1669550782</t>
  </si>
  <si>
    <t>Vápenocementová omítka rýh hladká, ve stěnách, šířky rýhy do 150 mm</t>
  </si>
  <si>
    <t>https://podminky.urs.cz/item/CS_URS_2025_01/612325111</t>
  </si>
  <si>
    <t>95*0,15</t>
  </si>
  <si>
    <t>631312141</t>
  </si>
  <si>
    <t>Doplnění rýh v dosavadních mazaninách betonem prostým</t>
  </si>
  <si>
    <t>482625215</t>
  </si>
  <si>
    <t>Doplnění dosavadních mazanin prostým betonem s dodáním hmot, bez potěru, plochy jednotlivě rýh v dosavadních mazaninách</t>
  </si>
  <si>
    <t>https://podminky.urs.cz/item/CS_URS_2025_01/631312141</t>
  </si>
  <si>
    <t>18*0,6*0,15</t>
  </si>
  <si>
    <t>965042241</t>
  </si>
  <si>
    <t>Bourání podkladů pod dlažby nebo mazanin betonových nebo z litého asfaltu tl přes 100 mm pl přes 4 m2</t>
  </si>
  <si>
    <t>597732178</t>
  </si>
  <si>
    <t>Bourání mazanin betonových nebo z litého asfaltu tl. přes 100 mm, plochy přes 4 m2</t>
  </si>
  <si>
    <t>https://podminky.urs.cz/item/CS_URS_2025_01/965042241</t>
  </si>
  <si>
    <t>965049112</t>
  </si>
  <si>
    <t>Příplatek k bourání betonových mazanin za bourání mazanin se svařovanou sítí tl přes 100 mm</t>
  </si>
  <si>
    <t>-2017404004</t>
  </si>
  <si>
    <t>Bourání mazanin Příplatek k cenám za bourání mazanin betonových se svařovanou sítí, tl. přes 100 mm</t>
  </si>
  <si>
    <t>https://podminky.urs.cz/item/CS_URS_2025_01/965049112</t>
  </si>
  <si>
    <t>969021112</t>
  </si>
  <si>
    <t>Vybourání vnitřního litinového potrubí do DN 100</t>
  </si>
  <si>
    <t>-1771001900</t>
  </si>
  <si>
    <t>Vybourání vnitřního potrubí včetně vysekání drážky litinového do DN 100</t>
  </si>
  <si>
    <t>https://podminky.urs.cz/item/CS_URS_2025_01/969021112</t>
  </si>
  <si>
    <t>969021113</t>
  </si>
  <si>
    <t>Vybourání vnitřního litinového potrubí přes DN 100 do DN 200</t>
  </si>
  <si>
    <t>97128418</t>
  </si>
  <si>
    <t>Vybourání vnitřního potrubí včetně vysekání drážky litinového přes DN 100 do DN 200</t>
  </si>
  <si>
    <t>https://podminky.urs.cz/item/CS_URS_2025_01/969021113</t>
  </si>
  <si>
    <t>969041111</t>
  </si>
  <si>
    <t>Vybourání vnitřního plastového potrubí do DN 50</t>
  </si>
  <si>
    <t>739314583</t>
  </si>
  <si>
    <t>Vybourání vnitřního potrubí včetně vysekání drážky plastového do DN 50</t>
  </si>
  <si>
    <t>https://podminky.urs.cz/item/CS_URS_2025_01/969041111</t>
  </si>
  <si>
    <t>969041112</t>
  </si>
  <si>
    <t>Vybourání vnitřního plastového potrubí přes DN 50 do DN 100</t>
  </si>
  <si>
    <t>-1374505616</t>
  </si>
  <si>
    <t>Vybourání vnitřního potrubí včetně vysekání drážky plastového přes DN 50 do DN 100</t>
  </si>
  <si>
    <t>https://podminky.urs.cz/item/CS_URS_2025_01/969041112</t>
  </si>
  <si>
    <t>974031132</t>
  </si>
  <si>
    <t>Vysekání rýh ve zdivu cihelném hl do 50 mm š do 70 mm</t>
  </si>
  <si>
    <t>-902617973</t>
  </si>
  <si>
    <t>Vysekání rýh ve zdivu cihelném na maltu vápennou nebo vápenocementovou do hl. 50 mm a šířky do 70 mm</t>
  </si>
  <si>
    <t>https://podminky.urs.cz/item/CS_URS_2025_01/974031132</t>
  </si>
  <si>
    <t>974031142</t>
  </si>
  <si>
    <t>Vysekání rýh ve zdivu cihelném hl do 70 mm š do 70 mm</t>
  </si>
  <si>
    <t>-470756900</t>
  </si>
  <si>
    <t>Vysekání rýh ve zdivu cihelném na maltu vápennou nebo vápenocementovou do hl. 70 mm a šířky do 70 mm</t>
  </si>
  <si>
    <t>https://podminky.urs.cz/item/CS_URS_2025_01/974031142</t>
  </si>
  <si>
    <t>977312113</t>
  </si>
  <si>
    <t>Řezání stávajících betonových mazanin vyztužených hl do 150 mm</t>
  </si>
  <si>
    <t>-1381599785</t>
  </si>
  <si>
    <t>Řezání stávajících betonových mazanin s vyztužením hloubky přes 100 do 150 mm</t>
  </si>
  <si>
    <t>https://podminky.urs.cz/item/CS_URS_2025_01/977312113</t>
  </si>
  <si>
    <t>2053755129</t>
  </si>
  <si>
    <t>-1717779171</t>
  </si>
  <si>
    <t>-937991699</t>
  </si>
  <si>
    <t>7,167*29</t>
  </si>
  <si>
    <t>-1187029991</t>
  </si>
  <si>
    <t>997013635</t>
  </si>
  <si>
    <t>Poplatek za uložení na skládce (skládkovné) komunálního odpadu kód odpadu 20 03 01</t>
  </si>
  <si>
    <t>-24617582</t>
  </si>
  <si>
    <t>Poplatek za uložení stavebního odpadu na skládce (skládkovné) komunálního zatříděného do Katalogu odpadů pod kódem 20 03 01</t>
  </si>
  <si>
    <t>https://podminky.urs.cz/item/CS_URS_2025_01/997013635</t>
  </si>
  <si>
    <t>-2141789008</t>
  </si>
  <si>
    <t>721</t>
  </si>
  <si>
    <t>Zdravotechnika - vnitřní kanalizace</t>
  </si>
  <si>
    <t>721171803</t>
  </si>
  <si>
    <t>Demontáž potrubí z PVC D do 75</t>
  </si>
  <si>
    <t>661881477</t>
  </si>
  <si>
    <t>Demontáž potrubí z novodurových trub odpadních nebo připojovacích do D 75</t>
  </si>
  <si>
    <t>https://podminky.urs.cz/item/CS_URS_2025_01/721171803</t>
  </si>
  <si>
    <t>721171808</t>
  </si>
  <si>
    <t>Demontáž potrubí z PVC D přes 75 do 114</t>
  </si>
  <si>
    <t>-475064282</t>
  </si>
  <si>
    <t>Demontáž potrubí z novodurových trub odpadních nebo připojovacích přes 75 do D 114</t>
  </si>
  <si>
    <t>https://podminky.urs.cz/item/CS_URS_2025_01/721171808</t>
  </si>
  <si>
    <t>721173401</t>
  </si>
  <si>
    <t>Potrubí kanalizační z PVC SN 4 svodné DN 110</t>
  </si>
  <si>
    <t>461817369</t>
  </si>
  <si>
    <t>Potrubí z trub PVC SN4 svodné (ležaté) DN 110</t>
  </si>
  <si>
    <t>https://podminky.urs.cz/item/CS_URS_2025_01/721173401</t>
  </si>
  <si>
    <t>721173403</t>
  </si>
  <si>
    <t>Potrubí kanalizační z PVC SN 4 svodné DN 160</t>
  </si>
  <si>
    <t>262297287</t>
  </si>
  <si>
    <t>Potrubí z trub PVC SN4 svodné (ležaté) DN 160</t>
  </si>
  <si>
    <t>https://podminky.urs.cz/item/CS_URS_2025_01/721173403</t>
  </si>
  <si>
    <t>721174041</t>
  </si>
  <si>
    <t>Potrubí kanalizační z PP připojovací DN 32</t>
  </si>
  <si>
    <t>2088661853</t>
  </si>
  <si>
    <t>Potrubí z trub polypropylenových připojovací DN 32</t>
  </si>
  <si>
    <t>https://podminky.urs.cz/item/CS_URS_2025_01/721174041</t>
  </si>
  <si>
    <t>721174042</t>
  </si>
  <si>
    <t>Potrubí kanalizační z PP připojovací DN 40</t>
  </si>
  <si>
    <t>2074930541</t>
  </si>
  <si>
    <t>Potrubí z trub polypropylenových připojovací DN 40</t>
  </si>
  <si>
    <t>https://podminky.urs.cz/item/CS_URS_2025_01/721174042</t>
  </si>
  <si>
    <t>721174043</t>
  </si>
  <si>
    <t>Potrubí kanalizační z PP připojovací DN 50</t>
  </si>
  <si>
    <t>1442721956</t>
  </si>
  <si>
    <t>Potrubí z trub polypropylenových připojovací DN 50</t>
  </si>
  <si>
    <t>https://podminky.urs.cz/item/CS_URS_2025_01/721174043</t>
  </si>
  <si>
    <t>721174045</t>
  </si>
  <si>
    <t>Potrubí kanalizační z PP připojovací DN 110</t>
  </si>
  <si>
    <t>1913473754</t>
  </si>
  <si>
    <t>Potrubí z trub polypropylenových připojovací DN 110</t>
  </si>
  <si>
    <t>https://podminky.urs.cz/item/CS_URS_2025_01/721174045</t>
  </si>
  <si>
    <t>721174063</t>
  </si>
  <si>
    <t>Potrubí kanalizační z PP větrací DN 110</t>
  </si>
  <si>
    <t>1254578022</t>
  </si>
  <si>
    <t>Potrubí z trub polypropylenových větrací DN 110</t>
  </si>
  <si>
    <t>https://podminky.urs.cz/item/CS_URS_2025_01/721174063</t>
  </si>
  <si>
    <t>721194103</t>
  </si>
  <si>
    <t>Vyvedení a upevnění odpadních výpustek DN 32</t>
  </si>
  <si>
    <t>-834431299</t>
  </si>
  <si>
    <t>Vyměření přípojek na potrubí vyvedení a upevnění odpadních výpustek DN 32</t>
  </si>
  <si>
    <t>https://podminky.urs.cz/item/CS_URS_2025_01/721194103</t>
  </si>
  <si>
    <t>721194104</t>
  </si>
  <si>
    <t>Vyvedení a upevnění odpadních výpustek DN 40</t>
  </si>
  <si>
    <t>-1645085762</t>
  </si>
  <si>
    <t>Vyměření přípojek na potrubí vyvedení a upevnění odpadních výpustek DN 40</t>
  </si>
  <si>
    <t>https://podminky.urs.cz/item/CS_URS_2025_01/721194104</t>
  </si>
  <si>
    <t>721194109</t>
  </si>
  <si>
    <t>Vyvedení a upevnění odpadních výpustek DN 110</t>
  </si>
  <si>
    <t>2102847755</t>
  </si>
  <si>
    <t>Vyměření přípojek na potrubí vyvedení a upevnění odpadních výpustek DN 110</t>
  </si>
  <si>
    <t>https://podminky.urs.cz/item/CS_URS_2025_01/721194109</t>
  </si>
  <si>
    <t>721210812</t>
  </si>
  <si>
    <t>Demontáž vpustí podlahových z kyselinovzdorné kameniny DN 70</t>
  </si>
  <si>
    <t>1081636246</t>
  </si>
  <si>
    <t>Demontáž kanalizačního příslušenství vpustí podlahových z kyselinovzdorné kameniny DN 70</t>
  </si>
  <si>
    <t>https://podminky.urs.cz/item/CS_URS_2025_01/721210812</t>
  </si>
  <si>
    <t>721211422</t>
  </si>
  <si>
    <t>Vpusť podlahová se svislým odtokem DN 50/75/110 mřížka nerez 138x138</t>
  </si>
  <si>
    <t>92457168</t>
  </si>
  <si>
    <t>Podlahové vpusti se svislým odtokem DN 50/75/110 mřížka nerez 138x138</t>
  </si>
  <si>
    <t>https://podminky.urs.cz/item/CS_URS_2025_01/721211422</t>
  </si>
  <si>
    <t>721220801</t>
  </si>
  <si>
    <t>Demontáž uzávěrek zápachových DN 70</t>
  </si>
  <si>
    <t>-1195247820</t>
  </si>
  <si>
    <t>Demontáž zápachových uzávěrek do DN 70</t>
  </si>
  <si>
    <t>https://podminky.urs.cz/item/CS_URS_2025_01/721220801</t>
  </si>
  <si>
    <t>721273153</t>
  </si>
  <si>
    <t>Hlavice ventilační polypropylen PP DN 110</t>
  </si>
  <si>
    <t>-497361463</t>
  </si>
  <si>
    <t>Ventilační hlavice z polypropylenu (PP) DN 110</t>
  </si>
  <si>
    <t>https://podminky.urs.cz/item/CS_URS_2025_01/721273153</t>
  </si>
  <si>
    <t>721290111</t>
  </si>
  <si>
    <t>Zkouška těsnosti potrubí kanalizace vodou DN do 125</t>
  </si>
  <si>
    <t>-198401698</t>
  </si>
  <si>
    <t>Zkouška těsnosti kanalizace v objektech vodou do DN 125</t>
  </si>
  <si>
    <t>https://podminky.urs.cz/item/CS_URS_2025_01/721290111</t>
  </si>
  <si>
    <t>721290112</t>
  </si>
  <si>
    <t>Zkouška těsnosti potrubí kanalizace vodou DN 150/DN 200</t>
  </si>
  <si>
    <t>-2083907471</t>
  </si>
  <si>
    <t>Zkouška těsnosti kanalizace v objektech vodou DN 150 nebo DN 200</t>
  </si>
  <si>
    <t>https://podminky.urs.cz/item/CS_URS_2025_01/721290112</t>
  </si>
  <si>
    <t>998721311</t>
  </si>
  <si>
    <t>Přesun hmot procentní pro vnitřní kanalizaci ruční v objektech v do 6 m</t>
  </si>
  <si>
    <t>-1902633423</t>
  </si>
  <si>
    <t>Přesun hmot pro vnitřní kanalizaci stanovený procentní sazbou (%) z ceny vodorovná dopravní vzdálenost do 50 m ruční (bez užití mechanizace) v objektech výšky do 6 m</t>
  </si>
  <si>
    <t>https://podminky.urs.cz/item/CS_URS_2025_01/998721311</t>
  </si>
  <si>
    <t>722</t>
  </si>
  <si>
    <t>Zdravotechnika - vnitřní vodovod</t>
  </si>
  <si>
    <t>722170801</t>
  </si>
  <si>
    <t>Demontáž rozvodů vody z plastů D do 25</t>
  </si>
  <si>
    <t>-1736216978</t>
  </si>
  <si>
    <t>Demontáž rozvodů vody z plastů do Ø 25 mm</t>
  </si>
  <si>
    <t>https://podminky.urs.cz/item/CS_URS_2025_01/722170801</t>
  </si>
  <si>
    <t>722174002</t>
  </si>
  <si>
    <t>Potrubí vodovodní plastové PPR svar polyfúze PN 16 D 20x2,8 mm</t>
  </si>
  <si>
    <t>1920439969</t>
  </si>
  <si>
    <t>Potrubí z plastových trubek z polypropylenu PPR svařovaných polyfúzně PN 16 (SDR 7,4) D 20 x 2,8</t>
  </si>
  <si>
    <t>https://podminky.urs.cz/item/CS_URS_2025_01/722174002</t>
  </si>
  <si>
    <t>722174003</t>
  </si>
  <si>
    <t>Potrubí vodovodní plastové PPR svar polyfúze PN 16 D 25x3,5 mm</t>
  </si>
  <si>
    <t>2045754278</t>
  </si>
  <si>
    <t>Potrubí z plastových trubek z polypropylenu PPR svařovaných polyfúzně PN 16 (SDR 7,4) D 25 x 3,5</t>
  </si>
  <si>
    <t>https://podminky.urs.cz/item/CS_URS_2025_01/722174003</t>
  </si>
  <si>
    <t>722175002</t>
  </si>
  <si>
    <t>Potrubí vodovodní plastové PP-RCT svar polyfúze D 20x2,8 mm</t>
  </si>
  <si>
    <t>-1937871418</t>
  </si>
  <si>
    <t>Potrubí z plastových trubek z polypropylenu PP-RCT svařovaných polyfúzně D 20 x 2,8</t>
  </si>
  <si>
    <t>https://podminky.urs.cz/item/CS_URS_2025_01/722175002</t>
  </si>
  <si>
    <t>722175003</t>
  </si>
  <si>
    <t>Potrubí vodovodní plastové PP-RCT svar polyfúze D 25x3,5 mm</t>
  </si>
  <si>
    <t>1373500784</t>
  </si>
  <si>
    <t>Potrubí z plastových trubek z polypropylenu PP-RCT svařovaných polyfúzně D 25 x 3,5</t>
  </si>
  <si>
    <t>https://podminky.urs.cz/item/CS_URS_2025_01/722175003</t>
  </si>
  <si>
    <t>722181231</t>
  </si>
  <si>
    <t>Ochrana vodovodního potrubí přilepenými termoizolačními trubicemi z PE tl přes 9 do 13 mm DN do 22 mm</t>
  </si>
  <si>
    <t>-392790486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</si>
  <si>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</si>
  <si>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https://podminky.urs.cz/item/CS_URS_2025_01/722181231</t>
  </si>
  <si>
    <t>722181232</t>
  </si>
  <si>
    <t>Ochrana vodovodního potrubí přilepenými termoizolačními trubicemi z PE tl přes 9 do 13 mm DN přes 22 do 45 mm</t>
  </si>
  <si>
    <t>-2094650643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</si>
  <si>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</si>
  <si>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https://podminky.urs.cz/item/CS_URS_2025_01/722181232</t>
  </si>
  <si>
    <t>722181851</t>
  </si>
  <si>
    <t>Demontáž termoizolačních trubic z trub D do 45</t>
  </si>
  <si>
    <t>24636015</t>
  </si>
  <si>
    <t>Demontáž ochrany potrubí termoizolačních trubic z trub, průměru do 45 mm</t>
  </si>
  <si>
    <t>https://podminky.urs.cz/item/CS_URS_2025_01/722181851</t>
  </si>
  <si>
    <t>722190401</t>
  </si>
  <si>
    <t>Vyvedení a upevnění výpustku DN do 25</t>
  </si>
  <si>
    <t>-1907232393</t>
  </si>
  <si>
    <t>Zřízení přípojek na potrubí vyvedení a upevnění výpustek do DN 25</t>
  </si>
  <si>
    <t>https://podminky.urs.cz/item/CS_URS_2025_01/722190401</t>
  </si>
  <si>
    <t>722220111</t>
  </si>
  <si>
    <t>Nástěnka pro výtokový ventil G 1/2" s jedním závitem</t>
  </si>
  <si>
    <t>-1304821422</t>
  </si>
  <si>
    <t>Armatury s jedním závitem nástěnky pro výtokový ventil G 1/2"</t>
  </si>
  <si>
    <t>https://podminky.urs.cz/item/CS_URS_2025_01/722220111</t>
  </si>
  <si>
    <t>722220121</t>
  </si>
  <si>
    <t>Nástěnka pro baterii G 1/2" s jedním závitem</t>
  </si>
  <si>
    <t>pár</t>
  </si>
  <si>
    <t>-1892303441</t>
  </si>
  <si>
    <t>Armatury s jedním závitem nástěnky pro baterii G 1/2"</t>
  </si>
  <si>
    <t>https://podminky.urs.cz/item/CS_URS_2025_01/722220121</t>
  </si>
  <si>
    <t>722220851</t>
  </si>
  <si>
    <t>Demontáž armatur závitových s jedním závitem G do 3/4</t>
  </si>
  <si>
    <t>-1101574709</t>
  </si>
  <si>
    <t>Demontáž armatur závitových s jedním závitem do G 3/4</t>
  </si>
  <si>
    <t>https://podminky.urs.cz/item/CS_URS_2025_01/722220851</t>
  </si>
  <si>
    <t>722220861</t>
  </si>
  <si>
    <t>Demontáž armatur závitových se dvěma závity G do 3/4</t>
  </si>
  <si>
    <t>5832517</t>
  </si>
  <si>
    <t>Demontáž armatur závitových se dvěma závity do G 3/4</t>
  </si>
  <si>
    <t>https://podminky.urs.cz/item/CS_URS_2025_01/722220861</t>
  </si>
  <si>
    <t>722232044</t>
  </si>
  <si>
    <t>Kohout kulový přímý G 3/4" PN 42 do 185°C vnitřní závit</t>
  </si>
  <si>
    <t>-734630681</t>
  </si>
  <si>
    <t>Armatury se dvěma závity kulové kohouty PN 42 do 185 °C přímé vnitřní závit G 3/4"</t>
  </si>
  <si>
    <t>https://podminky.urs.cz/item/CS_URS_2025_01/722232044</t>
  </si>
  <si>
    <t>722232045</t>
  </si>
  <si>
    <t>Kohout kulový přímý G 1" PN 42 do 185°C vnitřní závit</t>
  </si>
  <si>
    <t>-331988551</t>
  </si>
  <si>
    <t>Armatury se dvěma závity kulové kohouty PN 42 do 185 °C přímé vnitřní závit G 1"</t>
  </si>
  <si>
    <t>https://podminky.urs.cz/item/CS_URS_2025_01/722232045</t>
  </si>
  <si>
    <t>722232062</t>
  </si>
  <si>
    <t>Kohout kulový přímý G 3/4" PN 42 do 185°C vnitřní závit s vypouštěním</t>
  </si>
  <si>
    <t>-1874133427</t>
  </si>
  <si>
    <t>Armatury se dvěma závity kulové kohouty PN 42 do 185 °C přímé vnitřní závit s vypouštěním G 3/4"</t>
  </si>
  <si>
    <t>https://podminky.urs.cz/item/CS_URS_2025_01/722232062</t>
  </si>
  <si>
    <t>722260811</t>
  </si>
  <si>
    <t>Demontáž vodoměrů závitových G 1/2</t>
  </si>
  <si>
    <t>450315523</t>
  </si>
  <si>
    <t>https://podminky.urs.cz/item/CS_URS_2025_01/722260811</t>
  </si>
  <si>
    <t>722270102</t>
  </si>
  <si>
    <t>Sestava vodoměrová závitová G 1"</t>
  </si>
  <si>
    <t>soubor</t>
  </si>
  <si>
    <t>1808910078</t>
  </si>
  <si>
    <t>Vodoměrové sestavy závitové G 1"</t>
  </si>
  <si>
    <t>https://podminky.urs.cz/item/CS_URS_2025_01/722270102</t>
  </si>
  <si>
    <t>722290234</t>
  </si>
  <si>
    <t>Proplach a dezinfekce vodovodního potrubí DN do 80</t>
  </si>
  <si>
    <t>-1951359797</t>
  </si>
  <si>
    <t>Zkoušky, proplach a desinfekce vodovodního potrubí proplach a desinfekce vodovodního potrubí do DN 80</t>
  </si>
  <si>
    <t>https://podminky.urs.cz/item/CS_URS_2025_01/722290234</t>
  </si>
  <si>
    <t>722290246</t>
  </si>
  <si>
    <t>Zkouška těsnosti vodovodního potrubí plastového DN do 40</t>
  </si>
  <si>
    <t>809360878</t>
  </si>
  <si>
    <t>Zkoušky, proplach a desinfekce vodovodního potrubí zkoušky těsnosti vodovodního potrubí plastového do DN 40</t>
  </si>
  <si>
    <t>https://podminky.urs.cz/item/CS_URS_2025_01/722290246</t>
  </si>
  <si>
    <t>998722311</t>
  </si>
  <si>
    <t>Přesun hmot procentní pro vnitřní vodovod ruční v objektech v do 6 m</t>
  </si>
  <si>
    <t>1908671927</t>
  </si>
  <si>
    <t>Přesun hmot pro vnitřní vodovod stanovený procentní sazbou (%) z ceny vodorovná dopravní vzdálenost do 50 m ruční (bez užití mechanizace) v objektech výšky do 6 m</t>
  </si>
  <si>
    <t>https://podminky.urs.cz/item/CS_URS_2025_01/998722311</t>
  </si>
  <si>
    <t>725</t>
  </si>
  <si>
    <t>Zdravotechnika - zařizovací předměty</t>
  </si>
  <si>
    <t>725110814</t>
  </si>
  <si>
    <t>Demontáž klozetu Kombi</t>
  </si>
  <si>
    <t>-525004332</t>
  </si>
  <si>
    <t>Demontáž klozetů kombi</t>
  </si>
  <si>
    <t>https://podminky.urs.cz/item/CS_URS_2025_01/725110814</t>
  </si>
  <si>
    <t>725119125</t>
  </si>
  <si>
    <t>Montáž klozetových mís závěsných na nosné stěny</t>
  </si>
  <si>
    <t>780669639</t>
  </si>
  <si>
    <t>Zařízení záchodů montáž klozetových mís závěsných na nosné stěny</t>
  </si>
  <si>
    <t>https://podminky.urs.cz/item/CS_URS_2025_01/725119125</t>
  </si>
  <si>
    <t>64236091</t>
  </si>
  <si>
    <t>mísa keramická klozetová závěsná bílá s hlubokým splachováním odpad vodorovný</t>
  </si>
  <si>
    <t>1962517150</t>
  </si>
  <si>
    <t>725119131</t>
  </si>
  <si>
    <t>Montáž klozetových sedátek standardních</t>
  </si>
  <si>
    <t>643467929</t>
  </si>
  <si>
    <t>Zařízení záchodů montáž klozetových sedátek standardních</t>
  </si>
  <si>
    <t>https://podminky.urs.cz/item/CS_URS_2025_01/725119131</t>
  </si>
  <si>
    <t>55167399</t>
  </si>
  <si>
    <t>sedátko klozetové duroplastové bílé</t>
  </si>
  <si>
    <t>-382454086</t>
  </si>
  <si>
    <t>55167001</t>
  </si>
  <si>
    <t>panty a šrouby ke klozetovému sedátku</t>
  </si>
  <si>
    <t>sada</t>
  </si>
  <si>
    <t>829656900</t>
  </si>
  <si>
    <t>64286150</t>
  </si>
  <si>
    <t>šrouby ke klozetu</t>
  </si>
  <si>
    <t>-330303759</t>
  </si>
  <si>
    <t>725210821</t>
  </si>
  <si>
    <t>Demontáž umyvadel bez výtokových armatur</t>
  </si>
  <si>
    <t>1743242712</t>
  </si>
  <si>
    <t>Demontáž umyvadel bez výtokových armatur umyvadel</t>
  </si>
  <si>
    <t>https://podminky.urs.cz/item/CS_URS_2025_01/725210821</t>
  </si>
  <si>
    <t>725219102</t>
  </si>
  <si>
    <t>Montáž umyvadla připevněného na šrouby do zdiva</t>
  </si>
  <si>
    <t>-1457540600</t>
  </si>
  <si>
    <t>Umyvadla montáž umyvadel ostatních typů na šrouby</t>
  </si>
  <si>
    <t>https://podminky.urs.cz/item/CS_URS_2025_01/725219102</t>
  </si>
  <si>
    <t>64211045</t>
  </si>
  <si>
    <t>umyvadlo keramické závěsné bílé š 550mm</t>
  </si>
  <si>
    <t>141249071</t>
  </si>
  <si>
    <t>64286105</t>
  </si>
  <si>
    <t>šrouby k umyvadlům</t>
  </si>
  <si>
    <t>-2003247605</t>
  </si>
  <si>
    <t>725320828</t>
  </si>
  <si>
    <t>Demontáž dřez dvojitý velkokuchyně bez výtokových armatur</t>
  </si>
  <si>
    <t>798955710</t>
  </si>
  <si>
    <t>Demontáž dřezů dvojitých bez výtokových armatur velkokuchyňských</t>
  </si>
  <si>
    <t>https://podminky.urs.cz/item/CS_URS_2025_01/725320828</t>
  </si>
  <si>
    <t>725819401</t>
  </si>
  <si>
    <t>Montáž ventilů rohových G 1/2" s připojovací trubičkou</t>
  </si>
  <si>
    <t>-677038391</t>
  </si>
  <si>
    <t>Ventily montáž ventilů ostatních typů rohových s připojovací trubičkou G 1/2"</t>
  </si>
  <si>
    <t>https://podminky.urs.cz/item/CS_URS_2025_01/725819401</t>
  </si>
  <si>
    <t>55141001</t>
  </si>
  <si>
    <t>kohout kulový rohový mosazný R 1/2"x3/8"</t>
  </si>
  <si>
    <t>-616184632</t>
  </si>
  <si>
    <t>55141002</t>
  </si>
  <si>
    <t>ventil kulový rohový s filtrem 1/2"x3/8" s celokovovým kulatým designem</t>
  </si>
  <si>
    <t>1517973773</t>
  </si>
  <si>
    <t>55190005</t>
  </si>
  <si>
    <t>flexi hadice ohebná k baterii D 8x12mm F 1/2"xM10 500mm</t>
  </si>
  <si>
    <t>-1312432618</t>
  </si>
  <si>
    <t>55190003</t>
  </si>
  <si>
    <t>flexi hadice ohebná sanitární D 9x13mm FF 1/2" 500mm</t>
  </si>
  <si>
    <t>1567920394</t>
  </si>
  <si>
    <t>725820801</t>
  </si>
  <si>
    <t>Demontáž baterie nástěnné do G 3 / 4</t>
  </si>
  <si>
    <t>419037845</t>
  </si>
  <si>
    <t>Demontáž baterií nástěnných do G 3/4</t>
  </si>
  <si>
    <t>https://podminky.urs.cz/item/CS_URS_2025_01/725820801</t>
  </si>
  <si>
    <t>725829131</t>
  </si>
  <si>
    <t>Montáž baterie umyvadlové stojánkové G 1/2" ostatní typ</t>
  </si>
  <si>
    <t>862033693</t>
  </si>
  <si>
    <t>Baterie umyvadlové montáž ostatních typů stojánkových G 1/2"</t>
  </si>
  <si>
    <t>https://podminky.urs.cz/item/CS_URS_2025_01/725829131</t>
  </si>
  <si>
    <t>55145686</t>
  </si>
  <si>
    <t>baterie umyvadlová stojánková páková</t>
  </si>
  <si>
    <t>1431071343</t>
  </si>
  <si>
    <t>725840850</t>
  </si>
  <si>
    <t>Demontáž baterie sprch diferenciální do G 3/4x1</t>
  </si>
  <si>
    <t>-1852164473</t>
  </si>
  <si>
    <t>Demontáž baterií sprchových diferenciálních do G 3/4 x 1</t>
  </si>
  <si>
    <t>https://podminky.urs.cz/item/CS_URS_2025_01/725840850</t>
  </si>
  <si>
    <t>725840860</t>
  </si>
  <si>
    <t>Demontáž ramen sprchových nebo sprch táhlových</t>
  </si>
  <si>
    <t>-791889238</t>
  </si>
  <si>
    <t>Demontáž baterií sprchových diferenciálních sprchových ramen nebo sprch táhlových</t>
  </si>
  <si>
    <t>https://podminky.urs.cz/item/CS_URS_2025_01/725840860</t>
  </si>
  <si>
    <t>725849412</t>
  </si>
  <si>
    <t>Montáž baterie sprchové nástěnné s pevnou výškou sprchy</t>
  </si>
  <si>
    <t>-1268653980</t>
  </si>
  <si>
    <t>Baterie sprchové montáž nástěnných baterií s pevnou výškou sprchy</t>
  </si>
  <si>
    <t>https://podminky.urs.cz/item/CS_URS_2025_01/725849412</t>
  </si>
  <si>
    <t>55145588</t>
  </si>
  <si>
    <t>baterie sprchová bez příslušenství</t>
  </si>
  <si>
    <t>-574007628</t>
  </si>
  <si>
    <t>55145003</t>
  </si>
  <si>
    <t>souprava sprchová komplet</t>
  </si>
  <si>
    <t>940060922</t>
  </si>
  <si>
    <t>725850800</t>
  </si>
  <si>
    <t>Demontáž ventilů odpadních</t>
  </si>
  <si>
    <t>-1308241217</t>
  </si>
  <si>
    <t>Demontáž odpadních ventilů všech připojovacích dimenzí</t>
  </si>
  <si>
    <t>https://podminky.urs.cz/item/CS_URS_2025_01/725850800</t>
  </si>
  <si>
    <t>725859101</t>
  </si>
  <si>
    <t>Montáž ventilů odpadních do DN 32 pro zařizovací předměty</t>
  </si>
  <si>
    <t>1947429791</t>
  </si>
  <si>
    <t>Ventily odpadní pro zařizovací předměty montáž ventilů do DN 32</t>
  </si>
  <si>
    <t>https://podminky.urs.cz/item/CS_URS_2025_01/725859101</t>
  </si>
  <si>
    <t>55161007</t>
  </si>
  <si>
    <t>ventil odpadní umyvadlový celokovový CLICK/CLACK s přepadem a připojovacím závitem 5/4"</t>
  </si>
  <si>
    <t>3662359</t>
  </si>
  <si>
    <t>725860811</t>
  </si>
  <si>
    <t>Demontáž uzávěrů zápachu jednoduchých</t>
  </si>
  <si>
    <t>-1457721598</t>
  </si>
  <si>
    <t>Demontáž zápachových uzávěrek pro zařizovací předměty jednoduchých</t>
  </si>
  <si>
    <t>https://podminky.urs.cz/item/CS_URS_2025_01/725860811</t>
  </si>
  <si>
    <t>725869101</t>
  </si>
  <si>
    <t>Montáž zápachových uzávěrek umyvadlových do DN 40</t>
  </si>
  <si>
    <t>1068217851</t>
  </si>
  <si>
    <t>Zápachové uzávěrky zařizovacích předmětů montáž zápachových uzávěrek umyvadlových do DN 40</t>
  </si>
  <si>
    <t>https://podminky.urs.cz/item/CS_URS_2025_01/725869101</t>
  </si>
  <si>
    <t>55162001</t>
  </si>
  <si>
    <t>uzávěrka zápachová umyvadlová s celokovovým kulatým designem DN 32</t>
  </si>
  <si>
    <t>1322494324</t>
  </si>
  <si>
    <t>998725311</t>
  </si>
  <si>
    <t>Přesun hmot procentní pro zařizovací předměty ruční v objektech v do 6 m</t>
  </si>
  <si>
    <t>-1118534352</t>
  </si>
  <si>
    <t>Přesun hmot pro zařizovací předměty stanovený procentní sazbou (%) z ceny vodorovná dopravní vzdálenost do 50 m ruční (bez užití mechanizace) v objektech výšky do 6 m</t>
  </si>
  <si>
    <t>https://podminky.urs.cz/item/CS_URS_2025_01/998725311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</si>
  <si>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</si>
  <si>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</si>
  <si>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</si>
  <si>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</si>
  <si>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-2140221816</t>
  </si>
  <si>
    <t>Předstěnové instalační systémy do lehkých stěn s kovovou konstrukcí pro závěsné klozety ovládání zepředu, stavební výšky 1120 mm</t>
  </si>
  <si>
    <t>https://podminky.urs.cz/item/CS_URS_2025_01/726131041</t>
  </si>
  <si>
    <t>726191001</t>
  </si>
  <si>
    <t>Zvukoizolační souprava pro klozet a bidet</t>
  </si>
  <si>
    <t>846737859</t>
  </si>
  <si>
    <t>Ostatní příslušenství instalačních systémů zvukoizolační souprava pro WC a bidet</t>
  </si>
  <si>
    <t>https://podminky.urs.cz/item/CS_URS_2025_01/726191001</t>
  </si>
  <si>
    <t>726191002</t>
  </si>
  <si>
    <t>Souprava pro předstěnovou montáž</t>
  </si>
  <si>
    <t>613126720</t>
  </si>
  <si>
    <t>Ostatní příslušenství instalačních systémů souprava pro předstěnovou montáž</t>
  </si>
  <si>
    <t>https://podminky.urs.cz/item/CS_URS_2025_01/726191002</t>
  </si>
  <si>
    <t>726191011</t>
  </si>
  <si>
    <t>Ovládací tlačítko WC pro montáž do předstěnových konstrukcí</t>
  </si>
  <si>
    <t>-804464465</t>
  </si>
  <si>
    <t>Ostatní příslušenství instalačních systémů montáž ovládacích tlačítek k WC</t>
  </si>
  <si>
    <t>https://podminky.urs.cz/item/CS_URS_2025_01/726191011</t>
  </si>
  <si>
    <t>55281800</t>
  </si>
  <si>
    <t>tlačítko pro ovládání WC zepředu dvě vody bílé 246x164mm</t>
  </si>
  <si>
    <t>438905626</t>
  </si>
  <si>
    <t>998726311</t>
  </si>
  <si>
    <t>Přesun hmot procentní pro instalační prefabrikáty ruční v objektech v do 6 m</t>
  </si>
  <si>
    <t>-972903366</t>
  </si>
  <si>
    <t>Přesun hmot pro instalační prefabrikáty stanovený procentní sazbou (%) z ceny vodorovná dopravní vzdálenost do 50 m ruční (bez užití mechanizace) v objektech výšky do 6 m</t>
  </si>
  <si>
    <t>https://podminky.urs.cz/item/CS_URS_2025_01/998726311</t>
  </si>
  <si>
    <t>HZS</t>
  </si>
  <si>
    <t>Hodinové zúčtovací sazby</t>
  </si>
  <si>
    <t>HZS2491</t>
  </si>
  <si>
    <t>Hodinová zúčtovací sazba dělník zednických výpomocí</t>
  </si>
  <si>
    <t>hod</t>
  </si>
  <si>
    <t>512</t>
  </si>
  <si>
    <t>-473956268</t>
  </si>
  <si>
    <t>Hodinové zúčtovací sazby profesí PSV zednické výpomoci a pomocné práce PSV dělník zednických výpomocí</t>
  </si>
  <si>
    <t>https://podminky.urs.cz/item/CS_URS_2025_01/HZS2491</t>
  </si>
  <si>
    <t>průrazy, prostupy, začištění apod.</t>
  </si>
  <si>
    <t>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</si>
  <si>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</si>
  <si>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</si>
  <si>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</si>
  <si>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-1031565379</t>
  </si>
  <si>
    <t>51*0,15</t>
  </si>
  <si>
    <t>80159705</t>
  </si>
  <si>
    <t>-207270464</t>
  </si>
  <si>
    <t>-944654603</t>
  </si>
  <si>
    <t>-167007134</t>
  </si>
  <si>
    <t>0,579*9</t>
  </si>
  <si>
    <t>175246444</t>
  </si>
  <si>
    <t>1799415334</t>
  </si>
  <si>
    <t>1876330230</t>
  </si>
  <si>
    <t>733</t>
  </si>
  <si>
    <t>Ústřední vytápění - rozvodné potrubí</t>
  </si>
  <si>
    <t>733120815</t>
  </si>
  <si>
    <t>Demontáž potrubí ocelového hladkého D do 38</t>
  </si>
  <si>
    <t>1875083008</t>
  </si>
  <si>
    <t>Demontáž potrubí z trubek ocelových hladkých Ø do 38</t>
  </si>
  <si>
    <t>https://podminky.urs.cz/item/CS_URS_2025_01/733120815</t>
  </si>
  <si>
    <t>733190801</t>
  </si>
  <si>
    <t>Odřezání objímky dvojité DN do 50</t>
  </si>
  <si>
    <t>-352283127</t>
  </si>
  <si>
    <t>Demontáž příslušenství potrubí odřezání objímek dvojitých DN do 50</t>
  </si>
  <si>
    <t>https://podminky.urs.cz/item/CS_URS_2025_01/733190801</t>
  </si>
  <si>
    <t>733322301</t>
  </si>
  <si>
    <t>Potrubí plastové vícevrstvé PE-Xc/Al/PE-Xc spojované lisováním PN 10 do 80°C D 16x2,0 mm</t>
  </si>
  <si>
    <t>-463524760</t>
  </si>
  <si>
    <t>Potrubí z trubek plastových z vícevrstvého polyethylenu (PE-Xc/Al/PE-Xc) spojovaných lisováním PN 10 do 80°C D 16/2,0</t>
  </si>
  <si>
    <t>https://podminky.urs.cz/item/CS_URS_2025_01/733322301</t>
  </si>
  <si>
    <t>733322302</t>
  </si>
  <si>
    <t>Potrubí plastové vícevrstvé PE-Xc/Al/PE-Xc spojované lisováním PN 10 do 80°C D 20x2,3 mm</t>
  </si>
  <si>
    <t>1683635314</t>
  </si>
  <si>
    <t>Potrubí z trubek plastových z vícevrstvého polyethylenu (PE-Xc/Al/PE-Xc) spojovaných lisováním PN 10 do 80°C D 20/2,3</t>
  </si>
  <si>
    <t>https://podminky.urs.cz/item/CS_URS_2025_01/733322302</t>
  </si>
  <si>
    <t>733322303</t>
  </si>
  <si>
    <t>Potrubí plastové vícevrstvé PE-Xc/Al/PE-Xc spojované lisováním PN 10 do 80°C D 25x2,8 mm</t>
  </si>
  <si>
    <t>-1708367539</t>
  </si>
  <si>
    <t>Potrubí z trubek plastových z vícevrstvého polyethylenu (PE-Xc/Al/PE-Xc) spojovaných lisováním PN 10 do 80°C D 25/2,8</t>
  </si>
  <si>
    <t>https://podminky.urs.cz/item/CS_URS_2025_01/733322303</t>
  </si>
  <si>
    <t>733322304</t>
  </si>
  <si>
    <t>Potrubí plastové vícevrstvé PE-Xc/Al/PE-Xc spojované lisováním PN 10 do 80°C D 32x3,2 mm</t>
  </si>
  <si>
    <t>-1287419692</t>
  </si>
  <si>
    <t>Potrubí z trubek plastových z vícevrstvého polyethylenu (PE-Xc/Al/PE-Xc) spojovaných lisováním PN 10 do 80°C D 32/3,2</t>
  </si>
  <si>
    <t>https://podminky.urs.cz/item/CS_URS_2025_01/733322304</t>
  </si>
  <si>
    <t>733322305</t>
  </si>
  <si>
    <t>Potrubí plastové vícevrstvé PE-Xc/Al/PE-Xc spojované lisováním PN 10 do 80°C D 40x3,5 mm</t>
  </si>
  <si>
    <t>828168572</t>
  </si>
  <si>
    <t>Potrubí z trubek plastových z vícevrstvého polyethylenu (PE-Xc/Al/PE-Xc) spojovaných lisováním PN 10 do 80°C D 40/3,5</t>
  </si>
  <si>
    <t>https://podminky.urs.cz/item/CS_URS_2025_01/733322305</t>
  </si>
  <si>
    <t>733391101</t>
  </si>
  <si>
    <t>Zkouška těsnosti potrubí plastové D do 32x3,0</t>
  </si>
  <si>
    <t>280620345</t>
  </si>
  <si>
    <t>Zkoušky těsnosti potrubí z trubek plastových Ø do 32/3,0</t>
  </si>
  <si>
    <t>https://podminky.urs.cz/item/CS_URS_2025_01/733391101</t>
  </si>
  <si>
    <t>733391102</t>
  </si>
  <si>
    <t>Zkouška těsnosti potrubí plastové D přes 32x3 do 50x4,6</t>
  </si>
  <si>
    <t>2012095793</t>
  </si>
  <si>
    <t>Zkoušky těsnosti potrubí z trubek plastových Ø přes 32/3,0 do 50/4,6</t>
  </si>
  <si>
    <t>https://podminky.urs.cz/item/CS_URS_2025_01/733391102</t>
  </si>
  <si>
    <t>733811241</t>
  </si>
  <si>
    <t>Ochrana potrubí ústředního vytápění termoizolačními trubicemi z PE tl přes 13 do 20 mm DN do 22 mm</t>
  </si>
  <si>
    <t>295433247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</si>
  <si>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</si>
  <si>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https://podminky.urs.cz/item/CS_URS_2025_01/733811241</t>
  </si>
  <si>
    <t>733811242</t>
  </si>
  <si>
    <t>Ochrana potrubí ústředního vytápění termoizolačními trubicemi z PE tl přes 13 do 20 mm DN přes 22 do 45 mm</t>
  </si>
  <si>
    <t>-530965881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</si>
  <si>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</si>
  <si>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https://podminky.urs.cz/item/CS_URS_2025_01/733811242</t>
  </si>
  <si>
    <t>998733311</t>
  </si>
  <si>
    <t>Přesun hmot procentní pro rozvody potrubí ruční v objektech v do 6 m</t>
  </si>
  <si>
    <t>726464123</t>
  </si>
  <si>
    <t>Přesun hmot pro rozvody potrubí stanovený procentní sazbou z ceny vodorovná dopravní vzdálenost do 50 m ruční (bez užití mechanizace) v objektech výšky do 6 m</t>
  </si>
  <si>
    <t>https://podminky.urs.cz/item/CS_URS_2025_01/998733311</t>
  </si>
  <si>
    <t>734</t>
  </si>
  <si>
    <t>Ústřední vytápění - armatury</t>
  </si>
  <si>
    <t>734200811</t>
  </si>
  <si>
    <t>Demontáž armatury závitové s jedním závitem přes G 1/2 do G 1/2</t>
  </si>
  <si>
    <t>1083702420</t>
  </si>
  <si>
    <t>Demontáž armatur závitových s jedním závitem do G 1/2</t>
  </si>
  <si>
    <t>https://podminky.urs.cz/item/CS_URS_2025_01/734200811</t>
  </si>
  <si>
    <t>734200821</t>
  </si>
  <si>
    <t>Demontáž armatury závitové se dvěma závity přes G 1/2 do G 1/2</t>
  </si>
  <si>
    <t>-1721632907</t>
  </si>
  <si>
    <t>Demontáž armatur závitových se dvěma závity do G 1/2</t>
  </si>
  <si>
    <t>https://podminky.urs.cz/item/CS_URS_2025_01/734200821</t>
  </si>
  <si>
    <t>734221552</t>
  </si>
  <si>
    <t>Ventil závitový termostatický přímý dvouregulační G 1/2 PN 16 do 110°C bez hlavice ovládání</t>
  </si>
  <si>
    <t>1416766928</t>
  </si>
  <si>
    <t>Ventily regulační závitové termostatické bez hlavice ovládání PN 16 do 110°C přímé dvouregulační G 1/2</t>
  </si>
  <si>
    <t>https://podminky.urs.cz/item/CS_URS_2025_01/734221552</t>
  </si>
  <si>
    <t>734221682</t>
  </si>
  <si>
    <t>Termostatická hlavice kapalinová PN 10 do 110°C otopných těles VK</t>
  </si>
  <si>
    <t>2097549640</t>
  </si>
  <si>
    <t>Ventily regulační závitové hlavice termostatické pro ovládání ventilů PN 10 do 110°C kapalinové otopných těles VK</t>
  </si>
  <si>
    <t>https://podminky.urs.cz/item/CS_URS_2025_01/734221682</t>
  </si>
  <si>
    <t>734261402</t>
  </si>
  <si>
    <t>Armatura připojovací rohová G 1/2x18 PN 10 do 110°C radiátorů typu VK</t>
  </si>
  <si>
    <t>2020399304</t>
  </si>
  <si>
    <t>Šroubení připojovací armatury radiátorů VK PN 10 do 110°C, regulační uzavíratelné rohové G 1/2 x 18</t>
  </si>
  <si>
    <t>https://podminky.urs.cz/item/CS_URS_2025_01/734261402</t>
  </si>
  <si>
    <t>734261712</t>
  </si>
  <si>
    <t>Šroubení regulační radiátorové přímé G 1/2 bez vypouštění</t>
  </si>
  <si>
    <t>-1149094565</t>
  </si>
  <si>
    <t>Šroubení regulační radiátorové přímé bez vypouštění G 1/2</t>
  </si>
  <si>
    <t>https://podminky.urs.cz/item/CS_URS_2025_01/734261712</t>
  </si>
  <si>
    <t>734292723</t>
  </si>
  <si>
    <t>Kohout kulový přímý G 1/2 PN 42 do 185°C vnitřní závit s vypouštěním</t>
  </si>
  <si>
    <t>-1581186860</t>
  </si>
  <si>
    <t>Ostatní armatury kulové kohouty PN 42 do 185°C přímé vnitřní závit s vypouštěním G 1/2</t>
  </si>
  <si>
    <t>https://podminky.urs.cz/item/CS_URS_2025_01/734292723</t>
  </si>
  <si>
    <t>734292726</t>
  </si>
  <si>
    <t>Kohout kulový přímý G 5/4 PN 42 do 185°C vnitřní závit s vypouštěním</t>
  </si>
  <si>
    <t>1873110644</t>
  </si>
  <si>
    <t>Ostatní armatury kulové kohouty PN 42 do 185°C přímé vnitřní závit s vypouštěním G 5/4</t>
  </si>
  <si>
    <t>https://podminky.urs.cz/item/CS_URS_2025_01/734292726</t>
  </si>
  <si>
    <t>998734311</t>
  </si>
  <si>
    <t>Přesun hmot procentní pro armatury ruční v objektech v do 6 m</t>
  </si>
  <si>
    <t>737659486</t>
  </si>
  <si>
    <t>Přesun hmot pro armatury stanovený procentní sazbou (%) z ceny vodorovná dopravní vzdálenost do 50 m ruční (bez užití mechanizace) v objektech výšky do 6 m</t>
  </si>
  <si>
    <t>https://podminky.urs.cz/item/CS_URS_2025_01/998734311</t>
  </si>
  <si>
    <t>735</t>
  </si>
  <si>
    <t>Ústřední vytápění - otopná tělesa</t>
  </si>
  <si>
    <t>735000912</t>
  </si>
  <si>
    <t>Vyregulování ventilu nebo kohoutu dvojregulačního s termostatickým ovládáním</t>
  </si>
  <si>
    <t>1263401737</t>
  </si>
  <si>
    <t>Regulace otopného systému při opravách vyregulování dvojregulačních ventilů a kohoutů s termostatickým ovládáním</t>
  </si>
  <si>
    <t>https://podminky.urs.cz/item/CS_URS_2025_01/735000912</t>
  </si>
  <si>
    <t>735151811</t>
  </si>
  <si>
    <t>Demontáž otopného tělesa panelového jednořadého dl do 1500 mm</t>
  </si>
  <si>
    <t>474067897</t>
  </si>
  <si>
    <t>Demontáž otopných těles panelových jednořadých stavební délky do 1500 mm</t>
  </si>
  <si>
    <t>https://podminky.urs.cz/item/CS_URS_2025_01/735151811</t>
  </si>
  <si>
    <t>735151821</t>
  </si>
  <si>
    <t>Demontáž otopného tělesa panelového dvouřadého dl do 1500 mm</t>
  </si>
  <si>
    <t>-573970447</t>
  </si>
  <si>
    <t>Demontáž otopných těles panelových dvouřadých stavební délky do 1500 mm</t>
  </si>
  <si>
    <t>https://podminky.urs.cz/item/CS_URS_2025_01/735151821</t>
  </si>
  <si>
    <t>735159210</t>
  </si>
  <si>
    <t>Montáž otopných těles panelových dvouřadých dl do 1140 mm</t>
  </si>
  <si>
    <t>1412387737</t>
  </si>
  <si>
    <t>Montáž otopných těles panelových dvouřadých, stavební délky do 1140 mm</t>
  </si>
  <si>
    <t>https://podminky.urs.cz/item/CS_URS_2025_01/735159210</t>
  </si>
  <si>
    <t>48457253</t>
  </si>
  <si>
    <t>těleso otopné panelové 2 deskové 2 přídavné přestupní plochy v 500mm dl 1000mm</t>
  </si>
  <si>
    <t>-999263035</t>
  </si>
  <si>
    <t>48457244</t>
  </si>
  <si>
    <t>těleso otopné panelové 2 deskové 2 přídavné přestupní plochy v 500mm dl 1100mm</t>
  </si>
  <si>
    <t>-1298687889</t>
  </si>
  <si>
    <t>735159220</t>
  </si>
  <si>
    <t>Montáž otopných těles panelových dvouřadých dl přes 1140 do 1500 mm</t>
  </si>
  <si>
    <t>-362799738</t>
  </si>
  <si>
    <t>Montáž otopných těles panelových dvouřadých, stavební délky přes 1140 do 1500 mm</t>
  </si>
  <si>
    <t>https://podminky.urs.cz/item/CS_URS_2025_01/735159220</t>
  </si>
  <si>
    <t>48457403</t>
  </si>
  <si>
    <t>těleso otopné panelové 2 deskové VK 2 přídavné přestupní plochy v 500mm dl 1200mm</t>
  </si>
  <si>
    <t>598294385</t>
  </si>
  <si>
    <t>48457404</t>
  </si>
  <si>
    <t>těleso otopné panelové 2 deskové VK 2 přídavné přestupní plochy v 500mm dl 1400mm</t>
  </si>
  <si>
    <t>-91573054</t>
  </si>
  <si>
    <t>735191901</t>
  </si>
  <si>
    <t>Vyzkoušení otopných těles ocelových po opravě tlakem</t>
  </si>
  <si>
    <t>-244546286</t>
  </si>
  <si>
    <t>Ostatní opravy otopných těles vyzkoušení tlakem po opravě otopných těles ocelových</t>
  </si>
  <si>
    <t>https://podminky.urs.cz/item/CS_URS_2025_01/735191901</t>
  </si>
  <si>
    <t>735191905</t>
  </si>
  <si>
    <t>Odvzdušnění otopných těles</t>
  </si>
  <si>
    <t>38481762</t>
  </si>
  <si>
    <t>Ostatní opravy otopných těles odvzdušnění tělesa</t>
  </si>
  <si>
    <t>https://podminky.urs.cz/item/CS_URS_2025_01/735191905</t>
  </si>
  <si>
    <t>735191910</t>
  </si>
  <si>
    <t>Napuštění vody do otopných těles</t>
  </si>
  <si>
    <t>-161729673</t>
  </si>
  <si>
    <t>Ostatní opravy otopných těles napuštění vody do otopného systému včetně potrubí (bez kotle a ohříváků) otopných těles</t>
  </si>
  <si>
    <t>https://podminky.urs.cz/item/CS_URS_2025_01/735191910</t>
  </si>
  <si>
    <t>735291800</t>
  </si>
  <si>
    <t>Demontáž konzoly nebo držáku otopných těles, registrů nebo konvektorů do odpadu</t>
  </si>
  <si>
    <t>797380563</t>
  </si>
  <si>
    <t>Demontáž konzol nebo držáků otopných těles, registrů, konvektorů do odpadu</t>
  </si>
  <si>
    <t>https://podminky.urs.cz/item/CS_URS_2025_01/735291800</t>
  </si>
  <si>
    <t>735494811</t>
  </si>
  <si>
    <t>Vypuštění vody z otopných těles</t>
  </si>
  <si>
    <t>160121137</t>
  </si>
  <si>
    <t>Vypuštění vody z otopných soustav bez kotlů, ohříváků, zásobníků a nádrží</t>
  </si>
  <si>
    <t>https://podminky.urs.cz/item/CS_URS_2025_01/735494811</t>
  </si>
  <si>
    <t>998735311</t>
  </si>
  <si>
    <t>Přesun hmot procentní pro otopná tělesa ruční v objektech v do 6 m</t>
  </si>
  <si>
    <t>927935347</t>
  </si>
  <si>
    <t>Přesun hmot pro otopná tělesa stanovený procentní sazbou (%) z ceny vodorovná dopravní vzdálenost do 50 m ruční (bez užití mechanizace) v objektech výšky do 6 m</t>
  </si>
  <si>
    <t>https://podminky.urs.cz/item/CS_URS_2025_01/998735311</t>
  </si>
  <si>
    <t>-1044039180</t>
  </si>
  <si>
    <t>04 - Elektroinstalace</t>
  </si>
  <si>
    <t xml:space="preserve">    741 - Elektroinstalace - silnoproud</t>
  </si>
  <si>
    <t>M - Práce a dodávky M</t>
  </si>
  <si>
    <t xml:space="preserve">    46-M - Zemní práce při extr.mont.pracích</t>
  </si>
  <si>
    <t>253374713</t>
  </si>
  <si>
    <t>-1281907929</t>
  </si>
  <si>
    <t>-1875826860</t>
  </si>
  <si>
    <t>0,94*9</t>
  </si>
  <si>
    <t>900691663</t>
  </si>
  <si>
    <t>741</t>
  </si>
  <si>
    <t>Elektroinstalace - silnoproud</t>
  </si>
  <si>
    <t>741110062</t>
  </si>
  <si>
    <t>Montáž trubka plastová ohebná D přes 23 do 35 mm uložená pod omítku</t>
  </si>
  <si>
    <t>-244639588</t>
  </si>
  <si>
    <t>Montáž trubek elektroinstalačních s nasunutím nebo našroubováním do krabic plastových ohebných, uložených pod omítku, vnější Ø přes 23 do 35 mm</t>
  </si>
  <si>
    <t>https://podminky.urs.cz/item/CS_URS_2025_01/741110062</t>
  </si>
  <si>
    <t>34571156</t>
  </si>
  <si>
    <t>trubka elektroinstalační ohebná z PH, D 28,4/34,5mm</t>
  </si>
  <si>
    <t>-71112548</t>
  </si>
  <si>
    <t>112*1,05 'Přepočtené koeficientem množství</t>
  </si>
  <si>
    <t>741111821</t>
  </si>
  <si>
    <t>Demontáž trubky plastové ohebné D do 50 mm uložené pevně</t>
  </si>
  <si>
    <t>966955471</t>
  </si>
  <si>
    <t>Demontáž elektroinstalačních trubek plastových ohebných, uložených pevně, vnější Ø do 50 mm</t>
  </si>
  <si>
    <t>https://podminky.urs.cz/item/CS_URS_2025_01/741111821</t>
  </si>
  <si>
    <t>741112001</t>
  </si>
  <si>
    <t>Montáž krabice zapuštěná plastová kruhová</t>
  </si>
  <si>
    <t>-1335562288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</si>
  <si>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</si>
  <si>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https://podminky.urs.cz/item/CS_URS_2025_01/741112001</t>
  </si>
  <si>
    <t>34571521</t>
  </si>
  <si>
    <t>krabice pod omítku PVC odbočná kruhová D 70mm s víčkem a svorkovnicí</t>
  </si>
  <si>
    <t>1553785774</t>
  </si>
  <si>
    <t>741112061</t>
  </si>
  <si>
    <t>Montáž krabice přístrojová zapuštěná plastová kruhová</t>
  </si>
  <si>
    <t>-827775842</t>
  </si>
  <si>
    <t>Montáž krabic elektroinstalačních bez napojení na trubky a lišty, demontáže a montáže víčka a přístroje přístrojových zapuštěných plastových kruhových do zdiva</t>
  </si>
  <si>
    <t>https://podminky.urs.cz/item/CS_URS_2025_01/741112061</t>
  </si>
  <si>
    <t>34571450</t>
  </si>
  <si>
    <t>krabice pod omítku PVC přístrojová kruhová D 70mm</t>
  </si>
  <si>
    <t>211063797</t>
  </si>
  <si>
    <t>741112801</t>
  </si>
  <si>
    <t>Demontáž elektroinstalačních lišt nástěnných vkládacích uložených pevně</t>
  </si>
  <si>
    <t>-539093699</t>
  </si>
  <si>
    <t>Demotáž elektroinstalačních lišt a kanálů nástěnných uložených pevně vkládacích</t>
  </si>
  <si>
    <t>https://podminky.urs.cz/item/CS_URS_2025_01/741112801</t>
  </si>
  <si>
    <t>741120001</t>
  </si>
  <si>
    <t>Montáž vodič Cu izolovaný plný a laněný žíla 0,35-6 mm2 pod omítku (např. CY)</t>
  </si>
  <si>
    <t>-1227822399</t>
  </si>
  <si>
    <t>Montáž vodičů izolovaných měděných bez ukončení uložených pod omítku plných a laněných (např. CY), průřezu žíly 0,35 až 6 mm2</t>
  </si>
  <si>
    <t>https://podminky.urs.cz/item/CS_URS_2025_01/741120001</t>
  </si>
  <si>
    <t>34140826</t>
  </si>
  <si>
    <t>vodič propojovací jádro Cu plné izolace PVC 450/750V (H07V-U) 1x6mm2</t>
  </si>
  <si>
    <t>-2059495471</t>
  </si>
  <si>
    <t>70*1,15 'Přepočtené koeficientem množství</t>
  </si>
  <si>
    <t>741120101</t>
  </si>
  <si>
    <t>Montáž vodič Cu izolovaný plný a laněný s PVC pláštěm žíla 0,15 až 16 mm2 zatažený (např. CY, CHAH-V)</t>
  </si>
  <si>
    <t>-1718478545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</si>
  <si>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</si>
  <si>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https://podminky.urs.cz/item/CS_URS_2025_01/741120101</t>
  </si>
  <si>
    <t>-1236760063</t>
  </si>
  <si>
    <t>120*1,15 'Přepočtené koeficientem množství</t>
  </si>
  <si>
    <t>741120811</t>
  </si>
  <si>
    <t>Demontáž vodič Cu izolovaný plný a laněný žíla 0,35-16 mm2 pod omítkou</t>
  </si>
  <si>
    <t>-2108398305</t>
  </si>
  <si>
    <t>Demontáž vodičů izolovaných měděných uložených pod omítku plných a laněných průřezu žíly 0,35 až 16 mm2</t>
  </si>
  <si>
    <t>https://podminky.urs.cz/item/CS_URS_2025_01/741120811</t>
  </si>
  <si>
    <t>741120821</t>
  </si>
  <si>
    <t>Demontáž vodič Cu izolovaný plný a laněný s PVC pláštěm žíla 0,15-70 mm2</t>
  </si>
  <si>
    <t>-430224174</t>
  </si>
  <si>
    <t>Demontáž vodičů izolovaných měděných uložených v trubkách nebo lištách plných a laněných s PVC pláštěm, bezhalogenových, ohniodolných průřezu žíly 0,15 až 70 mm2</t>
  </si>
  <si>
    <t>https://podminky.urs.cz/item/CS_URS_2025_01/741120821</t>
  </si>
  <si>
    <t>741122015</t>
  </si>
  <si>
    <t>Montáž kabel Cu bez ukončení uložený pod omítku plný kulatý 3x1,5 mm2 (např. CYKY)</t>
  </si>
  <si>
    <t>1814539144</t>
  </si>
  <si>
    <t>Montáž kabelů měděných bez ukončení uložených pod omítku plných kulatých (např. CYKY), počtu a průřezu žil 3x1,5 mm2</t>
  </si>
  <si>
    <t>https://podminky.urs.cz/item/CS_URS_2025_01/741122015</t>
  </si>
  <si>
    <t>34111030</t>
  </si>
  <si>
    <t>kabel instalační jádro Cu plné izolace PVC plášť PVC 450/750V (CYKY) 3x1,5mm2</t>
  </si>
  <si>
    <t>323821043</t>
  </si>
  <si>
    <t>200</t>
  </si>
  <si>
    <t>200*1,15 'Přepočtené koeficientem množství</t>
  </si>
  <si>
    <t>741122016</t>
  </si>
  <si>
    <t>Montáž kabel Cu bez ukončení uložený pod omítku plný kulatý 3x2,5 až 6 mm2 (např. CYKY)</t>
  </si>
  <si>
    <t>-305040826</t>
  </si>
  <si>
    <t>Montáž kabelů měděných bez ukončení uložených pod omítku plných kulatých (např. CYKY), počtu a průřezu žil 3x2,5 až 6 mm2</t>
  </si>
  <si>
    <t>https://podminky.urs.cz/item/CS_URS_2025_01/741122016</t>
  </si>
  <si>
    <t>34111036</t>
  </si>
  <si>
    <t>kabel instalační jádro Cu plné izolace PVC plášť PVC 450/750V (CYKY) 3x2,5mm2</t>
  </si>
  <si>
    <t>-2049722691</t>
  </si>
  <si>
    <t>741122122</t>
  </si>
  <si>
    <t>Montáž kabel Cu plný kulatý žíla 3x1,5 až 6 mm2 zatažený v trubkách (např. CYKY)</t>
  </si>
  <si>
    <t>-1934863607</t>
  </si>
  <si>
    <t>Montáž kabelů měděných bez ukončení uložených v trubkách zatažených plných kulatých nebo bezhalogenových (např. CYKY) počtu a průřezu žil 3x1,5 až 6 mm2</t>
  </si>
  <si>
    <t>https://podminky.urs.cz/item/CS_URS_2025_01/741122122</t>
  </si>
  <si>
    <t>-1943581062</t>
  </si>
  <si>
    <t>-1125545082</t>
  </si>
  <si>
    <t>130*1,15 'Přepočtené koeficientem množství</t>
  </si>
  <si>
    <t>741122851</t>
  </si>
  <si>
    <t>Demontáž kabel Cu plný kulatý žíla 2x1,5 až 6 mm2, 3x1,5 až 10 mm2, 4x1,5 až 10 mm2, 5x1,5 až 6 mm2, 7x1,5 až 4 mm2, 12x1,5 mm2 uložený volně</t>
  </si>
  <si>
    <t>-1759918787</t>
  </si>
  <si>
    <t>Demontáž kabelů měděných uložených volně nebo v liště plných kulatých počtu a průřezu žil 2x1,5 až 6 mm2, 3x1,5 až 10 mm2, 4x1,5 až 10 mm2, 5x1,5 až 6 mm2, 7x1,5 až 4 mm2, 12x1,5 mm2</t>
  </si>
  <si>
    <t>https://podminky.urs.cz/item/CS_URS_2025_01/741122851</t>
  </si>
  <si>
    <t>741125871</t>
  </si>
  <si>
    <t>Demontáž kabel Al plný kulatý žíla 2x16 až 25 mm2, 3x16 až 35 mm2 uložený pod omítku</t>
  </si>
  <si>
    <t>-1714326393</t>
  </si>
  <si>
    <t>Demontáž kabelů hliníkových uložených pod omítkou plných kulatých počtu a průřezu žil 2x16 až 25 mm2, 3x16 až 35 mm2</t>
  </si>
  <si>
    <t>https://podminky.urs.cz/item/CS_URS_2025_01/741125871</t>
  </si>
  <si>
    <t>741130001</t>
  </si>
  <si>
    <t>Ukončení vodič izolovaný do 2,5 mm2 v rozváděči nebo na přístroji</t>
  </si>
  <si>
    <t>-1977899428</t>
  </si>
  <si>
    <t>Ukončení vodičů izolovaných s označením a zapojením v rozváděči nebo na přístroji, průřezu žíly do 2,5 mm2</t>
  </si>
  <si>
    <t>https://podminky.urs.cz/item/CS_URS_2025_01/741130001</t>
  </si>
  <si>
    <t>741130004</t>
  </si>
  <si>
    <t>Ukončení vodič izolovaný do 6 mm2 v rozváděči nebo na přístroji</t>
  </si>
  <si>
    <t>385303206</t>
  </si>
  <si>
    <t>Ukončení vodičů izolovaných s označením a zapojením v rozváděči nebo na přístroji, průřezu žíly do 6 mm2</t>
  </si>
  <si>
    <t>https://podminky.urs.cz/item/CS_URS_2025_01/741130004</t>
  </si>
  <si>
    <t>74121011R</t>
  </si>
  <si>
    <t>Dodávka a montáž rozvaděče včetně výzbroje</t>
  </si>
  <si>
    <t>-1504254036</t>
  </si>
  <si>
    <t>741211813</t>
  </si>
  <si>
    <t>Demontáž rozvodnic kovových pod omítkou s krytím do IPx4 plochou do 0,8 m2</t>
  </si>
  <si>
    <t>-347189297</t>
  </si>
  <si>
    <t>Demontáž rozvodnic kovových, uložených pod omítkou, krytí do IPx 4, plochy přes 0,2 do 0,8 m2</t>
  </si>
  <si>
    <t>https://podminky.urs.cz/item/CS_URS_2025_01/741211813</t>
  </si>
  <si>
    <t>741310201</t>
  </si>
  <si>
    <t>Montáž spínač (polo)zapuštěný šroubové připojení 1-jednopólový se zapojením vodičů</t>
  </si>
  <si>
    <t>-703364504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</si>
  <si>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</si>
  <si>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https://podminky.urs.cz/item/CS_URS_2025_01/741310201</t>
  </si>
  <si>
    <t>34539005</t>
  </si>
  <si>
    <t>přístroj spínače jednopólového se svorkou N, řazení 1, 1So, 1S šroubové svorky</t>
  </si>
  <si>
    <t>470805376</t>
  </si>
  <si>
    <t>34539049</t>
  </si>
  <si>
    <t>kryt spínače jednoduchý</t>
  </si>
  <si>
    <t>1619129276</t>
  </si>
  <si>
    <t>34539059</t>
  </si>
  <si>
    <t>rámeček jednonásobný</t>
  </si>
  <si>
    <t>-1269181150</t>
  </si>
  <si>
    <t>741310231</t>
  </si>
  <si>
    <t>Montáž přepínač (polo)zapuštěný šroubové připojení 5-sériový se zapojením vodičů</t>
  </si>
  <si>
    <t>-1515884176</t>
  </si>
  <si>
    <t>Montáž spínačů jedno nebo dvoupólových polozapuštěných nebo zapuštěných se zapojením vodičů šroubové připojení, pro prostředí normální přepínačů, řazení 5-sériových</t>
  </si>
  <si>
    <t>https://podminky.urs.cz/item/CS_URS_2025_01/741310231</t>
  </si>
  <si>
    <t>34539002</t>
  </si>
  <si>
    <t>přístroj přepínače sériového, řazení 5 šroubové svorky</t>
  </si>
  <si>
    <t>900703436</t>
  </si>
  <si>
    <t>34539050</t>
  </si>
  <si>
    <t>kryt spínače dělený</t>
  </si>
  <si>
    <t>66243171</t>
  </si>
  <si>
    <t>-968123462</t>
  </si>
  <si>
    <t>741310233</t>
  </si>
  <si>
    <t>Montáž přepínač (polo)zapuštěný šroubové připojení 6-střídavý se zapojením vodičů</t>
  </si>
  <si>
    <t>-1109378080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</si>
  <si>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</si>
  <si>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https://podminky.urs.cz/item/CS_URS_2025_01/741310233</t>
  </si>
  <si>
    <t>34539006</t>
  </si>
  <si>
    <t>přístroj přepínače střídavého, řazení 6, 6So, 6S šroubové svorky</t>
  </si>
  <si>
    <t>10845036</t>
  </si>
  <si>
    <t>-1548379878</t>
  </si>
  <si>
    <t>-915914868</t>
  </si>
  <si>
    <t>741311815</t>
  </si>
  <si>
    <t>Demontáž spínačů nástěnných normálních do 10 A šroubových bez zachování funkčnosti přes 2 do 4 svorek</t>
  </si>
  <si>
    <t>-580400296</t>
  </si>
  <si>
    <t>Demontáž spínačů bez zachování funkčnosti (do suti) nástěnných, pro prostředí normální do 10 A, připojení šroubové přes 2 svorky do 4 svorek</t>
  </si>
  <si>
    <t>https://podminky.urs.cz/item/CS_URS_2025_01/741311815</t>
  </si>
  <si>
    <t>741311875</t>
  </si>
  <si>
    <t>Demontáž spínačů zapuštěných normálních do 10 A šroubových bez zachování funkčnosti přes 2 do 4 svorek</t>
  </si>
  <si>
    <t>1933597139</t>
  </si>
  <si>
    <t>Demontáž spínačů bez zachování funkčnosti (do suti) polozapuštěných nebo zapuštěných, pro prostředí normální do 10 A, připojení šroubové přes 2 svorky do 4 svorek</t>
  </si>
  <si>
    <t>https://podminky.urs.cz/item/CS_URS_2025_01/741311875</t>
  </si>
  <si>
    <t>741313041</t>
  </si>
  <si>
    <t>Montáž zásuvka (polo)zapuštěná šroubové připojení 2P+PE se zapojením vodičů</t>
  </si>
  <si>
    <t>1324308375</t>
  </si>
  <si>
    <t>Montáž zásuvek domovních se zapojením vodičů šroubové připojení polozapuštěných nebo zapuštěných 10/16 A, provedení 2P + PE</t>
  </si>
  <si>
    <t>https://podminky.urs.cz/item/CS_URS_2025_01/741313041</t>
  </si>
  <si>
    <t>34555240</t>
  </si>
  <si>
    <t>přístroj zásuvky zapuštěné jednonásobné, krytka s clonkami, šroubové svorky</t>
  </si>
  <si>
    <t>318746799</t>
  </si>
  <si>
    <t>1896539323</t>
  </si>
  <si>
    <t>741313043</t>
  </si>
  <si>
    <t>Montáž zásuvka (polo)zapuštěná šroubové připojení 2x(2P + PE) dvojnásobná se zapojením vodičů</t>
  </si>
  <si>
    <t>42998597</t>
  </si>
  <si>
    <t>Montáž zásuvek domovních se zapojením vodičů šroubové připojení polozapuštěných nebo zapuštěných 10/16 A, provedení 2x (2P + PE) dvojnásobná</t>
  </si>
  <si>
    <t>https://podminky.urs.cz/item/CS_URS_2025_01/741313043</t>
  </si>
  <si>
    <t>34555238</t>
  </si>
  <si>
    <t>zásuvka zapuštěná dvojnásobná, šroubové svorky</t>
  </si>
  <si>
    <t>772614459</t>
  </si>
  <si>
    <t>741315823</t>
  </si>
  <si>
    <t>Demontáž zásuvek domovních normální prostředí do 16A zapuštěných šroubových bez zachování funkčnosti 2P+PE</t>
  </si>
  <si>
    <t>-426964059</t>
  </si>
  <si>
    <t>Demontáž zásuvek bez zachování funkčnosti (do suti) domovních polozapuštěných nebo zapuštěných, pro prostředí normální do 16 A, připojení šroubové 2P+PE</t>
  </si>
  <si>
    <t>https://podminky.urs.cz/item/CS_URS_2025_01/741315823</t>
  </si>
  <si>
    <t>741322815</t>
  </si>
  <si>
    <t>Demontáž jistič jednopólový nn do 25 A ze skříně</t>
  </si>
  <si>
    <t>995483120</t>
  </si>
  <si>
    <t>Demontáž jističů jednopólových nn bez signálního kontaktu do 25 A ze skříně</t>
  </si>
  <si>
    <t>https://podminky.urs.cz/item/CS_URS_2025_01/741322815</t>
  </si>
  <si>
    <t>741322835</t>
  </si>
  <si>
    <t>Demontáž jistič dvoupólový nn do 25 A ze skříně</t>
  </si>
  <si>
    <t>1596499002</t>
  </si>
  <si>
    <t>Demontáž jističů dvoupólových nn bez signálního kontaktu do 25 A ze skříně</t>
  </si>
  <si>
    <t>https://podminky.urs.cz/item/CS_URS_2025_01/741322835</t>
  </si>
  <si>
    <t>741371821</t>
  </si>
  <si>
    <t>Demontáž osvětlovacího modulového systému zářivkového dl do 1100 mm bez zachování funkčnosti</t>
  </si>
  <si>
    <t>-342010531</t>
  </si>
  <si>
    <t>Demontáž svítidel bez zachování funkčnosti (do suti) interiérových modulového systému zářivkových, délky do 1100 mm</t>
  </si>
  <si>
    <t>https://podminky.urs.cz/item/CS_URS_2025_01/741371821</t>
  </si>
  <si>
    <t>741371841</t>
  </si>
  <si>
    <t>Demontáž svítidla interiérového se standardní paticí nebo int. zdrojem LED přisazeného stropního do 0,09 m2 bez zachování funkčnosti</t>
  </si>
  <si>
    <t>-1688208273</t>
  </si>
  <si>
    <t>Demontáž svítidel bez zachování funkčnosti (do suti) interiérových se standardní paticí (E27, T5, GU10) nebo integrovaným zdrojem LED přisazených, ploše stropních do 0,09 m2</t>
  </si>
  <si>
    <t>https://podminky.urs.cz/item/CS_URS_2025_01/741371841</t>
  </si>
  <si>
    <t>741372061</t>
  </si>
  <si>
    <t>Montáž svítidlo LED interiérové přisazené stropní hranaté nebo kruhové do 0,09 m2 se zapojením vodičů</t>
  </si>
  <si>
    <t>-2082204995</t>
  </si>
  <si>
    <t>Montáž svítidel s integrovaným zdrojem LED se zapojením vodičů interiérových přisazených stropních hranatých nebo kruhových plochy do 0,09 m2</t>
  </si>
  <si>
    <t>https://podminky.urs.cz/item/CS_URS_2025_01/741372061</t>
  </si>
  <si>
    <t>34825001</t>
  </si>
  <si>
    <t>svítidlo interiérové stropní přisazené kruhové D 200-300mm 1300-2000lm</t>
  </si>
  <si>
    <t>-457471375</t>
  </si>
  <si>
    <t>741372062</t>
  </si>
  <si>
    <t>Montáž svítidlo LED interiérové přisazené stropní hranaté nebo kruhové přes 0,09 do 0,36 m2 se zapojením vodičů</t>
  </si>
  <si>
    <t>1249797074</t>
  </si>
  <si>
    <t>Montáž svítidel s integrovaným zdrojem LED se zapojením vodičů interiérových přisazených stropních hranatých nebo kruhových plochy přes 0,09 do 0,36 m2</t>
  </si>
  <si>
    <t>https://podminky.urs.cz/item/CS_URS_2025_01/741372062</t>
  </si>
  <si>
    <t>34825003</t>
  </si>
  <si>
    <t>svítidlo interiérové stropní přisazené kruhové D 300-450mm 1900-2500lm</t>
  </si>
  <si>
    <t>467864451</t>
  </si>
  <si>
    <t>741372077</t>
  </si>
  <si>
    <t>Montáž svítidlo LED interiérové přisazené stropní hranaté nebo kruhové přes 0,09 do 0,36 m2 s pohybovým čidlem se zapojením vodičů</t>
  </si>
  <si>
    <t>-878141694</t>
  </si>
  <si>
    <t>Montáž svítidel s integrovaným zdrojem LED se zapojením vodičů interiérových přisazených stropních hranatých nebo kruhových s pohybovým čidlem, plochy přes 0,09 do 0,36 m2</t>
  </si>
  <si>
    <t>https://podminky.urs.cz/item/CS_URS_2025_01/741372077</t>
  </si>
  <si>
    <t>34825055</t>
  </si>
  <si>
    <t>svítidlo interiérové stropní přisazené kruhové D 300-450mm 1200-1900lm s pohybovým čidlem</t>
  </si>
  <si>
    <t>-1909177247</t>
  </si>
  <si>
    <t>741420001</t>
  </si>
  <si>
    <t>Montáž drát nebo lano hromosvodné svodové D do 10 mm s podpěrou</t>
  </si>
  <si>
    <t>1603581087</t>
  </si>
  <si>
    <t>Montáž hromosvodného vedení svodových drátů nebo lan s podpěrami, Ø do 10 mm</t>
  </si>
  <si>
    <t>https://podminky.urs.cz/item/CS_URS_2025_01/741420001</t>
  </si>
  <si>
    <t>35441077</t>
  </si>
  <si>
    <t>drát D 8mm AlMgSi</t>
  </si>
  <si>
    <t>kg</t>
  </si>
  <si>
    <t>-1119019557</t>
  </si>
  <si>
    <t>60*0,135*1,15</t>
  </si>
  <si>
    <t>35442270</t>
  </si>
  <si>
    <t>podpěra vedení na ploché střechy pr. 140mm, plastový zámek, výška vedení 100mm, plast s betonem, 1 kg</t>
  </si>
  <si>
    <t>-689311875</t>
  </si>
  <si>
    <t>741420020</t>
  </si>
  <si>
    <t>Montáž svorka hromosvodná s jedním šroubem</t>
  </si>
  <si>
    <t>-187092948</t>
  </si>
  <si>
    <t>Montáž hromosvodného vedení svorek s jedním šroubem</t>
  </si>
  <si>
    <t>https://podminky.urs.cz/item/CS_URS_2025_01/741420020</t>
  </si>
  <si>
    <t>35442029</t>
  </si>
  <si>
    <t>svorka uzemnění nerez univerzální</t>
  </si>
  <si>
    <t>-767215392</t>
  </si>
  <si>
    <t>741420021</t>
  </si>
  <si>
    <t>Montáž svorka hromosvodná se 2 šrouby</t>
  </si>
  <si>
    <t>-182388688</t>
  </si>
  <si>
    <t>Montáž hromosvodného vedení svorek se 2 šrouby</t>
  </si>
  <si>
    <t>https://podminky.urs.cz/item/CS_URS_2025_01/741420021</t>
  </si>
  <si>
    <t>35441885</t>
  </si>
  <si>
    <t>svorka spojovací pro lano D 8-10mm</t>
  </si>
  <si>
    <t>-1563024497</t>
  </si>
  <si>
    <t>35442037</t>
  </si>
  <si>
    <t>svorka uzemnění nerez křížová</t>
  </si>
  <si>
    <t>177106930</t>
  </si>
  <si>
    <t>741421821</t>
  </si>
  <si>
    <t>Demontáž drátu nebo lana svodového vedení D do 8 mm rovná střecha</t>
  </si>
  <si>
    <t>1227062986</t>
  </si>
  <si>
    <t>Demontáž hromosvodného vedení bez zachování funkčnosti svodových drátů nebo lan na rovné střeše, průměru do 8 mm</t>
  </si>
  <si>
    <t>https://podminky.urs.cz/item/CS_URS_2025_01/741421821</t>
  </si>
  <si>
    <t>741421841</t>
  </si>
  <si>
    <t>Demontáž svorky šroubové hromosvodné s 1 šroubem</t>
  </si>
  <si>
    <t>-1101583039</t>
  </si>
  <si>
    <t>Demontáž hromosvodného vedení bez zachování funkčnosti svorek šroubových s 1 šroubem</t>
  </si>
  <si>
    <t>https://podminky.urs.cz/item/CS_URS_2025_01/741421841</t>
  </si>
  <si>
    <t>741421843</t>
  </si>
  <si>
    <t>Demontáž svorky šroubové hromosvodné se 2 šrouby</t>
  </si>
  <si>
    <t>1818512195</t>
  </si>
  <si>
    <t>Demontáž hromosvodného vedení bez zachování funkčnosti svorek šroubových se 2 šrouby</t>
  </si>
  <si>
    <t>https://podminky.urs.cz/item/CS_URS_2025_01/741421843</t>
  </si>
  <si>
    <t>741421855</t>
  </si>
  <si>
    <t>Demontáž vedení hromosvodné-podpěra střešní pro plochou střechu</t>
  </si>
  <si>
    <t>-1704946458</t>
  </si>
  <si>
    <t>Demontáž hromosvodného vedení podpěr střešního vedení pro plochou střechu</t>
  </si>
  <si>
    <t>https://podminky.urs.cz/item/CS_URS_2025_01/741421855</t>
  </si>
  <si>
    <t>741430005</t>
  </si>
  <si>
    <t>Montáž tyč jímací délky do 3 m na stojan</t>
  </si>
  <si>
    <t>-1016938629</t>
  </si>
  <si>
    <t>Montáž jímacích tyčí délky do 3 m, na stojan</t>
  </si>
  <si>
    <t>https://podminky.urs.cz/item/CS_URS_2025_01/741430005</t>
  </si>
  <si>
    <t>35441127</t>
  </si>
  <si>
    <t>tyč jímací s kovaným hrotem 1000mm nerez</t>
  </si>
  <si>
    <t>888036638</t>
  </si>
  <si>
    <t>35442181</t>
  </si>
  <si>
    <t>stojan pro jímací tyč s rovným koncem, FeZn, s plastbetonovými podpěrami, pro jímač do 2000mm - rozpětí podpěr 350mm</t>
  </si>
  <si>
    <t>-275980492</t>
  </si>
  <si>
    <t>998741311</t>
  </si>
  <si>
    <t>Přesun hmot procentní pro silnoproud ruční v objektech v do 6 m</t>
  </si>
  <si>
    <t>1016655909</t>
  </si>
  <si>
    <t>Přesun hmot pro silnoproud stanovený procentní sazbou (%) z ceny vodorovná dopravní vzdálenost do 50 m ruční (bez užití mechanizace) v objektech výšky do 6 m</t>
  </si>
  <si>
    <t>https://podminky.urs.cz/item/CS_URS_2025_01/998741311</t>
  </si>
  <si>
    <t>Práce a dodávky M</t>
  </si>
  <si>
    <t>46-M</t>
  </si>
  <si>
    <t>Zemní práce při extr.mont.pracích</t>
  </si>
  <si>
    <t>460941112</t>
  </si>
  <si>
    <t>Vyplnění a omítnutí rýh při elektroinstalacích ve stropech hl do 3 cm a š přes 3 do 5 cm</t>
  </si>
  <si>
    <t>344082602</t>
  </si>
  <si>
    <t>Vyplnění rýh vyplnění a omítnutí rýh ve stropech hloubky do 3 cm a šířky přes 3 do 5 cm</t>
  </si>
  <si>
    <t>https://podminky.urs.cz/item/CS_URS_2025_01/460941112</t>
  </si>
  <si>
    <t>460941221</t>
  </si>
  <si>
    <t>Vyplnění a omítnutí rýh při elektroinstalacích ve stěnách hl přes 3 do 5 cm a š do 5 cm</t>
  </si>
  <si>
    <t>-821180815</t>
  </si>
  <si>
    <t>Vyplnění rýh vyplnění a omítnutí rýh ve stěnách hloubky přes 3 do 5 cm a šířky do 5 cm</t>
  </si>
  <si>
    <t>https://podminky.urs.cz/item/CS_URS_2025_01/460941221</t>
  </si>
  <si>
    <t>468094111</t>
  </si>
  <si>
    <t>Vyvrtání otvorů pro elektroinstalační krabice ve stěnách z cihel hloubky do 6 cm</t>
  </si>
  <si>
    <t>-1344591258</t>
  </si>
  <si>
    <t>Vyvrtání otvorů pro elektroinstalační krabice ve stěnách z cihel, hloubky do 6 cm</t>
  </si>
  <si>
    <t>https://podminky.urs.cz/item/CS_URS_2025_01/468094111</t>
  </si>
  <si>
    <t>468101212</t>
  </si>
  <si>
    <t>Vysekání rýh pro montáž trubek a kabelů ve stropech hl do 3 cm a š přes 3 do 5 cm</t>
  </si>
  <si>
    <t>-1518284853</t>
  </si>
  <si>
    <t>Vysekání rýh pro montáž trubek a kabelů ve stropech z betonu hloubky do 3 cm a šířky přes 3 do 5 cm</t>
  </si>
  <si>
    <t>https://podminky.urs.cz/item/CS_URS_2025_01/468101212</t>
  </si>
  <si>
    <t>468101421</t>
  </si>
  <si>
    <t>Vysekání rýh pro montáž trubek a kabelů v cihelných zdech hl přes 3 do 5 cm a š do 5 cm</t>
  </si>
  <si>
    <t>-577156922</t>
  </si>
  <si>
    <t>Vysekání rýh pro montáž trubek a kabelů v cihelných zdech hloubky přes 3 do 5 cm a šířky do 5 cm</t>
  </si>
  <si>
    <t>https://podminky.urs.cz/item/CS_URS_2025_01/468101421</t>
  </si>
  <si>
    <t>469971111</t>
  </si>
  <si>
    <t>Svislá doprava suti a vybouraných hmot při elektromontážích za první podlaží</t>
  </si>
  <si>
    <t>-1741734057</t>
  </si>
  <si>
    <t>Odvoz suti a vybouraných hmot svislá doprava suti a vybouraných hmot za první podlaží</t>
  </si>
  <si>
    <t>https://podminky.urs.cz/item/CS_URS_2025_01/469971111</t>
  </si>
  <si>
    <t>469972111</t>
  </si>
  <si>
    <t>Odvoz suti a vybouraných hmot při elektromontážích do 1 km</t>
  </si>
  <si>
    <t>640804932</t>
  </si>
  <si>
    <t>Odvoz suti a vybouraných hmot odvoz suti a vybouraných hmot do 1 km</t>
  </si>
  <si>
    <t>https://podminky.urs.cz/item/CS_URS_2025_01/469972111</t>
  </si>
  <si>
    <t>469972121</t>
  </si>
  <si>
    <t>Příplatek k odvozu suti a vybouraných hmot při elektromontážích za každý další 1 km</t>
  </si>
  <si>
    <t>-1481747320</t>
  </si>
  <si>
    <t>Odvoz suti a vybouraných hmot odvoz suti a vybouraných hmot Příplatek k ceně za každý další i započatý 1 km</t>
  </si>
  <si>
    <t>https://podminky.urs.cz/item/CS_URS_2025_01/469972121</t>
  </si>
  <si>
    <t>469973116</t>
  </si>
  <si>
    <t>1321371621</t>
  </si>
  <si>
    <t>Poplatek za uložení stavebního odpadu (skládkovné) na skládce směsného stavebního a demoličního zatříděného do Katalogu odpadů pod kódem 17 09 04</t>
  </si>
  <si>
    <t>https://podminky.urs.cz/item/CS_URS_2025_01/469973116</t>
  </si>
  <si>
    <t>469981111</t>
  </si>
  <si>
    <t>Přesun hmot pro pomocné stavební práce při elektromotážích</t>
  </si>
  <si>
    <t>-2069902150</t>
  </si>
  <si>
    <t>Přesun hmot pro pomocné stavební práce při elektromontážích dopravní vzdálenost do 1 000 m</t>
  </si>
  <si>
    <t>https://podminky.urs.cz/item/CS_URS_2025_01/469981111</t>
  </si>
  <si>
    <t>HZS2231</t>
  </si>
  <si>
    <t>Hodinová zúčtovací sazba elektrikář</t>
  </si>
  <si>
    <t>-1909182819</t>
  </si>
  <si>
    <t>Hodinové zúčtovací sazby profesí PSV provádění stavebních instalací elektrikář</t>
  </si>
  <si>
    <t>https://podminky.urs.cz/item/CS_URS_2025_01/HZS2231</t>
  </si>
  <si>
    <t>demontáže, úpravy stávajících instalací apod.</t>
  </si>
  <si>
    <t>2004730669</t>
  </si>
  <si>
    <t>HZS4211</t>
  </si>
  <si>
    <t>Hodinová zúčtovací sazba revizní technik</t>
  </si>
  <si>
    <t>-1297845120</t>
  </si>
  <si>
    <t>Hodinové zúčtovací sazby ostatních profesí revizní a kontrolní činnost revizní technik</t>
  </si>
  <si>
    <t>https://podminky.urs.cz/item/CS_URS_2025_01/HZS4211</t>
  </si>
  <si>
    <t>revize a revizní zpráva</t>
  </si>
  <si>
    <t>05 -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</si>
  <si>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</si>
  <si>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</si>
  <si>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</si>
  <si>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</si>
  <si>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</si>
  <si>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</si>
  <si>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</si>
  <si>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</si>
  <si>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</si>
  <si>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</si>
  <si>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</si>
  <si>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</si>
  <si>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</si>
  <si>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</si>
  <si>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-63764514</t>
  </si>
  <si>
    <t>https://podminky.urs.cz/item/CS_URS_2025_01/013254000</t>
  </si>
  <si>
    <t>VRN3</t>
  </si>
  <si>
    <t>Zařízení staveniště</t>
  </si>
  <si>
    <t>030001000</t>
  </si>
  <si>
    <t>-514233253</t>
  </si>
  <si>
    <t>https://podminky.urs.cz/item/CS_URS_2025_01/030001000</t>
  </si>
  <si>
    <t>VRN4</t>
  </si>
  <si>
    <t>Inženýrská činnost</t>
  </si>
  <si>
    <t>045203000</t>
  </si>
  <si>
    <t>Kompletační činnost</t>
  </si>
  <si>
    <t>-1701021819</t>
  </si>
  <si>
    <t>https://podminky.urs.cz/item/CS_URS_2025_01/045203000</t>
  </si>
  <si>
    <t>045303000</t>
  </si>
  <si>
    <t>Koordinační činnost</t>
  </si>
  <si>
    <t>-147784789</t>
  </si>
  <si>
    <t>https://podminky.urs.cz/item/CS_URS_2025_01/045303000</t>
  </si>
  <si>
    <t>VRN6</t>
  </si>
  <si>
    <t>Územní vlivy</t>
  </si>
  <si>
    <t>062002000</t>
  </si>
  <si>
    <t>Ztížené dopravní podmínky</t>
  </si>
  <si>
    <t>290012653</t>
  </si>
  <si>
    <t>https://podminky.urs.cz/item/CS_URS_2025_01/062002000</t>
  </si>
  <si>
    <t>065103000</t>
  </si>
  <si>
    <t>Mimostaveništní doprava materiálů a výrobků</t>
  </si>
  <si>
    <t>1434958394</t>
  </si>
  <si>
    <t>https://podminky.urs.cz/item/CS_URS_2025_01/065103000</t>
  </si>
  <si>
    <t>VRN7</t>
  </si>
  <si>
    <t>Provozní vlivy</t>
  </si>
  <si>
    <t>071002000</t>
  </si>
  <si>
    <t>Provoz investora, třetích osob</t>
  </si>
  <si>
    <t>-1369906411</t>
  </si>
  <si>
    <t>https://podminky.urs.cz/item/CS_URS_2025_01/071002000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</si>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</sst>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7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2" fillId="0" borderId="31" xfId="0" applyFont="1" applyBorder="1" applyAlignment="1">
      <alignment vertical="top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781495115" TargetMode="External"/><Relationship Id="rId21" Type="http://schemas.openxmlformats.org/officeDocument/2006/relationships/hyperlink" Target="https://podminky.urs.cz/item/CS_URS_2025_01/629991011" TargetMode="External"/><Relationship Id="rId42" Type="http://schemas.openxmlformats.org/officeDocument/2006/relationships/hyperlink" Target="https://podminky.urs.cz/item/CS_URS_2025_01/997013645" TargetMode="External"/><Relationship Id="rId63" Type="http://schemas.openxmlformats.org/officeDocument/2006/relationships/hyperlink" Target="https://podminky.urs.cz/item/CS_URS_2025_01/764214605" TargetMode="External"/><Relationship Id="rId84" Type="http://schemas.openxmlformats.org/officeDocument/2006/relationships/hyperlink" Target="https://podminky.urs.cz/item/CS_URS_2025_01/766660729" TargetMode="External"/><Relationship Id="rId138" Type="http://schemas.openxmlformats.org/officeDocument/2006/relationships/hyperlink" Target="https://podminky.urs.cz/item/CS_URS_2025_01/784171101" TargetMode="External"/><Relationship Id="rId107" Type="http://schemas.openxmlformats.org/officeDocument/2006/relationships/hyperlink" Target="https://podminky.urs.cz/item/CS_URS_2025_01/771591251" TargetMode="External"/><Relationship Id="rId11" Type="http://schemas.openxmlformats.org/officeDocument/2006/relationships/hyperlink" Target="https://podminky.urs.cz/item/CS_URS_2025_01/612142001" TargetMode="External"/><Relationship Id="rId32" Type="http://schemas.openxmlformats.org/officeDocument/2006/relationships/hyperlink" Target="https://podminky.urs.cz/item/CS_URS_2025_01/965082923" TargetMode="External"/><Relationship Id="rId37" Type="http://schemas.openxmlformats.org/officeDocument/2006/relationships/hyperlink" Target="https://podminky.urs.cz/item/CS_URS_2025_01/993111111" TargetMode="External"/><Relationship Id="rId53" Type="http://schemas.openxmlformats.org/officeDocument/2006/relationships/hyperlink" Target="https://podminky.urs.cz/item/CS_URS_2025_01/998713311" TargetMode="External"/><Relationship Id="rId58" Type="http://schemas.openxmlformats.org/officeDocument/2006/relationships/hyperlink" Target="https://podminky.urs.cz/item/CS_URS_2025_01/764002851" TargetMode="External"/><Relationship Id="rId74" Type="http://schemas.openxmlformats.org/officeDocument/2006/relationships/hyperlink" Target="https://podminky.urs.cz/item/CS_URS_2025_01/766421811" TargetMode="External"/><Relationship Id="rId79" Type="http://schemas.openxmlformats.org/officeDocument/2006/relationships/hyperlink" Target="https://podminky.urs.cz/item/CS_URS_2025_01/766622216" TargetMode="External"/><Relationship Id="rId102" Type="http://schemas.openxmlformats.org/officeDocument/2006/relationships/hyperlink" Target="https://podminky.urs.cz/item/CS_URS_2025_01/771574513" TargetMode="External"/><Relationship Id="rId123" Type="http://schemas.openxmlformats.org/officeDocument/2006/relationships/hyperlink" Target="https://podminky.urs.cz/item/CS_URS_2025_01/781674123" TargetMode="External"/><Relationship Id="rId128" Type="http://schemas.openxmlformats.org/officeDocument/2006/relationships/hyperlink" Target="https://podminky.urs.cz/item/CS_URS_2025_01/783315105" TargetMode="External"/><Relationship Id="rId5" Type="http://schemas.openxmlformats.org/officeDocument/2006/relationships/hyperlink" Target="https://podminky.urs.cz/item/CS_URS_2025_01/611135095" TargetMode="External"/><Relationship Id="rId90" Type="http://schemas.openxmlformats.org/officeDocument/2006/relationships/hyperlink" Target="https://podminky.urs.cz/item/CS_URS_2025_01/998766311" TargetMode="External"/><Relationship Id="rId95" Type="http://schemas.openxmlformats.org/officeDocument/2006/relationships/hyperlink" Target="https://podminky.urs.cz/item/CS_URS_2025_01/771111011" TargetMode="External"/><Relationship Id="rId22" Type="http://schemas.openxmlformats.org/officeDocument/2006/relationships/hyperlink" Target="https://podminky.urs.cz/item/CS_URS_2025_01/631311116" TargetMode="External"/><Relationship Id="rId27" Type="http://schemas.openxmlformats.org/officeDocument/2006/relationships/hyperlink" Target="https://podminky.urs.cz/item/CS_URS_2025_01/941111221" TargetMode="External"/><Relationship Id="rId43" Type="http://schemas.openxmlformats.org/officeDocument/2006/relationships/hyperlink" Target="https://podminky.urs.cz/item/CS_URS_2025_01/998018001" TargetMode="External"/><Relationship Id="rId48" Type="http://schemas.openxmlformats.org/officeDocument/2006/relationships/hyperlink" Target="https://podminky.urs.cz/item/CS_URS_2025_01/712363604" TargetMode="External"/><Relationship Id="rId64" Type="http://schemas.openxmlformats.org/officeDocument/2006/relationships/hyperlink" Target="https://podminky.urs.cz/item/CS_URS_2025_01/764215645" TargetMode="External"/><Relationship Id="rId69" Type="http://schemas.openxmlformats.org/officeDocument/2006/relationships/hyperlink" Target="https://podminky.urs.cz/item/CS_URS_2025_01/764511642" TargetMode="External"/><Relationship Id="rId113" Type="http://schemas.openxmlformats.org/officeDocument/2006/relationships/hyperlink" Target="https://podminky.urs.cz/item/CS_URS_2025_01/781131232" TargetMode="External"/><Relationship Id="rId118" Type="http://schemas.openxmlformats.org/officeDocument/2006/relationships/hyperlink" Target="https://podminky.urs.cz/item/CS_URS_2025_01/781495141" TargetMode="External"/><Relationship Id="rId134" Type="http://schemas.openxmlformats.org/officeDocument/2006/relationships/hyperlink" Target="https://podminky.urs.cz/item/CS_URS_2025_01/784121011" TargetMode="External"/><Relationship Id="rId139" Type="http://schemas.openxmlformats.org/officeDocument/2006/relationships/hyperlink" Target="https://podminky.urs.cz/item/CS_URS_2025_01/784171111" TargetMode="External"/><Relationship Id="rId80" Type="http://schemas.openxmlformats.org/officeDocument/2006/relationships/hyperlink" Target="https://podminky.urs.cz/item/CS_URS_2025_01/766660171" TargetMode="External"/><Relationship Id="rId85" Type="http://schemas.openxmlformats.org/officeDocument/2006/relationships/hyperlink" Target="https://podminky.urs.cz/item/CS_URS_2025_01/766660730" TargetMode="External"/><Relationship Id="rId12" Type="http://schemas.openxmlformats.org/officeDocument/2006/relationships/hyperlink" Target="https://podminky.urs.cz/item/CS_URS_2025_01/612311131" TargetMode="External"/><Relationship Id="rId17" Type="http://schemas.openxmlformats.org/officeDocument/2006/relationships/hyperlink" Target="https://podminky.urs.cz/item/CS_URS_2025_01/622131121" TargetMode="External"/><Relationship Id="rId33" Type="http://schemas.openxmlformats.org/officeDocument/2006/relationships/hyperlink" Target="https://podminky.urs.cz/item/CS_URS_2025_01/968062375" TargetMode="External"/><Relationship Id="rId38" Type="http://schemas.openxmlformats.org/officeDocument/2006/relationships/hyperlink" Target="https://podminky.urs.cz/item/CS_URS_2025_01/997013211" TargetMode="External"/><Relationship Id="rId59" Type="http://schemas.openxmlformats.org/officeDocument/2006/relationships/hyperlink" Target="https://podminky.urs.cz/item/CS_URS_2025_01/764002871" TargetMode="External"/><Relationship Id="rId103" Type="http://schemas.openxmlformats.org/officeDocument/2006/relationships/hyperlink" Target="https://podminky.urs.cz/item/CS_URS_2025_01/771591112" TargetMode="External"/><Relationship Id="rId108" Type="http://schemas.openxmlformats.org/officeDocument/2006/relationships/hyperlink" Target="https://podminky.urs.cz/item/CS_URS_2025_01/771591264" TargetMode="External"/><Relationship Id="rId124" Type="http://schemas.openxmlformats.org/officeDocument/2006/relationships/hyperlink" Target="https://podminky.urs.cz/item/CS_URS_2025_01/998781311" TargetMode="External"/><Relationship Id="rId129" Type="http://schemas.openxmlformats.org/officeDocument/2006/relationships/hyperlink" Target="https://podminky.urs.cz/item/CS_URS_2025_01/783317107" TargetMode="External"/><Relationship Id="rId54" Type="http://schemas.openxmlformats.org/officeDocument/2006/relationships/hyperlink" Target="https://podminky.urs.cz/item/CS_URS_2025_01/763711811" TargetMode="External"/><Relationship Id="rId70" Type="http://schemas.openxmlformats.org/officeDocument/2006/relationships/hyperlink" Target="https://podminky.urs.cz/item/CS_URS_2025_01/764518622" TargetMode="External"/><Relationship Id="rId75" Type="http://schemas.openxmlformats.org/officeDocument/2006/relationships/hyperlink" Target="https://podminky.urs.cz/item/CS_URS_2025_01/766421821" TargetMode="External"/><Relationship Id="rId91" Type="http://schemas.openxmlformats.org/officeDocument/2006/relationships/hyperlink" Target="https://podminky.urs.cz/item/CS_URS_2025_01/767627306" TargetMode="External"/><Relationship Id="rId96" Type="http://schemas.openxmlformats.org/officeDocument/2006/relationships/hyperlink" Target="https://podminky.urs.cz/item/CS_URS_2025_01/771121011" TargetMode="External"/><Relationship Id="rId140" Type="http://schemas.openxmlformats.org/officeDocument/2006/relationships/hyperlink" Target="https://podminky.urs.cz/item/CS_URS_2025_01/784181121" TargetMode="External"/><Relationship Id="rId1" Type="http://schemas.openxmlformats.org/officeDocument/2006/relationships/hyperlink" Target="https://podminky.urs.cz/item/CS_URS_2025_01/311272111" TargetMode="External"/><Relationship Id="rId6" Type="http://schemas.openxmlformats.org/officeDocument/2006/relationships/hyperlink" Target="https://podminky.urs.cz/item/CS_URS_2025_01/611142001" TargetMode="External"/><Relationship Id="rId23" Type="http://schemas.openxmlformats.org/officeDocument/2006/relationships/hyperlink" Target="https://podminky.urs.cz/item/CS_URS_2025_01/631319011" TargetMode="External"/><Relationship Id="rId28" Type="http://schemas.openxmlformats.org/officeDocument/2006/relationships/hyperlink" Target="https://podminky.urs.cz/item/CS_URS_2025_01/941111821" TargetMode="External"/><Relationship Id="rId49" Type="http://schemas.openxmlformats.org/officeDocument/2006/relationships/hyperlink" Target="https://podminky.urs.cz/item/CS_URS_2025_01/712391171" TargetMode="External"/><Relationship Id="rId114" Type="http://schemas.openxmlformats.org/officeDocument/2006/relationships/hyperlink" Target="https://podminky.urs.cz/item/CS_URS_2025_01/781471810" TargetMode="External"/><Relationship Id="rId119" Type="http://schemas.openxmlformats.org/officeDocument/2006/relationships/hyperlink" Target="https://podminky.urs.cz/item/CS_URS_2025_01/781495142" TargetMode="External"/><Relationship Id="rId44" Type="http://schemas.openxmlformats.org/officeDocument/2006/relationships/hyperlink" Target="https://podminky.urs.cz/item/CS_URS_2025_01/712311101" TargetMode="External"/><Relationship Id="rId60" Type="http://schemas.openxmlformats.org/officeDocument/2006/relationships/hyperlink" Target="https://podminky.urs.cz/item/CS_URS_2025_01/764004801" TargetMode="External"/><Relationship Id="rId65" Type="http://schemas.openxmlformats.org/officeDocument/2006/relationships/hyperlink" Target="https://podminky.urs.cz/item/CS_URS_2025_01/764216644" TargetMode="External"/><Relationship Id="rId81" Type="http://schemas.openxmlformats.org/officeDocument/2006/relationships/hyperlink" Target="https://podminky.urs.cz/item/CS_URS_2025_01/766660411" TargetMode="External"/><Relationship Id="rId86" Type="http://schemas.openxmlformats.org/officeDocument/2006/relationships/hyperlink" Target="https://podminky.urs.cz/item/CS_URS_2025_01/766682111" TargetMode="External"/><Relationship Id="rId130" Type="http://schemas.openxmlformats.org/officeDocument/2006/relationships/hyperlink" Target="https://podminky.urs.cz/item/CS_URS_2025_01/783806811" TargetMode="External"/><Relationship Id="rId135" Type="http://schemas.openxmlformats.org/officeDocument/2006/relationships/hyperlink" Target="https://podminky.urs.cz/item/CS_URS_2025_01/784141001" TargetMode="External"/><Relationship Id="rId13" Type="http://schemas.openxmlformats.org/officeDocument/2006/relationships/hyperlink" Target="https://podminky.urs.cz/item/CS_URS_2025_01/619991001" TargetMode="External"/><Relationship Id="rId18" Type="http://schemas.openxmlformats.org/officeDocument/2006/relationships/hyperlink" Target="https://podminky.urs.cz/item/CS_URS_2025_01/622142001" TargetMode="External"/><Relationship Id="rId39" Type="http://schemas.openxmlformats.org/officeDocument/2006/relationships/hyperlink" Target="https://podminky.urs.cz/item/CS_URS_2025_01/997013501" TargetMode="External"/><Relationship Id="rId109" Type="http://schemas.openxmlformats.org/officeDocument/2006/relationships/hyperlink" Target="https://podminky.urs.cz/item/CS_URS_2025_01/998771311" TargetMode="External"/><Relationship Id="rId34" Type="http://schemas.openxmlformats.org/officeDocument/2006/relationships/hyperlink" Target="https://podminky.urs.cz/item/CS_URS_2025_01/968062456" TargetMode="External"/><Relationship Id="rId50" Type="http://schemas.openxmlformats.org/officeDocument/2006/relationships/hyperlink" Target="https://podminky.urs.cz/item/CS_URS_2025_01/998712311" TargetMode="External"/><Relationship Id="rId55" Type="http://schemas.openxmlformats.org/officeDocument/2006/relationships/hyperlink" Target="https://podminky.urs.cz/item/CS_URS_2025_01/998763310" TargetMode="External"/><Relationship Id="rId76" Type="http://schemas.openxmlformats.org/officeDocument/2006/relationships/hyperlink" Target="https://podminky.urs.cz/item/CS_URS_2025_01/766421822" TargetMode="External"/><Relationship Id="rId97" Type="http://schemas.openxmlformats.org/officeDocument/2006/relationships/hyperlink" Target="https://podminky.urs.cz/item/CS_URS_2025_01/771121027" TargetMode="External"/><Relationship Id="rId104" Type="http://schemas.openxmlformats.org/officeDocument/2006/relationships/hyperlink" Target="https://podminky.urs.cz/item/CS_URS_2025_01/771591115" TargetMode="External"/><Relationship Id="rId120" Type="http://schemas.openxmlformats.org/officeDocument/2006/relationships/hyperlink" Target="https://podminky.urs.cz/item/CS_URS_2025_01/781495143" TargetMode="External"/><Relationship Id="rId125" Type="http://schemas.openxmlformats.org/officeDocument/2006/relationships/hyperlink" Target="https://podminky.urs.cz/item/CS_URS_2025_01/783301313" TargetMode="External"/><Relationship Id="rId141" Type="http://schemas.openxmlformats.org/officeDocument/2006/relationships/hyperlink" Target="https://podminky.urs.cz/item/CS_URS_2025_01/784211111" TargetMode="External"/><Relationship Id="rId7" Type="http://schemas.openxmlformats.org/officeDocument/2006/relationships/hyperlink" Target="https://podminky.urs.cz/item/CS_URS_2025_01/611311131" TargetMode="External"/><Relationship Id="rId71" Type="http://schemas.openxmlformats.org/officeDocument/2006/relationships/hyperlink" Target="https://podminky.urs.cz/item/CS_URS_2025_01/998764311" TargetMode="External"/><Relationship Id="rId92" Type="http://schemas.openxmlformats.org/officeDocument/2006/relationships/hyperlink" Target="https://podminky.urs.cz/item/CS_URS_2025_01/767627307" TargetMode="External"/><Relationship Id="rId2" Type="http://schemas.openxmlformats.org/officeDocument/2006/relationships/hyperlink" Target="https://podminky.urs.cz/item/CS_URS_2025_01/311273953" TargetMode="External"/><Relationship Id="rId29" Type="http://schemas.openxmlformats.org/officeDocument/2006/relationships/hyperlink" Target="https://podminky.urs.cz/item/CS_URS_2025_01/949101111" TargetMode="External"/><Relationship Id="rId24" Type="http://schemas.openxmlformats.org/officeDocument/2006/relationships/hyperlink" Target="https://podminky.urs.cz/item/CS_URS_2025_01/631351101" TargetMode="External"/><Relationship Id="rId40" Type="http://schemas.openxmlformats.org/officeDocument/2006/relationships/hyperlink" Target="https://podminky.urs.cz/item/CS_URS_2025_01/997013509" TargetMode="External"/><Relationship Id="rId45" Type="http://schemas.openxmlformats.org/officeDocument/2006/relationships/hyperlink" Target="https://podminky.urs.cz/item/CS_URS_2025_01/712340833" TargetMode="External"/><Relationship Id="rId66" Type="http://schemas.openxmlformats.org/officeDocument/2006/relationships/hyperlink" Target="https://podminky.urs.cz/item/CS_URS_2025_01/764216665" TargetMode="External"/><Relationship Id="rId87" Type="http://schemas.openxmlformats.org/officeDocument/2006/relationships/hyperlink" Target="https://podminky.urs.cz/item/CS_URS_2025_01/766682112" TargetMode="External"/><Relationship Id="rId110" Type="http://schemas.openxmlformats.org/officeDocument/2006/relationships/hyperlink" Target="https://podminky.urs.cz/item/CS_URS_2025_01/781111011" TargetMode="External"/><Relationship Id="rId115" Type="http://schemas.openxmlformats.org/officeDocument/2006/relationships/hyperlink" Target="https://podminky.urs.cz/item/CS_URS_2025_01/781472314" TargetMode="External"/><Relationship Id="rId131" Type="http://schemas.openxmlformats.org/officeDocument/2006/relationships/hyperlink" Target="https://podminky.urs.cz/item/CS_URS_2025_01/784111001" TargetMode="External"/><Relationship Id="rId136" Type="http://schemas.openxmlformats.org/officeDocument/2006/relationships/hyperlink" Target="https://podminky.urs.cz/item/CS_URS_2025_01/784161001" TargetMode="External"/><Relationship Id="rId61" Type="http://schemas.openxmlformats.org/officeDocument/2006/relationships/hyperlink" Target="https://podminky.urs.cz/item/CS_URS_2025_01/764004861" TargetMode="External"/><Relationship Id="rId82" Type="http://schemas.openxmlformats.org/officeDocument/2006/relationships/hyperlink" Target="https://podminky.urs.cz/item/CS_URS_2025_01/766660461" TargetMode="External"/><Relationship Id="rId19" Type="http://schemas.openxmlformats.org/officeDocument/2006/relationships/hyperlink" Target="https://podminky.urs.cz/item/CS_URS_2025_01/622151031" TargetMode="External"/><Relationship Id="rId14" Type="http://schemas.openxmlformats.org/officeDocument/2006/relationships/hyperlink" Target="https://podminky.urs.cz/item/CS_URS_2025_01/619991005" TargetMode="External"/><Relationship Id="rId30" Type="http://schemas.openxmlformats.org/officeDocument/2006/relationships/hyperlink" Target="https://podminky.urs.cz/item/CS_URS_2025_01/952901111" TargetMode="External"/><Relationship Id="rId35" Type="http://schemas.openxmlformats.org/officeDocument/2006/relationships/hyperlink" Target="https://podminky.urs.cz/item/CS_URS_2025_01/968072455" TargetMode="External"/><Relationship Id="rId56" Type="http://schemas.openxmlformats.org/officeDocument/2006/relationships/hyperlink" Target="https://podminky.urs.cz/item/CS_URS_2025_01/764002811" TargetMode="External"/><Relationship Id="rId77" Type="http://schemas.openxmlformats.org/officeDocument/2006/relationships/hyperlink" Target="https://podminky.urs.cz/item/CS_URS_2025_01/766491851" TargetMode="External"/><Relationship Id="rId100" Type="http://schemas.openxmlformats.org/officeDocument/2006/relationships/hyperlink" Target="https://podminky.urs.cz/item/CS_URS_2025_01/771474212" TargetMode="External"/><Relationship Id="rId105" Type="http://schemas.openxmlformats.org/officeDocument/2006/relationships/hyperlink" Target="https://podminky.urs.cz/item/CS_URS_2025_01/771591241" TargetMode="External"/><Relationship Id="rId126" Type="http://schemas.openxmlformats.org/officeDocument/2006/relationships/hyperlink" Target="https://podminky.urs.cz/item/CS_URS_2025_01/783306807" TargetMode="External"/><Relationship Id="rId8" Type="http://schemas.openxmlformats.org/officeDocument/2006/relationships/hyperlink" Target="https://podminky.urs.cz/item/CS_URS_2025_01/612131121" TargetMode="External"/><Relationship Id="rId51" Type="http://schemas.openxmlformats.org/officeDocument/2006/relationships/hyperlink" Target="https://podminky.urs.cz/item/CS_URS_2025_01/713141153" TargetMode="External"/><Relationship Id="rId72" Type="http://schemas.openxmlformats.org/officeDocument/2006/relationships/hyperlink" Target="https://podminky.urs.cz/item/CS_URS_2025_01/766411821" TargetMode="External"/><Relationship Id="rId93" Type="http://schemas.openxmlformats.org/officeDocument/2006/relationships/hyperlink" Target="https://podminky.urs.cz/item/CS_URS_2025_01/767661811" TargetMode="External"/><Relationship Id="rId98" Type="http://schemas.openxmlformats.org/officeDocument/2006/relationships/hyperlink" Target="https://podminky.urs.cz/item/CS_URS_2025_01/771151013" TargetMode="External"/><Relationship Id="rId121" Type="http://schemas.openxmlformats.org/officeDocument/2006/relationships/hyperlink" Target="https://podminky.urs.cz/item/CS_URS_2025_01/781495222" TargetMode="External"/><Relationship Id="rId142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611131121" TargetMode="External"/><Relationship Id="rId25" Type="http://schemas.openxmlformats.org/officeDocument/2006/relationships/hyperlink" Target="https://podminky.urs.cz/item/CS_URS_2025_01/631351102" TargetMode="External"/><Relationship Id="rId46" Type="http://schemas.openxmlformats.org/officeDocument/2006/relationships/hyperlink" Target="https://podminky.urs.cz/item/CS_URS_2025_01/712340834" TargetMode="External"/><Relationship Id="rId67" Type="http://schemas.openxmlformats.org/officeDocument/2006/relationships/hyperlink" Target="https://podminky.urs.cz/item/CS_URS_2025_01/764511602" TargetMode="External"/><Relationship Id="rId116" Type="http://schemas.openxmlformats.org/officeDocument/2006/relationships/hyperlink" Target="https://podminky.urs.cz/item/CS_URS_2025_01/781491021" TargetMode="External"/><Relationship Id="rId137" Type="http://schemas.openxmlformats.org/officeDocument/2006/relationships/hyperlink" Target="https://podminky.urs.cz/item/CS_URS_2025_01/784171001" TargetMode="External"/><Relationship Id="rId20" Type="http://schemas.openxmlformats.org/officeDocument/2006/relationships/hyperlink" Target="https://podminky.urs.cz/item/CS_URS_2025_01/622531022" TargetMode="External"/><Relationship Id="rId41" Type="http://schemas.openxmlformats.org/officeDocument/2006/relationships/hyperlink" Target="https://podminky.urs.cz/item/CS_URS_2025_01/997013631" TargetMode="External"/><Relationship Id="rId62" Type="http://schemas.openxmlformats.org/officeDocument/2006/relationships/hyperlink" Target="https://podminky.urs.cz/item/CS_URS_2025_01/764212664" TargetMode="External"/><Relationship Id="rId83" Type="http://schemas.openxmlformats.org/officeDocument/2006/relationships/hyperlink" Target="https://podminky.urs.cz/item/CS_URS_2025_01/766660751" TargetMode="External"/><Relationship Id="rId88" Type="http://schemas.openxmlformats.org/officeDocument/2006/relationships/hyperlink" Target="https://podminky.urs.cz/item/CS_URS_2025_01/766691811" TargetMode="External"/><Relationship Id="rId111" Type="http://schemas.openxmlformats.org/officeDocument/2006/relationships/hyperlink" Target="https://podminky.urs.cz/item/CS_URS_2025_01/781121011" TargetMode="External"/><Relationship Id="rId132" Type="http://schemas.openxmlformats.org/officeDocument/2006/relationships/hyperlink" Target="https://podminky.urs.cz/item/CS_URS_2025_01/784111011" TargetMode="External"/><Relationship Id="rId15" Type="http://schemas.openxmlformats.org/officeDocument/2006/relationships/hyperlink" Target="https://podminky.urs.cz/item/CS_URS_2025_01/619991021" TargetMode="External"/><Relationship Id="rId36" Type="http://schemas.openxmlformats.org/officeDocument/2006/relationships/hyperlink" Target="https://podminky.urs.cz/item/CS_URS_2025_01/978011191" TargetMode="External"/><Relationship Id="rId57" Type="http://schemas.openxmlformats.org/officeDocument/2006/relationships/hyperlink" Target="https://podminky.urs.cz/item/CS_URS_2025_01/764002841" TargetMode="External"/><Relationship Id="rId106" Type="http://schemas.openxmlformats.org/officeDocument/2006/relationships/hyperlink" Target="https://podminky.urs.cz/item/CS_URS_2025_01/771591242" TargetMode="External"/><Relationship Id="rId127" Type="http://schemas.openxmlformats.org/officeDocument/2006/relationships/hyperlink" Target="https://podminky.urs.cz/item/CS_URS_2025_01/783314205" TargetMode="External"/><Relationship Id="rId10" Type="http://schemas.openxmlformats.org/officeDocument/2006/relationships/hyperlink" Target="https://podminky.urs.cz/item/CS_URS_2025_01/612135095" TargetMode="External"/><Relationship Id="rId31" Type="http://schemas.openxmlformats.org/officeDocument/2006/relationships/hyperlink" Target="https://podminky.urs.cz/item/CS_URS_2025_01/965045113" TargetMode="External"/><Relationship Id="rId52" Type="http://schemas.openxmlformats.org/officeDocument/2006/relationships/hyperlink" Target="https://podminky.urs.cz/item/CS_URS_2025_01/713141263" TargetMode="External"/><Relationship Id="rId73" Type="http://schemas.openxmlformats.org/officeDocument/2006/relationships/hyperlink" Target="https://podminky.urs.cz/item/CS_URS_2025_01/766411822" TargetMode="External"/><Relationship Id="rId78" Type="http://schemas.openxmlformats.org/officeDocument/2006/relationships/hyperlink" Target="https://podminky.urs.cz/item/CS_URS_2025_01/766622131" TargetMode="External"/><Relationship Id="rId94" Type="http://schemas.openxmlformats.org/officeDocument/2006/relationships/hyperlink" Target="https://podminky.urs.cz/item/CS_URS_2025_01/998767311" TargetMode="External"/><Relationship Id="rId99" Type="http://schemas.openxmlformats.org/officeDocument/2006/relationships/hyperlink" Target="https://podminky.urs.cz/item/CS_URS_2025_01/771471810" TargetMode="External"/><Relationship Id="rId101" Type="http://schemas.openxmlformats.org/officeDocument/2006/relationships/hyperlink" Target="https://podminky.urs.cz/item/CS_URS_2025_01/771571810" TargetMode="External"/><Relationship Id="rId122" Type="http://schemas.openxmlformats.org/officeDocument/2006/relationships/hyperlink" Target="https://podminky.urs.cz/item/CS_URS_2025_01/781571151" TargetMode="External"/><Relationship Id="rId4" Type="http://schemas.openxmlformats.org/officeDocument/2006/relationships/hyperlink" Target="https://podminky.urs.cz/item/CS_URS_2025_01/611135011" TargetMode="External"/><Relationship Id="rId9" Type="http://schemas.openxmlformats.org/officeDocument/2006/relationships/hyperlink" Target="https://podminky.urs.cz/item/CS_URS_2025_01/612135011" TargetMode="External"/><Relationship Id="rId26" Type="http://schemas.openxmlformats.org/officeDocument/2006/relationships/hyperlink" Target="https://podminky.urs.cz/item/CS_URS_2025_01/941111121" TargetMode="External"/><Relationship Id="rId47" Type="http://schemas.openxmlformats.org/officeDocument/2006/relationships/hyperlink" Target="https://podminky.urs.cz/item/CS_URS_2025_01/712341559" TargetMode="External"/><Relationship Id="rId68" Type="http://schemas.openxmlformats.org/officeDocument/2006/relationships/hyperlink" Target="https://podminky.urs.cz/item/CS_URS_2025_01/764511622" TargetMode="External"/><Relationship Id="rId89" Type="http://schemas.openxmlformats.org/officeDocument/2006/relationships/hyperlink" Target="https://podminky.urs.cz/item/CS_URS_2025_01/766694116" TargetMode="External"/><Relationship Id="rId112" Type="http://schemas.openxmlformats.org/officeDocument/2006/relationships/hyperlink" Target="https://podminky.urs.cz/item/CS_URS_2025_01/781131112" TargetMode="External"/><Relationship Id="rId133" Type="http://schemas.openxmlformats.org/officeDocument/2006/relationships/hyperlink" Target="https://podminky.urs.cz/item/CS_URS_2025_01/784121001" TargetMode="External"/><Relationship Id="rId16" Type="http://schemas.openxmlformats.org/officeDocument/2006/relationships/hyperlink" Target="https://podminky.urs.cz/item/CS_URS_2025_01/61999500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97013631" TargetMode="External"/><Relationship Id="rId21" Type="http://schemas.openxmlformats.org/officeDocument/2006/relationships/hyperlink" Target="https://podminky.urs.cz/item/CS_URS_2025_01/974031142" TargetMode="External"/><Relationship Id="rId42" Type="http://schemas.openxmlformats.org/officeDocument/2006/relationships/hyperlink" Target="https://podminky.urs.cz/item/CS_URS_2025_01/721211422" TargetMode="External"/><Relationship Id="rId47" Type="http://schemas.openxmlformats.org/officeDocument/2006/relationships/hyperlink" Target="https://podminky.urs.cz/item/CS_URS_2025_01/998721311" TargetMode="External"/><Relationship Id="rId63" Type="http://schemas.openxmlformats.org/officeDocument/2006/relationships/hyperlink" Target="https://podminky.urs.cz/item/CS_URS_2025_01/722232062" TargetMode="External"/><Relationship Id="rId68" Type="http://schemas.openxmlformats.org/officeDocument/2006/relationships/hyperlink" Target="https://podminky.urs.cz/item/CS_URS_2025_01/998722311" TargetMode="External"/><Relationship Id="rId84" Type="http://schemas.openxmlformats.org/officeDocument/2006/relationships/hyperlink" Target="https://podminky.urs.cz/item/CS_URS_2025_01/725869101" TargetMode="External"/><Relationship Id="rId89" Type="http://schemas.openxmlformats.org/officeDocument/2006/relationships/hyperlink" Target="https://podminky.urs.cz/item/CS_URS_2025_01/726191011" TargetMode="External"/><Relationship Id="rId16" Type="http://schemas.openxmlformats.org/officeDocument/2006/relationships/hyperlink" Target="https://podminky.urs.cz/item/CS_URS_2025_01/969021112" TargetMode="External"/><Relationship Id="rId11" Type="http://schemas.openxmlformats.org/officeDocument/2006/relationships/hyperlink" Target="https://podminky.urs.cz/item/CS_URS_2025_01/451572111" TargetMode="External"/><Relationship Id="rId32" Type="http://schemas.openxmlformats.org/officeDocument/2006/relationships/hyperlink" Target="https://podminky.urs.cz/item/CS_URS_2025_01/721173403" TargetMode="External"/><Relationship Id="rId37" Type="http://schemas.openxmlformats.org/officeDocument/2006/relationships/hyperlink" Target="https://podminky.urs.cz/item/CS_URS_2025_01/721174063" TargetMode="External"/><Relationship Id="rId53" Type="http://schemas.openxmlformats.org/officeDocument/2006/relationships/hyperlink" Target="https://podminky.urs.cz/item/CS_URS_2025_01/722181231" TargetMode="External"/><Relationship Id="rId58" Type="http://schemas.openxmlformats.org/officeDocument/2006/relationships/hyperlink" Target="https://podminky.urs.cz/item/CS_URS_2025_01/722220121" TargetMode="External"/><Relationship Id="rId74" Type="http://schemas.openxmlformats.org/officeDocument/2006/relationships/hyperlink" Target="https://podminky.urs.cz/item/CS_URS_2025_01/725320828" TargetMode="External"/><Relationship Id="rId79" Type="http://schemas.openxmlformats.org/officeDocument/2006/relationships/hyperlink" Target="https://podminky.urs.cz/item/CS_URS_2025_01/725840860" TargetMode="External"/><Relationship Id="rId5" Type="http://schemas.openxmlformats.org/officeDocument/2006/relationships/hyperlink" Target="https://podminky.urs.cz/item/CS_URS_2025_01/162751139" TargetMode="External"/><Relationship Id="rId90" Type="http://schemas.openxmlformats.org/officeDocument/2006/relationships/hyperlink" Target="https://podminky.urs.cz/item/CS_URS_2025_01/998726311" TargetMode="External"/><Relationship Id="rId14" Type="http://schemas.openxmlformats.org/officeDocument/2006/relationships/hyperlink" Target="https://podminky.urs.cz/item/CS_URS_2025_01/965042241" TargetMode="External"/><Relationship Id="rId22" Type="http://schemas.openxmlformats.org/officeDocument/2006/relationships/hyperlink" Target="https://podminky.urs.cz/item/CS_URS_2025_01/977312113" TargetMode="External"/><Relationship Id="rId27" Type="http://schemas.openxmlformats.org/officeDocument/2006/relationships/hyperlink" Target="https://podminky.urs.cz/item/CS_URS_2025_01/997013635" TargetMode="External"/><Relationship Id="rId30" Type="http://schemas.openxmlformats.org/officeDocument/2006/relationships/hyperlink" Target="https://podminky.urs.cz/item/CS_URS_2025_01/721171808" TargetMode="External"/><Relationship Id="rId35" Type="http://schemas.openxmlformats.org/officeDocument/2006/relationships/hyperlink" Target="https://podminky.urs.cz/item/CS_URS_2025_01/721174043" TargetMode="External"/><Relationship Id="rId43" Type="http://schemas.openxmlformats.org/officeDocument/2006/relationships/hyperlink" Target="https://podminky.urs.cz/item/CS_URS_2025_01/721220801" TargetMode="External"/><Relationship Id="rId48" Type="http://schemas.openxmlformats.org/officeDocument/2006/relationships/hyperlink" Target="https://podminky.urs.cz/item/CS_URS_2025_01/722170801" TargetMode="External"/><Relationship Id="rId56" Type="http://schemas.openxmlformats.org/officeDocument/2006/relationships/hyperlink" Target="https://podminky.urs.cz/item/CS_URS_2025_01/722190401" TargetMode="External"/><Relationship Id="rId64" Type="http://schemas.openxmlformats.org/officeDocument/2006/relationships/hyperlink" Target="https://podminky.urs.cz/item/CS_URS_2025_01/722260811" TargetMode="External"/><Relationship Id="rId69" Type="http://schemas.openxmlformats.org/officeDocument/2006/relationships/hyperlink" Target="https://podminky.urs.cz/item/CS_URS_2025_01/725110814" TargetMode="External"/><Relationship Id="rId77" Type="http://schemas.openxmlformats.org/officeDocument/2006/relationships/hyperlink" Target="https://podminky.urs.cz/item/CS_URS_2025_01/725829131" TargetMode="External"/><Relationship Id="rId8" Type="http://schemas.openxmlformats.org/officeDocument/2006/relationships/hyperlink" Target="https://podminky.urs.cz/item/CS_URS_2025_01/171251201" TargetMode="External"/><Relationship Id="rId51" Type="http://schemas.openxmlformats.org/officeDocument/2006/relationships/hyperlink" Target="https://podminky.urs.cz/item/CS_URS_2025_01/722175002" TargetMode="External"/><Relationship Id="rId72" Type="http://schemas.openxmlformats.org/officeDocument/2006/relationships/hyperlink" Target="https://podminky.urs.cz/item/CS_URS_2025_01/725210821" TargetMode="External"/><Relationship Id="rId80" Type="http://schemas.openxmlformats.org/officeDocument/2006/relationships/hyperlink" Target="https://podminky.urs.cz/item/CS_URS_2025_01/725849412" TargetMode="External"/><Relationship Id="rId85" Type="http://schemas.openxmlformats.org/officeDocument/2006/relationships/hyperlink" Target="https://podminky.urs.cz/item/CS_URS_2025_01/998725311" TargetMode="External"/><Relationship Id="rId3" Type="http://schemas.openxmlformats.org/officeDocument/2006/relationships/hyperlink" Target="https://podminky.urs.cz/item/CS_URS_2025_01/162211329" TargetMode="External"/><Relationship Id="rId12" Type="http://schemas.openxmlformats.org/officeDocument/2006/relationships/hyperlink" Target="https://podminky.urs.cz/item/CS_URS_2025_01/612325111" TargetMode="External"/><Relationship Id="rId17" Type="http://schemas.openxmlformats.org/officeDocument/2006/relationships/hyperlink" Target="https://podminky.urs.cz/item/CS_URS_2025_01/969021113" TargetMode="External"/><Relationship Id="rId25" Type="http://schemas.openxmlformats.org/officeDocument/2006/relationships/hyperlink" Target="https://podminky.urs.cz/item/CS_URS_2025_01/997013509" TargetMode="External"/><Relationship Id="rId33" Type="http://schemas.openxmlformats.org/officeDocument/2006/relationships/hyperlink" Target="https://podminky.urs.cz/item/CS_URS_2025_01/721174041" TargetMode="External"/><Relationship Id="rId38" Type="http://schemas.openxmlformats.org/officeDocument/2006/relationships/hyperlink" Target="https://podminky.urs.cz/item/CS_URS_2025_01/721194103" TargetMode="External"/><Relationship Id="rId46" Type="http://schemas.openxmlformats.org/officeDocument/2006/relationships/hyperlink" Target="https://podminky.urs.cz/item/CS_URS_2025_01/721290112" TargetMode="External"/><Relationship Id="rId59" Type="http://schemas.openxmlformats.org/officeDocument/2006/relationships/hyperlink" Target="https://podminky.urs.cz/item/CS_URS_2025_01/722220851" TargetMode="External"/><Relationship Id="rId67" Type="http://schemas.openxmlformats.org/officeDocument/2006/relationships/hyperlink" Target="https://podminky.urs.cz/item/CS_URS_2025_01/722290246" TargetMode="External"/><Relationship Id="rId20" Type="http://schemas.openxmlformats.org/officeDocument/2006/relationships/hyperlink" Target="https://podminky.urs.cz/item/CS_URS_2025_01/974031132" TargetMode="External"/><Relationship Id="rId41" Type="http://schemas.openxmlformats.org/officeDocument/2006/relationships/hyperlink" Target="https://podminky.urs.cz/item/CS_URS_2025_01/721210812" TargetMode="External"/><Relationship Id="rId54" Type="http://schemas.openxmlformats.org/officeDocument/2006/relationships/hyperlink" Target="https://podminky.urs.cz/item/CS_URS_2025_01/722181232" TargetMode="External"/><Relationship Id="rId62" Type="http://schemas.openxmlformats.org/officeDocument/2006/relationships/hyperlink" Target="https://podminky.urs.cz/item/CS_URS_2025_01/722232045" TargetMode="External"/><Relationship Id="rId70" Type="http://schemas.openxmlformats.org/officeDocument/2006/relationships/hyperlink" Target="https://podminky.urs.cz/item/CS_URS_2025_01/725119125" TargetMode="External"/><Relationship Id="rId75" Type="http://schemas.openxmlformats.org/officeDocument/2006/relationships/hyperlink" Target="https://podminky.urs.cz/item/CS_URS_2025_01/725819401" TargetMode="External"/><Relationship Id="rId83" Type="http://schemas.openxmlformats.org/officeDocument/2006/relationships/hyperlink" Target="https://podminky.urs.cz/item/CS_URS_2025_01/725860811" TargetMode="External"/><Relationship Id="rId88" Type="http://schemas.openxmlformats.org/officeDocument/2006/relationships/hyperlink" Target="https://podminky.urs.cz/item/CS_URS_2025_01/726191002" TargetMode="External"/><Relationship Id="rId91" Type="http://schemas.openxmlformats.org/officeDocument/2006/relationships/hyperlink" Target="https://podminky.urs.cz/item/CS_URS_2025_01/HZS2491" TargetMode="External"/><Relationship Id="rId1" Type="http://schemas.openxmlformats.org/officeDocument/2006/relationships/hyperlink" Target="https://podminky.urs.cz/item/CS_URS_2025_01/132312131" TargetMode="External"/><Relationship Id="rId6" Type="http://schemas.openxmlformats.org/officeDocument/2006/relationships/hyperlink" Target="https://podminky.urs.cz/item/CS_URS_2025_01/167111102" TargetMode="External"/><Relationship Id="rId15" Type="http://schemas.openxmlformats.org/officeDocument/2006/relationships/hyperlink" Target="https://podminky.urs.cz/item/CS_URS_2025_01/965049112" TargetMode="External"/><Relationship Id="rId23" Type="http://schemas.openxmlformats.org/officeDocument/2006/relationships/hyperlink" Target="https://podminky.urs.cz/item/CS_URS_2025_01/997013211" TargetMode="External"/><Relationship Id="rId28" Type="http://schemas.openxmlformats.org/officeDocument/2006/relationships/hyperlink" Target="https://podminky.urs.cz/item/CS_URS_2025_01/998018001" TargetMode="External"/><Relationship Id="rId36" Type="http://schemas.openxmlformats.org/officeDocument/2006/relationships/hyperlink" Target="https://podminky.urs.cz/item/CS_URS_2025_01/721174045" TargetMode="External"/><Relationship Id="rId49" Type="http://schemas.openxmlformats.org/officeDocument/2006/relationships/hyperlink" Target="https://podminky.urs.cz/item/CS_URS_2025_01/722174002" TargetMode="External"/><Relationship Id="rId57" Type="http://schemas.openxmlformats.org/officeDocument/2006/relationships/hyperlink" Target="https://podminky.urs.cz/item/CS_URS_2025_01/722220111" TargetMode="External"/><Relationship Id="rId10" Type="http://schemas.openxmlformats.org/officeDocument/2006/relationships/hyperlink" Target="https://podminky.urs.cz/item/CS_URS_2025_01/175111101" TargetMode="External"/><Relationship Id="rId31" Type="http://schemas.openxmlformats.org/officeDocument/2006/relationships/hyperlink" Target="https://podminky.urs.cz/item/CS_URS_2025_01/721173401" TargetMode="External"/><Relationship Id="rId44" Type="http://schemas.openxmlformats.org/officeDocument/2006/relationships/hyperlink" Target="https://podminky.urs.cz/item/CS_URS_2025_01/721273153" TargetMode="External"/><Relationship Id="rId52" Type="http://schemas.openxmlformats.org/officeDocument/2006/relationships/hyperlink" Target="https://podminky.urs.cz/item/CS_URS_2025_01/722175003" TargetMode="External"/><Relationship Id="rId60" Type="http://schemas.openxmlformats.org/officeDocument/2006/relationships/hyperlink" Target="https://podminky.urs.cz/item/CS_URS_2025_01/722220861" TargetMode="External"/><Relationship Id="rId65" Type="http://schemas.openxmlformats.org/officeDocument/2006/relationships/hyperlink" Target="https://podminky.urs.cz/item/CS_URS_2025_01/722270102" TargetMode="External"/><Relationship Id="rId73" Type="http://schemas.openxmlformats.org/officeDocument/2006/relationships/hyperlink" Target="https://podminky.urs.cz/item/CS_URS_2025_01/725219102" TargetMode="External"/><Relationship Id="rId78" Type="http://schemas.openxmlformats.org/officeDocument/2006/relationships/hyperlink" Target="https://podminky.urs.cz/item/CS_URS_2025_01/725840850" TargetMode="External"/><Relationship Id="rId81" Type="http://schemas.openxmlformats.org/officeDocument/2006/relationships/hyperlink" Target="https://podminky.urs.cz/item/CS_URS_2025_01/725850800" TargetMode="External"/><Relationship Id="rId86" Type="http://schemas.openxmlformats.org/officeDocument/2006/relationships/hyperlink" Target="https://podminky.urs.cz/item/CS_URS_2025_01/726131041" TargetMode="External"/><Relationship Id="rId4" Type="http://schemas.openxmlformats.org/officeDocument/2006/relationships/hyperlink" Target="https://podminky.urs.cz/item/CS_URS_2025_01/162751137" TargetMode="External"/><Relationship Id="rId9" Type="http://schemas.openxmlformats.org/officeDocument/2006/relationships/hyperlink" Target="https://podminky.urs.cz/item/CS_URS_2025_01/174111101" TargetMode="External"/><Relationship Id="rId13" Type="http://schemas.openxmlformats.org/officeDocument/2006/relationships/hyperlink" Target="https://podminky.urs.cz/item/CS_URS_2025_01/631312141" TargetMode="External"/><Relationship Id="rId18" Type="http://schemas.openxmlformats.org/officeDocument/2006/relationships/hyperlink" Target="https://podminky.urs.cz/item/CS_URS_2025_01/969041111" TargetMode="External"/><Relationship Id="rId39" Type="http://schemas.openxmlformats.org/officeDocument/2006/relationships/hyperlink" Target="https://podminky.urs.cz/item/CS_URS_2025_01/721194104" TargetMode="External"/><Relationship Id="rId34" Type="http://schemas.openxmlformats.org/officeDocument/2006/relationships/hyperlink" Target="https://podminky.urs.cz/item/CS_URS_2025_01/721174042" TargetMode="External"/><Relationship Id="rId50" Type="http://schemas.openxmlformats.org/officeDocument/2006/relationships/hyperlink" Target="https://podminky.urs.cz/item/CS_URS_2025_01/722174003" TargetMode="External"/><Relationship Id="rId55" Type="http://schemas.openxmlformats.org/officeDocument/2006/relationships/hyperlink" Target="https://podminky.urs.cz/item/CS_URS_2025_01/722181851" TargetMode="External"/><Relationship Id="rId76" Type="http://schemas.openxmlformats.org/officeDocument/2006/relationships/hyperlink" Target="https://podminky.urs.cz/item/CS_URS_2025_01/725820801" TargetMode="External"/><Relationship Id="rId7" Type="http://schemas.openxmlformats.org/officeDocument/2006/relationships/hyperlink" Target="https://podminky.urs.cz/item/CS_URS_2025_01/171201231" TargetMode="External"/><Relationship Id="rId71" Type="http://schemas.openxmlformats.org/officeDocument/2006/relationships/hyperlink" Target="https://podminky.urs.cz/item/CS_URS_2025_01/725119131" TargetMode="External"/><Relationship Id="rId92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162211321" TargetMode="External"/><Relationship Id="rId29" Type="http://schemas.openxmlformats.org/officeDocument/2006/relationships/hyperlink" Target="https://podminky.urs.cz/item/CS_URS_2025_01/721171803" TargetMode="External"/><Relationship Id="rId24" Type="http://schemas.openxmlformats.org/officeDocument/2006/relationships/hyperlink" Target="https://podminky.urs.cz/item/CS_URS_2025_01/997013501" TargetMode="External"/><Relationship Id="rId40" Type="http://schemas.openxmlformats.org/officeDocument/2006/relationships/hyperlink" Target="https://podminky.urs.cz/item/CS_URS_2025_01/721194109" TargetMode="External"/><Relationship Id="rId45" Type="http://schemas.openxmlformats.org/officeDocument/2006/relationships/hyperlink" Target="https://podminky.urs.cz/item/CS_URS_2025_01/721290111" TargetMode="External"/><Relationship Id="rId66" Type="http://schemas.openxmlformats.org/officeDocument/2006/relationships/hyperlink" Target="https://podminky.urs.cz/item/CS_URS_2025_01/722290234" TargetMode="External"/><Relationship Id="rId87" Type="http://schemas.openxmlformats.org/officeDocument/2006/relationships/hyperlink" Target="https://podminky.urs.cz/item/CS_URS_2025_01/726191001" TargetMode="External"/><Relationship Id="rId61" Type="http://schemas.openxmlformats.org/officeDocument/2006/relationships/hyperlink" Target="https://podminky.urs.cz/item/CS_URS_2025_01/722232044" TargetMode="External"/><Relationship Id="rId82" Type="http://schemas.openxmlformats.org/officeDocument/2006/relationships/hyperlink" Target="https://podminky.urs.cz/item/CS_URS_2025_01/725859101" TargetMode="External"/><Relationship Id="rId19" Type="http://schemas.openxmlformats.org/officeDocument/2006/relationships/hyperlink" Target="https://podminky.urs.cz/item/CS_URS_2025_01/9690411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33322303" TargetMode="External"/><Relationship Id="rId18" Type="http://schemas.openxmlformats.org/officeDocument/2006/relationships/hyperlink" Target="https://podminky.urs.cz/item/CS_URS_2025_01/733811241" TargetMode="External"/><Relationship Id="rId26" Type="http://schemas.openxmlformats.org/officeDocument/2006/relationships/hyperlink" Target="https://podminky.urs.cz/item/CS_URS_2025_01/734261712" TargetMode="External"/><Relationship Id="rId39" Type="http://schemas.openxmlformats.org/officeDocument/2006/relationships/hyperlink" Target="https://podminky.urs.cz/item/CS_URS_2025_01/735494811" TargetMode="External"/><Relationship Id="rId21" Type="http://schemas.openxmlformats.org/officeDocument/2006/relationships/hyperlink" Target="https://podminky.urs.cz/item/CS_URS_2025_01/734200811" TargetMode="External"/><Relationship Id="rId34" Type="http://schemas.openxmlformats.org/officeDocument/2006/relationships/hyperlink" Target="https://podminky.urs.cz/item/CS_URS_2025_01/735159220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5_01/997013635" TargetMode="External"/><Relationship Id="rId2" Type="http://schemas.openxmlformats.org/officeDocument/2006/relationships/hyperlink" Target="https://podminky.urs.cz/item/CS_URS_2025_01/974031132" TargetMode="External"/><Relationship Id="rId16" Type="http://schemas.openxmlformats.org/officeDocument/2006/relationships/hyperlink" Target="https://podminky.urs.cz/item/CS_URS_2025_01/733391101" TargetMode="External"/><Relationship Id="rId20" Type="http://schemas.openxmlformats.org/officeDocument/2006/relationships/hyperlink" Target="https://podminky.urs.cz/item/CS_URS_2025_01/998733311" TargetMode="External"/><Relationship Id="rId29" Type="http://schemas.openxmlformats.org/officeDocument/2006/relationships/hyperlink" Target="https://podminky.urs.cz/item/CS_URS_2025_01/998734311" TargetMode="External"/><Relationship Id="rId41" Type="http://schemas.openxmlformats.org/officeDocument/2006/relationships/hyperlink" Target="https://podminky.urs.cz/item/CS_URS_2025_01/HZS2491" TargetMode="External"/><Relationship Id="rId1" Type="http://schemas.openxmlformats.org/officeDocument/2006/relationships/hyperlink" Target="https://podminky.urs.cz/item/CS_URS_2025_01/612325111" TargetMode="External"/><Relationship Id="rId6" Type="http://schemas.openxmlformats.org/officeDocument/2006/relationships/hyperlink" Target="https://podminky.urs.cz/item/CS_URS_2025_01/997013631" TargetMode="External"/><Relationship Id="rId11" Type="http://schemas.openxmlformats.org/officeDocument/2006/relationships/hyperlink" Target="https://podminky.urs.cz/item/CS_URS_2025_01/733322301" TargetMode="External"/><Relationship Id="rId24" Type="http://schemas.openxmlformats.org/officeDocument/2006/relationships/hyperlink" Target="https://podminky.urs.cz/item/CS_URS_2025_01/734221682" TargetMode="External"/><Relationship Id="rId32" Type="http://schemas.openxmlformats.org/officeDocument/2006/relationships/hyperlink" Target="https://podminky.urs.cz/item/CS_URS_2025_01/735151821" TargetMode="External"/><Relationship Id="rId37" Type="http://schemas.openxmlformats.org/officeDocument/2006/relationships/hyperlink" Target="https://podminky.urs.cz/item/CS_URS_2025_01/735191910" TargetMode="External"/><Relationship Id="rId40" Type="http://schemas.openxmlformats.org/officeDocument/2006/relationships/hyperlink" Target="https://podminky.urs.cz/item/CS_URS_2025_01/998735311" TargetMode="External"/><Relationship Id="rId5" Type="http://schemas.openxmlformats.org/officeDocument/2006/relationships/hyperlink" Target="https://podminky.urs.cz/item/CS_URS_2025_01/997013509" TargetMode="External"/><Relationship Id="rId15" Type="http://schemas.openxmlformats.org/officeDocument/2006/relationships/hyperlink" Target="https://podminky.urs.cz/item/CS_URS_2025_01/733322305" TargetMode="External"/><Relationship Id="rId23" Type="http://schemas.openxmlformats.org/officeDocument/2006/relationships/hyperlink" Target="https://podminky.urs.cz/item/CS_URS_2025_01/734221552" TargetMode="External"/><Relationship Id="rId28" Type="http://schemas.openxmlformats.org/officeDocument/2006/relationships/hyperlink" Target="https://podminky.urs.cz/item/CS_URS_2025_01/734292726" TargetMode="External"/><Relationship Id="rId36" Type="http://schemas.openxmlformats.org/officeDocument/2006/relationships/hyperlink" Target="https://podminky.urs.cz/item/CS_URS_2025_01/735191905" TargetMode="External"/><Relationship Id="rId10" Type="http://schemas.openxmlformats.org/officeDocument/2006/relationships/hyperlink" Target="https://podminky.urs.cz/item/CS_URS_2025_01/733190801" TargetMode="External"/><Relationship Id="rId19" Type="http://schemas.openxmlformats.org/officeDocument/2006/relationships/hyperlink" Target="https://podminky.urs.cz/item/CS_URS_2025_01/733811242" TargetMode="External"/><Relationship Id="rId31" Type="http://schemas.openxmlformats.org/officeDocument/2006/relationships/hyperlink" Target="https://podminky.urs.cz/item/CS_URS_2025_01/735151811" TargetMode="External"/><Relationship Id="rId4" Type="http://schemas.openxmlformats.org/officeDocument/2006/relationships/hyperlink" Target="https://podminky.urs.cz/item/CS_URS_2025_01/997013501" TargetMode="External"/><Relationship Id="rId9" Type="http://schemas.openxmlformats.org/officeDocument/2006/relationships/hyperlink" Target="https://podminky.urs.cz/item/CS_URS_2025_01/733120815" TargetMode="External"/><Relationship Id="rId14" Type="http://schemas.openxmlformats.org/officeDocument/2006/relationships/hyperlink" Target="https://podminky.urs.cz/item/CS_URS_2025_01/733322304" TargetMode="External"/><Relationship Id="rId22" Type="http://schemas.openxmlformats.org/officeDocument/2006/relationships/hyperlink" Target="https://podminky.urs.cz/item/CS_URS_2025_01/734200821" TargetMode="External"/><Relationship Id="rId27" Type="http://schemas.openxmlformats.org/officeDocument/2006/relationships/hyperlink" Target="https://podminky.urs.cz/item/CS_URS_2025_01/734292723" TargetMode="External"/><Relationship Id="rId30" Type="http://schemas.openxmlformats.org/officeDocument/2006/relationships/hyperlink" Target="https://podminky.urs.cz/item/CS_URS_2025_01/735000912" TargetMode="External"/><Relationship Id="rId35" Type="http://schemas.openxmlformats.org/officeDocument/2006/relationships/hyperlink" Target="https://podminky.urs.cz/item/CS_URS_2025_01/735191901" TargetMode="External"/><Relationship Id="rId8" Type="http://schemas.openxmlformats.org/officeDocument/2006/relationships/hyperlink" Target="https://podminky.urs.cz/item/CS_URS_2025_01/998018001" TargetMode="External"/><Relationship Id="rId3" Type="http://schemas.openxmlformats.org/officeDocument/2006/relationships/hyperlink" Target="https://podminky.urs.cz/item/CS_URS_2025_01/997013211" TargetMode="External"/><Relationship Id="rId12" Type="http://schemas.openxmlformats.org/officeDocument/2006/relationships/hyperlink" Target="https://podminky.urs.cz/item/CS_URS_2025_01/733322302" TargetMode="External"/><Relationship Id="rId17" Type="http://schemas.openxmlformats.org/officeDocument/2006/relationships/hyperlink" Target="https://podminky.urs.cz/item/CS_URS_2025_01/733391102" TargetMode="External"/><Relationship Id="rId25" Type="http://schemas.openxmlformats.org/officeDocument/2006/relationships/hyperlink" Target="https://podminky.urs.cz/item/CS_URS_2025_01/734261402" TargetMode="External"/><Relationship Id="rId33" Type="http://schemas.openxmlformats.org/officeDocument/2006/relationships/hyperlink" Target="https://podminky.urs.cz/item/CS_URS_2025_01/735159210" TargetMode="External"/><Relationship Id="rId38" Type="http://schemas.openxmlformats.org/officeDocument/2006/relationships/hyperlink" Target="https://podminky.urs.cz/item/CS_URS_2025_01/735291800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41120821" TargetMode="External"/><Relationship Id="rId18" Type="http://schemas.openxmlformats.org/officeDocument/2006/relationships/hyperlink" Target="https://podminky.urs.cz/item/CS_URS_2025_01/741125871" TargetMode="External"/><Relationship Id="rId26" Type="http://schemas.openxmlformats.org/officeDocument/2006/relationships/hyperlink" Target="https://podminky.urs.cz/item/CS_URS_2025_01/741311875" TargetMode="External"/><Relationship Id="rId39" Type="http://schemas.openxmlformats.org/officeDocument/2006/relationships/hyperlink" Target="https://podminky.urs.cz/item/CS_URS_2025_01/741420021" TargetMode="External"/><Relationship Id="rId21" Type="http://schemas.openxmlformats.org/officeDocument/2006/relationships/hyperlink" Target="https://podminky.urs.cz/item/CS_URS_2025_01/741211813" TargetMode="External"/><Relationship Id="rId34" Type="http://schemas.openxmlformats.org/officeDocument/2006/relationships/hyperlink" Target="https://podminky.urs.cz/item/CS_URS_2025_01/741372061" TargetMode="External"/><Relationship Id="rId42" Type="http://schemas.openxmlformats.org/officeDocument/2006/relationships/hyperlink" Target="https://podminky.urs.cz/item/CS_URS_2025_01/741421843" TargetMode="External"/><Relationship Id="rId47" Type="http://schemas.openxmlformats.org/officeDocument/2006/relationships/hyperlink" Target="https://podminky.urs.cz/item/CS_URS_2025_01/460941221" TargetMode="External"/><Relationship Id="rId50" Type="http://schemas.openxmlformats.org/officeDocument/2006/relationships/hyperlink" Target="https://podminky.urs.cz/item/CS_URS_2025_01/468101421" TargetMode="External"/><Relationship Id="rId55" Type="http://schemas.openxmlformats.org/officeDocument/2006/relationships/hyperlink" Target="https://podminky.urs.cz/item/CS_URS_2025_01/469981111" TargetMode="External"/><Relationship Id="rId7" Type="http://schemas.openxmlformats.org/officeDocument/2006/relationships/hyperlink" Target="https://podminky.urs.cz/item/CS_URS_2025_01/741112001" TargetMode="External"/><Relationship Id="rId2" Type="http://schemas.openxmlformats.org/officeDocument/2006/relationships/hyperlink" Target="https://podminky.urs.cz/item/CS_URS_2025_01/997013501" TargetMode="External"/><Relationship Id="rId16" Type="http://schemas.openxmlformats.org/officeDocument/2006/relationships/hyperlink" Target="https://podminky.urs.cz/item/CS_URS_2025_01/741122122" TargetMode="External"/><Relationship Id="rId29" Type="http://schemas.openxmlformats.org/officeDocument/2006/relationships/hyperlink" Target="https://podminky.urs.cz/item/CS_URS_2025_01/741315823" TargetMode="External"/><Relationship Id="rId11" Type="http://schemas.openxmlformats.org/officeDocument/2006/relationships/hyperlink" Target="https://podminky.urs.cz/item/CS_URS_2025_01/741120101" TargetMode="External"/><Relationship Id="rId24" Type="http://schemas.openxmlformats.org/officeDocument/2006/relationships/hyperlink" Target="https://podminky.urs.cz/item/CS_URS_2025_01/741310233" TargetMode="External"/><Relationship Id="rId32" Type="http://schemas.openxmlformats.org/officeDocument/2006/relationships/hyperlink" Target="https://podminky.urs.cz/item/CS_URS_2025_01/741371821" TargetMode="External"/><Relationship Id="rId37" Type="http://schemas.openxmlformats.org/officeDocument/2006/relationships/hyperlink" Target="https://podminky.urs.cz/item/CS_URS_2025_01/741420001" TargetMode="External"/><Relationship Id="rId40" Type="http://schemas.openxmlformats.org/officeDocument/2006/relationships/hyperlink" Target="https://podminky.urs.cz/item/CS_URS_2025_01/741421821" TargetMode="External"/><Relationship Id="rId45" Type="http://schemas.openxmlformats.org/officeDocument/2006/relationships/hyperlink" Target="https://podminky.urs.cz/item/CS_URS_2025_01/998741311" TargetMode="External"/><Relationship Id="rId53" Type="http://schemas.openxmlformats.org/officeDocument/2006/relationships/hyperlink" Target="https://podminky.urs.cz/item/CS_URS_2025_01/469972121" TargetMode="External"/><Relationship Id="rId58" Type="http://schemas.openxmlformats.org/officeDocument/2006/relationships/hyperlink" Target="https://podminky.urs.cz/item/CS_URS_2025_01/HZS4211" TargetMode="External"/><Relationship Id="rId5" Type="http://schemas.openxmlformats.org/officeDocument/2006/relationships/hyperlink" Target="https://podminky.urs.cz/item/CS_URS_2025_01/741110062" TargetMode="External"/><Relationship Id="rId19" Type="http://schemas.openxmlformats.org/officeDocument/2006/relationships/hyperlink" Target="https://podminky.urs.cz/item/CS_URS_2025_01/741130001" TargetMode="External"/><Relationship Id="rId4" Type="http://schemas.openxmlformats.org/officeDocument/2006/relationships/hyperlink" Target="https://podminky.urs.cz/item/CS_URS_2025_01/997013635" TargetMode="External"/><Relationship Id="rId9" Type="http://schemas.openxmlformats.org/officeDocument/2006/relationships/hyperlink" Target="https://podminky.urs.cz/item/CS_URS_2025_01/741112801" TargetMode="External"/><Relationship Id="rId14" Type="http://schemas.openxmlformats.org/officeDocument/2006/relationships/hyperlink" Target="https://podminky.urs.cz/item/CS_URS_2025_01/741122015" TargetMode="External"/><Relationship Id="rId22" Type="http://schemas.openxmlformats.org/officeDocument/2006/relationships/hyperlink" Target="https://podminky.urs.cz/item/CS_URS_2025_01/741310201" TargetMode="External"/><Relationship Id="rId27" Type="http://schemas.openxmlformats.org/officeDocument/2006/relationships/hyperlink" Target="https://podminky.urs.cz/item/CS_URS_2025_01/741313041" TargetMode="External"/><Relationship Id="rId30" Type="http://schemas.openxmlformats.org/officeDocument/2006/relationships/hyperlink" Target="https://podminky.urs.cz/item/CS_URS_2025_01/741322815" TargetMode="External"/><Relationship Id="rId35" Type="http://schemas.openxmlformats.org/officeDocument/2006/relationships/hyperlink" Target="https://podminky.urs.cz/item/CS_URS_2025_01/741372062" TargetMode="External"/><Relationship Id="rId43" Type="http://schemas.openxmlformats.org/officeDocument/2006/relationships/hyperlink" Target="https://podminky.urs.cz/item/CS_URS_2025_01/741421855" TargetMode="External"/><Relationship Id="rId48" Type="http://schemas.openxmlformats.org/officeDocument/2006/relationships/hyperlink" Target="https://podminky.urs.cz/item/CS_URS_2025_01/468094111" TargetMode="External"/><Relationship Id="rId56" Type="http://schemas.openxmlformats.org/officeDocument/2006/relationships/hyperlink" Target="https://podminky.urs.cz/item/CS_URS_2025_01/HZS2231" TargetMode="External"/><Relationship Id="rId8" Type="http://schemas.openxmlformats.org/officeDocument/2006/relationships/hyperlink" Target="https://podminky.urs.cz/item/CS_URS_2025_01/741112061" TargetMode="External"/><Relationship Id="rId51" Type="http://schemas.openxmlformats.org/officeDocument/2006/relationships/hyperlink" Target="https://podminky.urs.cz/item/CS_URS_2025_01/469971111" TargetMode="External"/><Relationship Id="rId3" Type="http://schemas.openxmlformats.org/officeDocument/2006/relationships/hyperlink" Target="https://podminky.urs.cz/item/CS_URS_2025_01/997013509" TargetMode="External"/><Relationship Id="rId12" Type="http://schemas.openxmlformats.org/officeDocument/2006/relationships/hyperlink" Target="https://podminky.urs.cz/item/CS_URS_2025_01/741120811" TargetMode="External"/><Relationship Id="rId17" Type="http://schemas.openxmlformats.org/officeDocument/2006/relationships/hyperlink" Target="https://podminky.urs.cz/item/CS_URS_2025_01/741122851" TargetMode="External"/><Relationship Id="rId25" Type="http://schemas.openxmlformats.org/officeDocument/2006/relationships/hyperlink" Target="https://podminky.urs.cz/item/CS_URS_2025_01/741311815" TargetMode="External"/><Relationship Id="rId33" Type="http://schemas.openxmlformats.org/officeDocument/2006/relationships/hyperlink" Target="https://podminky.urs.cz/item/CS_URS_2025_01/741371841" TargetMode="External"/><Relationship Id="rId38" Type="http://schemas.openxmlformats.org/officeDocument/2006/relationships/hyperlink" Target="https://podminky.urs.cz/item/CS_URS_2025_01/741420020" TargetMode="External"/><Relationship Id="rId46" Type="http://schemas.openxmlformats.org/officeDocument/2006/relationships/hyperlink" Target="https://podminky.urs.cz/item/CS_URS_2025_01/460941112" TargetMode="External"/><Relationship Id="rId59" Type="http://schemas.openxmlformats.org/officeDocument/2006/relationships/drawing" Target="../drawings/drawing5.xml"/><Relationship Id="rId20" Type="http://schemas.openxmlformats.org/officeDocument/2006/relationships/hyperlink" Target="https://podminky.urs.cz/item/CS_URS_2025_01/741130004" TargetMode="External"/><Relationship Id="rId41" Type="http://schemas.openxmlformats.org/officeDocument/2006/relationships/hyperlink" Target="https://podminky.urs.cz/item/CS_URS_2025_01/741421841" TargetMode="External"/><Relationship Id="rId54" Type="http://schemas.openxmlformats.org/officeDocument/2006/relationships/hyperlink" Target="https://podminky.urs.cz/item/CS_URS_2025_01/469973116" TargetMode="External"/><Relationship Id="rId1" Type="http://schemas.openxmlformats.org/officeDocument/2006/relationships/hyperlink" Target="https://podminky.urs.cz/item/CS_URS_2025_01/997013211" TargetMode="External"/><Relationship Id="rId6" Type="http://schemas.openxmlformats.org/officeDocument/2006/relationships/hyperlink" Target="https://podminky.urs.cz/item/CS_URS_2025_01/741111821" TargetMode="External"/><Relationship Id="rId15" Type="http://schemas.openxmlformats.org/officeDocument/2006/relationships/hyperlink" Target="https://podminky.urs.cz/item/CS_URS_2025_01/741122016" TargetMode="External"/><Relationship Id="rId23" Type="http://schemas.openxmlformats.org/officeDocument/2006/relationships/hyperlink" Target="https://podminky.urs.cz/item/CS_URS_2025_01/741310231" TargetMode="External"/><Relationship Id="rId28" Type="http://schemas.openxmlformats.org/officeDocument/2006/relationships/hyperlink" Target="https://podminky.urs.cz/item/CS_URS_2025_01/741313043" TargetMode="External"/><Relationship Id="rId36" Type="http://schemas.openxmlformats.org/officeDocument/2006/relationships/hyperlink" Target="https://podminky.urs.cz/item/CS_URS_2025_01/741372077" TargetMode="External"/><Relationship Id="rId49" Type="http://schemas.openxmlformats.org/officeDocument/2006/relationships/hyperlink" Target="https://podminky.urs.cz/item/CS_URS_2025_01/468101212" TargetMode="External"/><Relationship Id="rId57" Type="http://schemas.openxmlformats.org/officeDocument/2006/relationships/hyperlink" Target="https://podminky.urs.cz/item/CS_URS_2025_01/HZS2491" TargetMode="External"/><Relationship Id="rId10" Type="http://schemas.openxmlformats.org/officeDocument/2006/relationships/hyperlink" Target="https://podminky.urs.cz/item/CS_URS_2025_01/741120001" TargetMode="External"/><Relationship Id="rId31" Type="http://schemas.openxmlformats.org/officeDocument/2006/relationships/hyperlink" Target="https://podminky.urs.cz/item/CS_URS_2025_01/741322835" TargetMode="External"/><Relationship Id="rId44" Type="http://schemas.openxmlformats.org/officeDocument/2006/relationships/hyperlink" Target="https://podminky.urs.cz/item/CS_URS_2025_01/741430005" TargetMode="External"/><Relationship Id="rId52" Type="http://schemas.openxmlformats.org/officeDocument/2006/relationships/hyperlink" Target="https://podminky.urs.cz/item/CS_URS_2025_01/4699721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podminky.urs.cz/item/CS_URS_2025_01/045203000" TargetMode="External"/><Relationship Id="rId7" Type="http://schemas.openxmlformats.org/officeDocument/2006/relationships/hyperlink" Target="https://podminky.urs.cz/item/CS_URS_2025_01/071002000" TargetMode="External"/><Relationship Id="rId2" Type="http://schemas.openxmlformats.org/officeDocument/2006/relationships/hyperlink" Target="https://podminky.urs.cz/item/CS_URS_2025_01/030001000" TargetMode="External"/><Relationship Id="rId1" Type="http://schemas.openxmlformats.org/officeDocument/2006/relationships/hyperlink" Target="https://podminky.urs.cz/item/CS_URS_2025_01/013254000" TargetMode="External"/><Relationship Id="rId6" Type="http://schemas.openxmlformats.org/officeDocument/2006/relationships/hyperlink" Target="https://podminky.urs.cz/item/CS_URS_2025_01/065103000" TargetMode="External"/><Relationship Id="rId5" Type="http://schemas.openxmlformats.org/officeDocument/2006/relationships/hyperlink" Target="https://podminky.urs.cz/item/CS_URS_2025_01/062002000" TargetMode="External"/><Relationship Id="rId4" Type="http://schemas.openxmlformats.org/officeDocument/2006/relationships/hyperlink" Target="https://podminky.urs.cz/item/CS_URS_2025_01/045303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topLeftCell="A10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4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R5" s="20"/>
      <c r="BE5" s="29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5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R6" s="20"/>
      <c r="BE6" s="292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92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/>
      <c r="AR8" s="20"/>
      <c r="BE8" s="292"/>
      <c r="BS8" s="17" t="s">
        <v>6</v>
      </c>
    </row>
    <row r="9" spans="1:74" ht="14.45" customHeight="1">
      <c r="B9" s="20"/>
      <c r="AR9" s="20"/>
      <c r="BE9" s="29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19</v>
      </c>
      <c r="AR10" s="20"/>
      <c r="BE10" s="292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19</v>
      </c>
      <c r="AR11" s="20"/>
      <c r="BE11" s="292"/>
      <c r="BS11" s="17" t="s">
        <v>6</v>
      </c>
    </row>
    <row r="12" spans="1:74" ht="6.95" customHeight="1">
      <c r="B12" s="20"/>
      <c r="AR12" s="20"/>
      <c r="BE12" s="292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92"/>
      <c r="BS13" s="17" t="s">
        <v>6</v>
      </c>
    </row>
    <row r="14" spans="1:74" ht="12.75">
      <c r="B14" s="20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7" t="s">
        <v>27</v>
      </c>
      <c r="AN14" s="29" t="s">
        <v>29</v>
      </c>
      <c r="AR14" s="20"/>
      <c r="BE14" s="292"/>
      <c r="BS14" s="17" t="s">
        <v>6</v>
      </c>
    </row>
    <row r="15" spans="1:74" ht="6.95" customHeight="1">
      <c r="B15" s="20"/>
      <c r="AR15" s="20"/>
      <c r="BE15" s="292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19</v>
      </c>
      <c r="AR16" s="20"/>
      <c r="BE16" s="292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19</v>
      </c>
      <c r="AR17" s="20"/>
      <c r="BE17" s="292"/>
      <c r="BS17" s="17" t="s">
        <v>32</v>
      </c>
    </row>
    <row r="18" spans="2:71" ht="6.95" customHeight="1">
      <c r="B18" s="20"/>
      <c r="AR18" s="20"/>
      <c r="BE18" s="292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19</v>
      </c>
      <c r="AR19" s="20"/>
      <c r="BE19" s="292"/>
      <c r="BS19" s="17" t="s">
        <v>6</v>
      </c>
    </row>
    <row r="20" spans="2:71" ht="18.399999999999999" customHeight="1">
      <c r="B20" s="20"/>
      <c r="E20" s="25" t="s">
        <v>31</v>
      </c>
      <c r="AK20" s="27" t="s">
        <v>27</v>
      </c>
      <c r="AN20" s="25" t="s">
        <v>19</v>
      </c>
      <c r="AR20" s="20"/>
      <c r="BE20" s="292"/>
      <c r="BS20" s="17" t="s">
        <v>32</v>
      </c>
    </row>
    <row r="21" spans="2:71" ht="6.95" customHeight="1">
      <c r="B21" s="20"/>
      <c r="AR21" s="20"/>
      <c r="BE21" s="292"/>
    </row>
    <row r="22" spans="2:71" ht="12" customHeight="1">
      <c r="B22" s="20"/>
      <c r="D22" s="27" t="s">
        <v>34</v>
      </c>
      <c r="AR22" s="20"/>
      <c r="BE22" s="292"/>
    </row>
    <row r="23" spans="2:71" ht="47.25" customHeight="1">
      <c r="B23" s="20"/>
      <c r="E23" s="298" t="s">
        <v>35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R23" s="20"/>
      <c r="BE23" s="292"/>
    </row>
    <row r="24" spans="2:71" ht="6.95" customHeight="1">
      <c r="B24" s="20"/>
      <c r="AR24" s="20"/>
      <c r="BE24" s="29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2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3">
        <f>ROUND(AG54,2)</f>
        <v>0</v>
      </c>
      <c r="AL26" s="284"/>
      <c r="AM26" s="284"/>
      <c r="AN26" s="284"/>
      <c r="AO26" s="284"/>
      <c r="AR26" s="32"/>
      <c r="BE26" s="292"/>
    </row>
    <row r="27" spans="2:71" s="1" customFormat="1" ht="6.95" customHeight="1">
      <c r="B27" s="32"/>
      <c r="AR27" s="32"/>
      <c r="BE27" s="292"/>
    </row>
    <row r="28" spans="2:71" s="1" customFormat="1" ht="12.75">
      <c r="B28" s="32"/>
      <c r="L28" s="285" t="s">
        <v>37</v>
      </c>
      <c r="M28" s="285"/>
      <c r="N28" s="285"/>
      <c r="O28" s="285"/>
      <c r="P28" s="285"/>
      <c r="W28" s="285" t="s">
        <v>38</v>
      </c>
      <c r="X28" s="285"/>
      <c r="Y28" s="285"/>
      <c r="Z28" s="285"/>
      <c r="AA28" s="285"/>
      <c r="AB28" s="285"/>
      <c r="AC28" s="285"/>
      <c r="AD28" s="285"/>
      <c r="AE28" s="285"/>
      <c r="AK28" s="285" t="s">
        <v>39</v>
      </c>
      <c r="AL28" s="285"/>
      <c r="AM28" s="285"/>
      <c r="AN28" s="285"/>
      <c r="AO28" s="285"/>
      <c r="AR28" s="32"/>
      <c r="BE28" s="292"/>
    </row>
    <row r="29" spans="2:71" s="2" customFormat="1" ht="14.45" customHeight="1">
      <c r="B29" s="36"/>
      <c r="D29" s="27" t="s">
        <v>40</v>
      </c>
      <c r="F29" s="27" t="s">
        <v>41</v>
      </c>
      <c r="L29" s="279">
        <v>0.21</v>
      </c>
      <c r="M29" s="278"/>
      <c r="N29" s="278"/>
      <c r="O29" s="278"/>
      <c r="P29" s="278"/>
      <c r="W29" s="277">
        <f>ROUND(AZ54, 2)</f>
        <v>0</v>
      </c>
      <c r="X29" s="278"/>
      <c r="Y29" s="278"/>
      <c r="Z29" s="278"/>
      <c r="AA29" s="278"/>
      <c r="AB29" s="278"/>
      <c r="AC29" s="278"/>
      <c r="AD29" s="278"/>
      <c r="AE29" s="278"/>
      <c r="AK29" s="277">
        <f>ROUND(AV54, 2)</f>
        <v>0</v>
      </c>
      <c r="AL29" s="278"/>
      <c r="AM29" s="278"/>
      <c r="AN29" s="278"/>
      <c r="AO29" s="278"/>
      <c r="AR29" s="36"/>
      <c r="BE29" s="293"/>
    </row>
    <row r="30" spans="2:71" s="2" customFormat="1" ht="14.45" customHeight="1">
      <c r="B30" s="36"/>
      <c r="F30" s="27" t="s">
        <v>42</v>
      </c>
      <c r="L30" s="279">
        <v>0.12</v>
      </c>
      <c r="M30" s="278"/>
      <c r="N30" s="278"/>
      <c r="O30" s="278"/>
      <c r="P30" s="278"/>
      <c r="W30" s="277">
        <f>ROUND(BA54, 2)</f>
        <v>0</v>
      </c>
      <c r="X30" s="278"/>
      <c r="Y30" s="278"/>
      <c r="Z30" s="278"/>
      <c r="AA30" s="278"/>
      <c r="AB30" s="278"/>
      <c r="AC30" s="278"/>
      <c r="AD30" s="278"/>
      <c r="AE30" s="278"/>
      <c r="AK30" s="277">
        <f>ROUND(AW54, 2)</f>
        <v>0</v>
      </c>
      <c r="AL30" s="278"/>
      <c r="AM30" s="278"/>
      <c r="AN30" s="278"/>
      <c r="AO30" s="278"/>
      <c r="AR30" s="36"/>
      <c r="BE30" s="293"/>
    </row>
    <row r="31" spans="2:71" s="2" customFormat="1" ht="14.45" hidden="1" customHeight="1">
      <c r="B31" s="36"/>
      <c r="F31" s="27" t="s">
        <v>43</v>
      </c>
      <c r="L31" s="279">
        <v>0.21</v>
      </c>
      <c r="M31" s="278"/>
      <c r="N31" s="278"/>
      <c r="O31" s="278"/>
      <c r="P31" s="278"/>
      <c r="W31" s="277">
        <f>ROUND(BB54, 2)</f>
        <v>0</v>
      </c>
      <c r="X31" s="278"/>
      <c r="Y31" s="278"/>
      <c r="Z31" s="278"/>
      <c r="AA31" s="278"/>
      <c r="AB31" s="278"/>
      <c r="AC31" s="278"/>
      <c r="AD31" s="278"/>
      <c r="AE31" s="278"/>
      <c r="AK31" s="277">
        <v>0</v>
      </c>
      <c r="AL31" s="278"/>
      <c r="AM31" s="278"/>
      <c r="AN31" s="278"/>
      <c r="AO31" s="278"/>
      <c r="AR31" s="36"/>
      <c r="BE31" s="293"/>
    </row>
    <row r="32" spans="2:71" s="2" customFormat="1" ht="14.45" hidden="1" customHeight="1">
      <c r="B32" s="36"/>
      <c r="F32" s="27" t="s">
        <v>44</v>
      </c>
      <c r="L32" s="279">
        <v>0.12</v>
      </c>
      <c r="M32" s="278"/>
      <c r="N32" s="278"/>
      <c r="O32" s="278"/>
      <c r="P32" s="278"/>
      <c r="W32" s="277">
        <f>ROUND(BC54, 2)</f>
        <v>0</v>
      </c>
      <c r="X32" s="278"/>
      <c r="Y32" s="278"/>
      <c r="Z32" s="278"/>
      <c r="AA32" s="278"/>
      <c r="AB32" s="278"/>
      <c r="AC32" s="278"/>
      <c r="AD32" s="278"/>
      <c r="AE32" s="278"/>
      <c r="AK32" s="277">
        <v>0</v>
      </c>
      <c r="AL32" s="278"/>
      <c r="AM32" s="278"/>
      <c r="AN32" s="278"/>
      <c r="AO32" s="278"/>
      <c r="AR32" s="36"/>
      <c r="BE32" s="293"/>
    </row>
    <row r="33" spans="2:44" s="2" customFormat="1" ht="14.45" hidden="1" customHeight="1">
      <c r="B33" s="36"/>
      <c r="F33" s="27" t="s">
        <v>45</v>
      </c>
      <c r="L33" s="279">
        <v>0</v>
      </c>
      <c r="M33" s="278"/>
      <c r="N33" s="278"/>
      <c r="O33" s="278"/>
      <c r="P33" s="278"/>
      <c r="W33" s="277">
        <f>ROUND(BD54, 2)</f>
        <v>0</v>
      </c>
      <c r="X33" s="278"/>
      <c r="Y33" s="278"/>
      <c r="Z33" s="278"/>
      <c r="AA33" s="278"/>
      <c r="AB33" s="278"/>
      <c r="AC33" s="278"/>
      <c r="AD33" s="278"/>
      <c r="AE33" s="278"/>
      <c r="AK33" s="277">
        <v>0</v>
      </c>
      <c r="AL33" s="278"/>
      <c r="AM33" s="278"/>
      <c r="AN33" s="278"/>
      <c r="AO33" s="278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90" t="s">
        <v>48</v>
      </c>
      <c r="Y35" s="288"/>
      <c r="Z35" s="288"/>
      <c r="AA35" s="288"/>
      <c r="AB35" s="288"/>
      <c r="AC35" s="39"/>
      <c r="AD35" s="39"/>
      <c r="AE35" s="39"/>
      <c r="AF35" s="39"/>
      <c r="AG35" s="39"/>
      <c r="AH35" s="39"/>
      <c r="AI35" s="39"/>
      <c r="AJ35" s="39"/>
      <c r="AK35" s="287">
        <f>SUM(AK26:AK33)</f>
        <v>0</v>
      </c>
      <c r="AL35" s="288"/>
      <c r="AM35" s="288"/>
      <c r="AN35" s="288"/>
      <c r="AO35" s="28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49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20250117</v>
      </c>
      <c r="AR44" s="45"/>
    </row>
    <row r="45" spans="2:44" s="4" customFormat="1" ht="36.950000000000003" customHeight="1">
      <c r="B45" s="46"/>
      <c r="C45" s="47" t="s">
        <v>16</v>
      </c>
      <c r="L45" s="280" t="str">
        <f>K6</f>
        <v>Zajišťovací a přípravné práce v objektu městské sauny, st.p.č. 2095, k.ú. Ostrov nad Ohří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st.p.č. 2095, k.ú. Ostrov nad Ohří</v>
      </c>
      <c r="AI47" s="27" t="s">
        <v>23</v>
      </c>
      <c r="AM47" s="282" t="str">
        <f>IF(AN8= "","",AN8)</f>
        <v/>
      </c>
      <c r="AN47" s="282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24</v>
      </c>
      <c r="L49" s="3" t="str">
        <f>IF(E11= "","",E11)</f>
        <v>Město Ostrov</v>
      </c>
      <c r="AI49" s="27" t="s">
        <v>30</v>
      </c>
      <c r="AM49" s="266" t="str">
        <f>IF(E17="","",E17)</f>
        <v>Bc. Martin Frous</v>
      </c>
      <c r="AN49" s="267"/>
      <c r="AO49" s="267"/>
      <c r="AP49" s="267"/>
      <c r="AR49" s="32"/>
      <c r="AS49" s="262" t="s">
        <v>50</v>
      </c>
      <c r="AT49" s="26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28</v>
      </c>
      <c r="L50" s="3" t="str">
        <f>IF(E14= "Vyplň údaj","",E14)</f>
        <v/>
      </c>
      <c r="AI50" s="27" t="s">
        <v>33</v>
      </c>
      <c r="AM50" s="266" t="str">
        <f>IF(E20="","",E20)</f>
        <v>Bc. Martin Frous</v>
      </c>
      <c r="AN50" s="267"/>
      <c r="AO50" s="267"/>
      <c r="AP50" s="267"/>
      <c r="AR50" s="32"/>
      <c r="AS50" s="264"/>
      <c r="AT50" s="265"/>
      <c r="BD50" s="53"/>
    </row>
    <row r="51" spans="1:91" s="1" customFormat="1" ht="10.9" customHeight="1">
      <c r="B51" s="32"/>
      <c r="AR51" s="32"/>
      <c r="AS51" s="264"/>
      <c r="AT51" s="265"/>
      <c r="BD51" s="53"/>
    </row>
    <row r="52" spans="1:91" s="1" customFormat="1" ht="29.25" customHeight="1">
      <c r="B52" s="32"/>
      <c r="C52" s="268" t="s">
        <v>51</v>
      </c>
      <c r="D52" s="269"/>
      <c r="E52" s="269"/>
      <c r="F52" s="269"/>
      <c r="G52" s="269"/>
      <c r="H52" s="54"/>
      <c r="I52" s="271" t="s">
        <v>52</v>
      </c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70" t="s">
        <v>53</v>
      </c>
      <c r="AH52" s="269"/>
      <c r="AI52" s="269"/>
      <c r="AJ52" s="269"/>
      <c r="AK52" s="269"/>
      <c r="AL52" s="269"/>
      <c r="AM52" s="269"/>
      <c r="AN52" s="271" t="s">
        <v>54</v>
      </c>
      <c r="AO52" s="269"/>
      <c r="AP52" s="269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68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75">
        <f>ROUND(SUM(AG55:AG59),2)</f>
        <v>0</v>
      </c>
      <c r="AH54" s="275"/>
      <c r="AI54" s="275"/>
      <c r="AJ54" s="275"/>
      <c r="AK54" s="275"/>
      <c r="AL54" s="275"/>
      <c r="AM54" s="275"/>
      <c r="AN54" s="276">
        <f t="shared" ref="AN54:AN59" si="0">SUM(AG54,AT54)</f>
        <v>0</v>
      </c>
      <c r="AO54" s="276"/>
      <c r="AP54" s="276"/>
      <c r="AQ54" s="64" t="s">
        <v>19</v>
      </c>
      <c r="AR54" s="60"/>
      <c r="AS54" s="65">
        <f>ROUND(SUM(AS55:AS59),2)</f>
        <v>0</v>
      </c>
      <c r="AT54" s="66">
        <f t="shared" ref="AT54:AT59" si="1">ROUND(SUM(AV54:AW54),2)</f>
        <v>0</v>
      </c>
      <c r="AU54" s="67">
        <f>ROUND(SUM(AU55:AU59),5)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ROUND(SUM(AZ55:AZ59),2)</f>
        <v>0</v>
      </c>
      <c r="BA54" s="66">
        <f>ROUND(SUM(BA55:BA59),2)</f>
        <v>0</v>
      </c>
      <c r="BB54" s="66">
        <f>ROUND(SUM(BB55:BB59),2)</f>
        <v>0</v>
      </c>
      <c r="BC54" s="66">
        <f>ROUND(SUM(BC55:BC59),2)</f>
        <v>0</v>
      </c>
      <c r="BD54" s="68">
        <f>ROUND(SUM(BD55:BD59),2)</f>
        <v>0</v>
      </c>
      <c r="BS54" s="69" t="s">
        <v>69</v>
      </c>
      <c r="BT54" s="69" t="s">
        <v>70</v>
      </c>
      <c r="BU54" s="70" t="s">
        <v>71</v>
      </c>
      <c r="BV54" s="69" t="s">
        <v>72</v>
      </c>
      <c r="BW54" s="69" t="s">
        <v>5</v>
      </c>
      <c r="BX54" s="69" t="s">
        <v>73</v>
      </c>
      <c r="CL54" s="69" t="s">
        <v>19</v>
      </c>
    </row>
    <row r="55" spans="1:91" s="6" customFormat="1" ht="16.5" customHeight="1">
      <c r="A55" s="71" t="s">
        <v>74</v>
      </c>
      <c r="B55" s="72"/>
      <c r="C55" s="73"/>
      <c r="D55" s="272" t="s">
        <v>75</v>
      </c>
      <c r="E55" s="272"/>
      <c r="F55" s="272"/>
      <c r="G55" s="272"/>
      <c r="H55" s="272"/>
      <c r="I55" s="74"/>
      <c r="J55" s="272" t="s">
        <v>76</v>
      </c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3">
        <f>'01 - Stavební část'!J30</f>
        <v>0</v>
      </c>
      <c r="AH55" s="274"/>
      <c r="AI55" s="274"/>
      <c r="AJ55" s="274"/>
      <c r="AK55" s="274"/>
      <c r="AL55" s="274"/>
      <c r="AM55" s="274"/>
      <c r="AN55" s="273">
        <f t="shared" si="0"/>
        <v>0</v>
      </c>
      <c r="AO55" s="274"/>
      <c r="AP55" s="274"/>
      <c r="AQ55" s="75" t="s">
        <v>77</v>
      </c>
      <c r="AR55" s="72"/>
      <c r="AS55" s="76">
        <v>0</v>
      </c>
      <c r="AT55" s="77">
        <f t="shared" si="1"/>
        <v>0</v>
      </c>
      <c r="AU55" s="78">
        <f>'01 - Stavební část'!P96</f>
        <v>0</v>
      </c>
      <c r="AV55" s="77">
        <f>'01 - Stavební část'!J33</f>
        <v>0</v>
      </c>
      <c r="AW55" s="77">
        <f>'01 - Stavební část'!J34</f>
        <v>0</v>
      </c>
      <c r="AX55" s="77">
        <f>'01 - Stavební část'!J35</f>
        <v>0</v>
      </c>
      <c r="AY55" s="77">
        <f>'01 - Stavební část'!J36</f>
        <v>0</v>
      </c>
      <c r="AZ55" s="77">
        <f>'01 - Stavební část'!F33</f>
        <v>0</v>
      </c>
      <c r="BA55" s="77">
        <f>'01 - Stavební část'!F34</f>
        <v>0</v>
      </c>
      <c r="BB55" s="77">
        <f>'01 - Stavební část'!F35</f>
        <v>0</v>
      </c>
      <c r="BC55" s="77">
        <f>'01 - Stavební část'!F36</f>
        <v>0</v>
      </c>
      <c r="BD55" s="79">
        <f>'01 - Stavební část'!F37</f>
        <v>0</v>
      </c>
      <c r="BT55" s="80" t="s">
        <v>78</v>
      </c>
      <c r="BV55" s="80" t="s">
        <v>72</v>
      </c>
      <c r="BW55" s="80" t="s">
        <v>79</v>
      </c>
      <c r="BX55" s="80" t="s">
        <v>5</v>
      </c>
      <c r="CL55" s="80" t="s">
        <v>19</v>
      </c>
      <c r="CM55" s="80" t="s">
        <v>80</v>
      </c>
    </row>
    <row r="56" spans="1:91" s="6" customFormat="1" ht="16.5" customHeight="1">
      <c r="A56" s="71" t="s">
        <v>74</v>
      </c>
      <c r="B56" s="72"/>
      <c r="C56" s="73"/>
      <c r="D56" s="272" t="s">
        <v>81</v>
      </c>
      <c r="E56" s="272"/>
      <c r="F56" s="272"/>
      <c r="G56" s="272"/>
      <c r="H56" s="272"/>
      <c r="I56" s="74"/>
      <c r="J56" s="272" t="s">
        <v>82</v>
      </c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3">
        <f>'02 - Zdravotně technické ...'!J30</f>
        <v>0</v>
      </c>
      <c r="AH56" s="274"/>
      <c r="AI56" s="274"/>
      <c r="AJ56" s="274"/>
      <c r="AK56" s="274"/>
      <c r="AL56" s="274"/>
      <c r="AM56" s="274"/>
      <c r="AN56" s="273">
        <f t="shared" si="0"/>
        <v>0</v>
      </c>
      <c r="AO56" s="274"/>
      <c r="AP56" s="274"/>
      <c r="AQ56" s="75" t="s">
        <v>77</v>
      </c>
      <c r="AR56" s="72"/>
      <c r="AS56" s="76">
        <v>0</v>
      </c>
      <c r="AT56" s="77">
        <f t="shared" si="1"/>
        <v>0</v>
      </c>
      <c r="AU56" s="78">
        <f>'02 - Zdravotně technické ...'!P92</f>
        <v>0</v>
      </c>
      <c r="AV56" s="77">
        <f>'02 - Zdravotně technické ...'!J33</f>
        <v>0</v>
      </c>
      <c r="AW56" s="77">
        <f>'02 - Zdravotně technické ...'!J34</f>
        <v>0</v>
      </c>
      <c r="AX56" s="77">
        <f>'02 - Zdravotně technické ...'!J35</f>
        <v>0</v>
      </c>
      <c r="AY56" s="77">
        <f>'02 - Zdravotně technické ...'!J36</f>
        <v>0</v>
      </c>
      <c r="AZ56" s="77">
        <f>'02 - Zdravotně technické ...'!F33</f>
        <v>0</v>
      </c>
      <c r="BA56" s="77">
        <f>'02 - Zdravotně technické ...'!F34</f>
        <v>0</v>
      </c>
      <c r="BB56" s="77">
        <f>'02 - Zdravotně technické ...'!F35</f>
        <v>0</v>
      </c>
      <c r="BC56" s="77">
        <f>'02 - Zdravotně technické ...'!F36</f>
        <v>0</v>
      </c>
      <c r="BD56" s="79">
        <f>'02 - Zdravotně technické ...'!F37</f>
        <v>0</v>
      </c>
      <c r="BT56" s="80" t="s">
        <v>78</v>
      </c>
      <c r="BV56" s="80" t="s">
        <v>72</v>
      </c>
      <c r="BW56" s="80" t="s">
        <v>83</v>
      </c>
      <c r="BX56" s="80" t="s">
        <v>5</v>
      </c>
      <c r="CL56" s="80" t="s">
        <v>19</v>
      </c>
      <c r="CM56" s="80" t="s">
        <v>80</v>
      </c>
    </row>
    <row r="57" spans="1:91" s="6" customFormat="1" ht="16.5" customHeight="1">
      <c r="A57" s="71" t="s">
        <v>74</v>
      </c>
      <c r="B57" s="72"/>
      <c r="C57" s="73"/>
      <c r="D57" s="272" t="s">
        <v>84</v>
      </c>
      <c r="E57" s="272"/>
      <c r="F57" s="272"/>
      <c r="G57" s="272"/>
      <c r="H57" s="272"/>
      <c r="I57" s="74"/>
      <c r="J57" s="272" t="s">
        <v>85</v>
      </c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3">
        <f>'03 - Vytápění'!J30</f>
        <v>0</v>
      </c>
      <c r="AH57" s="274"/>
      <c r="AI57" s="274"/>
      <c r="AJ57" s="274"/>
      <c r="AK57" s="274"/>
      <c r="AL57" s="274"/>
      <c r="AM57" s="274"/>
      <c r="AN57" s="273">
        <f t="shared" si="0"/>
        <v>0</v>
      </c>
      <c r="AO57" s="274"/>
      <c r="AP57" s="274"/>
      <c r="AQ57" s="75" t="s">
        <v>77</v>
      </c>
      <c r="AR57" s="72"/>
      <c r="AS57" s="76">
        <v>0</v>
      </c>
      <c r="AT57" s="77">
        <f t="shared" si="1"/>
        <v>0</v>
      </c>
      <c r="AU57" s="78">
        <f>'03 - Vytápění'!P89</f>
        <v>0</v>
      </c>
      <c r="AV57" s="77">
        <f>'03 - Vytápění'!J33</f>
        <v>0</v>
      </c>
      <c r="AW57" s="77">
        <f>'03 - Vytápění'!J34</f>
        <v>0</v>
      </c>
      <c r="AX57" s="77">
        <f>'03 - Vytápění'!J35</f>
        <v>0</v>
      </c>
      <c r="AY57" s="77">
        <f>'03 - Vytápění'!J36</f>
        <v>0</v>
      </c>
      <c r="AZ57" s="77">
        <f>'03 - Vytápění'!F33</f>
        <v>0</v>
      </c>
      <c r="BA57" s="77">
        <f>'03 - Vytápění'!F34</f>
        <v>0</v>
      </c>
      <c r="BB57" s="77">
        <f>'03 - Vytápění'!F35</f>
        <v>0</v>
      </c>
      <c r="BC57" s="77">
        <f>'03 - Vytápění'!F36</f>
        <v>0</v>
      </c>
      <c r="BD57" s="79">
        <f>'03 - Vytápění'!F37</f>
        <v>0</v>
      </c>
      <c r="BT57" s="80" t="s">
        <v>78</v>
      </c>
      <c r="BV57" s="80" t="s">
        <v>72</v>
      </c>
      <c r="BW57" s="80" t="s">
        <v>86</v>
      </c>
      <c r="BX57" s="80" t="s">
        <v>5</v>
      </c>
      <c r="CL57" s="80" t="s">
        <v>19</v>
      </c>
      <c r="CM57" s="80" t="s">
        <v>80</v>
      </c>
    </row>
    <row r="58" spans="1:91" s="6" customFormat="1" ht="16.5" customHeight="1">
      <c r="A58" s="71" t="s">
        <v>74</v>
      </c>
      <c r="B58" s="72"/>
      <c r="C58" s="73"/>
      <c r="D58" s="272" t="s">
        <v>87</v>
      </c>
      <c r="E58" s="272"/>
      <c r="F58" s="272"/>
      <c r="G58" s="272"/>
      <c r="H58" s="272"/>
      <c r="I58" s="74"/>
      <c r="J58" s="272" t="s">
        <v>88</v>
      </c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3">
        <f>'04 - Elektroinstalace'!J30</f>
        <v>0</v>
      </c>
      <c r="AH58" s="274"/>
      <c r="AI58" s="274"/>
      <c r="AJ58" s="274"/>
      <c r="AK58" s="274"/>
      <c r="AL58" s="274"/>
      <c r="AM58" s="274"/>
      <c r="AN58" s="273">
        <f t="shared" si="0"/>
        <v>0</v>
      </c>
      <c r="AO58" s="274"/>
      <c r="AP58" s="274"/>
      <c r="AQ58" s="75" t="s">
        <v>77</v>
      </c>
      <c r="AR58" s="72"/>
      <c r="AS58" s="76">
        <v>0</v>
      </c>
      <c r="AT58" s="77">
        <f t="shared" si="1"/>
        <v>0</v>
      </c>
      <c r="AU58" s="78">
        <f>'04 - Elektroinstalace'!P86</f>
        <v>0</v>
      </c>
      <c r="AV58" s="77">
        <f>'04 - Elektroinstalace'!J33</f>
        <v>0</v>
      </c>
      <c r="AW58" s="77">
        <f>'04 - Elektroinstalace'!J34</f>
        <v>0</v>
      </c>
      <c r="AX58" s="77">
        <f>'04 - Elektroinstalace'!J35</f>
        <v>0</v>
      </c>
      <c r="AY58" s="77">
        <f>'04 - Elektroinstalace'!J36</f>
        <v>0</v>
      </c>
      <c r="AZ58" s="77">
        <f>'04 - Elektroinstalace'!F33</f>
        <v>0</v>
      </c>
      <c r="BA58" s="77">
        <f>'04 - Elektroinstalace'!F34</f>
        <v>0</v>
      </c>
      <c r="BB58" s="77">
        <f>'04 - Elektroinstalace'!F35</f>
        <v>0</v>
      </c>
      <c r="BC58" s="77">
        <f>'04 - Elektroinstalace'!F36</f>
        <v>0</v>
      </c>
      <c r="BD58" s="79">
        <f>'04 - Elektroinstalace'!F37</f>
        <v>0</v>
      </c>
      <c r="BT58" s="80" t="s">
        <v>78</v>
      </c>
      <c r="BV58" s="80" t="s">
        <v>72</v>
      </c>
      <c r="BW58" s="80" t="s">
        <v>89</v>
      </c>
      <c r="BX58" s="80" t="s">
        <v>5</v>
      </c>
      <c r="CL58" s="80" t="s">
        <v>19</v>
      </c>
      <c r="CM58" s="80" t="s">
        <v>80</v>
      </c>
    </row>
    <row r="59" spans="1:91" s="6" customFormat="1" ht="16.5" customHeight="1">
      <c r="A59" s="71" t="s">
        <v>74</v>
      </c>
      <c r="B59" s="72"/>
      <c r="C59" s="73"/>
      <c r="D59" s="272" t="s">
        <v>90</v>
      </c>
      <c r="E59" s="272"/>
      <c r="F59" s="272"/>
      <c r="G59" s="272"/>
      <c r="H59" s="272"/>
      <c r="I59" s="74"/>
      <c r="J59" s="272" t="s">
        <v>91</v>
      </c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3">
        <f>'05 - Vedlejší a ostatní n...'!J30</f>
        <v>0</v>
      </c>
      <c r="AH59" s="274"/>
      <c r="AI59" s="274"/>
      <c r="AJ59" s="274"/>
      <c r="AK59" s="274"/>
      <c r="AL59" s="274"/>
      <c r="AM59" s="274"/>
      <c r="AN59" s="273">
        <f t="shared" si="0"/>
        <v>0</v>
      </c>
      <c r="AO59" s="274"/>
      <c r="AP59" s="274"/>
      <c r="AQ59" s="75" t="s">
        <v>77</v>
      </c>
      <c r="AR59" s="72"/>
      <c r="AS59" s="81">
        <v>0</v>
      </c>
      <c r="AT59" s="82">
        <f t="shared" si="1"/>
        <v>0</v>
      </c>
      <c r="AU59" s="83">
        <f>'05 - Vedlejší a ostatní n...'!P85</f>
        <v>0</v>
      </c>
      <c r="AV59" s="82">
        <f>'05 - Vedlejší a ostatní n...'!J33</f>
        <v>0</v>
      </c>
      <c r="AW59" s="82">
        <f>'05 - Vedlejší a ostatní n...'!J34</f>
        <v>0</v>
      </c>
      <c r="AX59" s="82">
        <f>'05 - Vedlejší a ostatní n...'!J35</f>
        <v>0</v>
      </c>
      <c r="AY59" s="82">
        <f>'05 - Vedlejší a ostatní n...'!J36</f>
        <v>0</v>
      </c>
      <c r="AZ59" s="82">
        <f>'05 - Vedlejší a ostatní n...'!F33</f>
        <v>0</v>
      </c>
      <c r="BA59" s="82">
        <f>'05 - Vedlejší a ostatní n...'!F34</f>
        <v>0</v>
      </c>
      <c r="BB59" s="82">
        <f>'05 - Vedlejší a ostatní n...'!F35</f>
        <v>0</v>
      </c>
      <c r="BC59" s="82">
        <f>'05 - Vedlejší a ostatní n...'!F36</f>
        <v>0</v>
      </c>
      <c r="BD59" s="84">
        <f>'05 - Vedlejší a ostatní n...'!F37</f>
        <v>0</v>
      </c>
      <c r="BT59" s="80" t="s">
        <v>78</v>
      </c>
      <c r="BV59" s="80" t="s">
        <v>72</v>
      </c>
      <c r="BW59" s="80" t="s">
        <v>92</v>
      </c>
      <c r="BX59" s="80" t="s">
        <v>5</v>
      </c>
      <c r="CL59" s="80" t="s">
        <v>19</v>
      </c>
      <c r="CM59" s="80" t="s">
        <v>80</v>
      </c>
    </row>
    <row r="60" spans="1:91" s="1" customFormat="1" ht="30" customHeight="1">
      <c r="B60" s="32"/>
      <c r="AR60" s="32"/>
    </row>
    <row r="61" spans="1:91" s="1" customFormat="1" ht="6.95" customHeight="1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2"/>
    </row>
  </sheetData>
  <sheetProtection algorithmName="SHA-512" hashValue="zrEn0Fs/fhSkQUvryz+CpG7FsSSFpunmcXcKVRBfmLc5PCrtfYY1msvDFQp4ktbEsAER6qaFFFlvOycQb7tFFw==" saltValue="fxmzBWpO5+UJfgqplwzwevGkDclwarki3pHLXPqejN3QQ3cv9wuhJS9uXaUdNqZOEYpX/xIP5RrNA99+/r9md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D58:H58"/>
    <mergeCell ref="J58:AF58"/>
    <mergeCell ref="AN59:AP59"/>
    <mergeCell ref="AG59:AM59"/>
    <mergeCell ref="D59:H59"/>
    <mergeCell ref="J59:AF59"/>
    <mergeCell ref="D56:H56"/>
    <mergeCell ref="AG56:AM56"/>
    <mergeCell ref="AN56:AP56"/>
    <mergeCell ref="AN57:AP57"/>
    <mergeCell ref="D57:H57"/>
    <mergeCell ref="J57:AF57"/>
    <mergeCell ref="AG57:AM57"/>
    <mergeCell ref="D55:H55"/>
    <mergeCell ref="AG55:AM55"/>
    <mergeCell ref="J55:AF55"/>
    <mergeCell ref="AN55:AP55"/>
    <mergeCell ref="AG54:AM54"/>
    <mergeCell ref="AN54:AP54"/>
    <mergeCell ref="AS49:AT51"/>
    <mergeCell ref="AM50:AP50"/>
    <mergeCell ref="C52:G52"/>
    <mergeCell ref="AG52:AM52"/>
    <mergeCell ref="I52:AF52"/>
    <mergeCell ref="AN52:AP52"/>
  </mergeCells>
  <hyperlinks>
    <hyperlink ref="A55" location="'01 - Stavební část'!C2" display="/" xr:uid="{00000000-0004-0000-0000-000000000000}"/>
    <hyperlink ref="A56" location="'02 - Zdravotně technické ...'!C2" display="/" xr:uid="{00000000-0004-0000-0000-000001000000}"/>
    <hyperlink ref="A57" location="'03 - Vytápění'!C2" display="/" xr:uid="{00000000-0004-0000-0000-000002000000}"/>
    <hyperlink ref="A58" location="'04 - Elektroinstalace'!C2" display="/" xr:uid="{00000000-0004-0000-0000-000003000000}"/>
    <hyperlink ref="A59" location="'05 - Vedlejší a ostatní n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0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79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0" t="str">
        <f>'Rekapitulace stavby'!K6</f>
        <v>Zajišťovací a přípravné práce v objektu městské sauny, st.p.č. 2095, k.ú. Ostrov nad Ohří</v>
      </c>
      <c r="F7" s="301"/>
      <c r="G7" s="301"/>
      <c r="H7" s="301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80" t="s">
        <v>95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94"/>
      <c r="G18" s="294"/>
      <c r="H18" s="29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6"/>
      <c r="E27" s="298" t="s">
        <v>19</v>
      </c>
      <c r="F27" s="298"/>
      <c r="G27" s="298"/>
      <c r="H27" s="29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ROUND(J96,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ROUND((SUM(BE96:BE903)),  2)</f>
        <v>0</v>
      </c>
      <c r="I33" s="89">
        <v>0.21</v>
      </c>
      <c r="J33" s="88">
        <f>ROUND(((SUM(BE96:BE903))*I33),  2)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ROUND((SUM(BF96:BF903)),  2)</f>
        <v>0</v>
      </c>
      <c r="I34" s="89">
        <v>0.12</v>
      </c>
      <c r="J34" s="88">
        <f>ROUND(((SUM(BF96:BF903))*I34),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ROUND((SUM(BG96:BG903)),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ROUND((SUM(BH96:BH903)),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ROUND((SUM(BI96:BI903)),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0" t="str">
        <f>E7</f>
        <v>Zajišťovací a přípravné práce v objektu městské sauny, st.p.č. 2095, k.ú. Ostrov nad Ohří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80" t="str">
        <f>E9</f>
        <v>01 - Stavební část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st.p.č. 2095, k.ú. Ostrov nad Ohří</v>
      </c>
      <c r="I52" s="27" t="s">
        <v>23</v>
      </c>
      <c r="J52" s="49">
        <f>IF(J12="","",J12)</f>
        <v>0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Město Ostrov</v>
      </c>
      <c r="I54" s="27" t="s">
        <v>30</v>
      </c>
      <c r="J54" s="30" t="str">
        <f>E21</f>
        <v>Bc. Martin Frous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J96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J97</f>
        <v>0</v>
      </c>
      <c r="L60" s="99"/>
    </row>
    <row r="61" spans="2:47" s="9" customFormat="1" ht="19.899999999999999" customHeight="1">
      <c r="B61" s="103"/>
      <c r="D61" s="104" t="s">
        <v>101</v>
      </c>
      <c r="E61" s="105"/>
      <c r="F61" s="105"/>
      <c r="G61" s="105"/>
      <c r="H61" s="105"/>
      <c r="I61" s="105"/>
      <c r="J61" s="106">
        <f>J98</f>
        <v>0</v>
      </c>
      <c r="L61" s="103"/>
    </row>
    <row r="62" spans="2:47" s="9" customFormat="1" ht="19.899999999999999" customHeight="1">
      <c r="B62" s="103"/>
      <c r="D62" s="104" t="s">
        <v>102</v>
      </c>
      <c r="E62" s="105"/>
      <c r="F62" s="105"/>
      <c r="G62" s="105"/>
      <c r="H62" s="105"/>
      <c r="I62" s="105"/>
      <c r="J62" s="106">
        <f>J111</f>
        <v>0</v>
      </c>
      <c r="L62" s="103"/>
    </row>
    <row r="63" spans="2:47" s="9" customFormat="1" ht="19.899999999999999" customHeight="1">
      <c r="B63" s="103"/>
      <c r="D63" s="104" t="s">
        <v>103</v>
      </c>
      <c r="E63" s="105"/>
      <c r="F63" s="105"/>
      <c r="G63" s="105"/>
      <c r="H63" s="105"/>
      <c r="I63" s="105"/>
      <c r="J63" s="106">
        <f>J240</f>
        <v>0</v>
      </c>
      <c r="L63" s="103"/>
    </row>
    <row r="64" spans="2:47" s="9" customFormat="1" ht="19.899999999999999" customHeight="1">
      <c r="B64" s="103"/>
      <c r="D64" s="104" t="s">
        <v>104</v>
      </c>
      <c r="E64" s="105"/>
      <c r="F64" s="105"/>
      <c r="G64" s="105"/>
      <c r="H64" s="105"/>
      <c r="I64" s="105"/>
      <c r="J64" s="106">
        <f>J312</f>
        <v>0</v>
      </c>
      <c r="L64" s="103"/>
    </row>
    <row r="65" spans="2:12" s="9" customFormat="1" ht="19.899999999999999" customHeight="1">
      <c r="B65" s="103"/>
      <c r="D65" s="104" t="s">
        <v>105</v>
      </c>
      <c r="E65" s="105"/>
      <c r="F65" s="105"/>
      <c r="G65" s="105"/>
      <c r="H65" s="105"/>
      <c r="I65" s="105"/>
      <c r="J65" s="106">
        <f>J329</f>
        <v>0</v>
      </c>
      <c r="L65" s="103"/>
    </row>
    <row r="66" spans="2:12" s="8" customFormat="1" ht="24.95" customHeight="1">
      <c r="B66" s="99"/>
      <c r="D66" s="100" t="s">
        <v>106</v>
      </c>
      <c r="E66" s="101"/>
      <c r="F66" s="101"/>
      <c r="G66" s="101"/>
      <c r="H66" s="101"/>
      <c r="I66" s="101"/>
      <c r="J66" s="102">
        <f>J333</f>
        <v>0</v>
      </c>
      <c r="L66" s="99"/>
    </row>
    <row r="67" spans="2:12" s="9" customFormat="1" ht="19.899999999999999" customHeight="1">
      <c r="B67" s="103"/>
      <c r="D67" s="104" t="s">
        <v>107</v>
      </c>
      <c r="E67" s="105"/>
      <c r="F67" s="105"/>
      <c r="G67" s="105"/>
      <c r="H67" s="105"/>
      <c r="I67" s="105"/>
      <c r="J67" s="106">
        <f>J334</f>
        <v>0</v>
      </c>
      <c r="L67" s="103"/>
    </row>
    <row r="68" spans="2:12" s="9" customFormat="1" ht="19.899999999999999" customHeight="1">
      <c r="B68" s="103"/>
      <c r="D68" s="104" t="s">
        <v>108</v>
      </c>
      <c r="E68" s="105"/>
      <c r="F68" s="105"/>
      <c r="G68" s="105"/>
      <c r="H68" s="105"/>
      <c r="I68" s="105"/>
      <c r="J68" s="106">
        <f>J381</f>
        <v>0</v>
      </c>
      <c r="L68" s="103"/>
    </row>
    <row r="69" spans="2:12" s="9" customFormat="1" ht="19.899999999999999" customHeight="1">
      <c r="B69" s="103"/>
      <c r="D69" s="104" t="s">
        <v>109</v>
      </c>
      <c r="E69" s="105"/>
      <c r="F69" s="105"/>
      <c r="G69" s="105"/>
      <c r="H69" s="105"/>
      <c r="I69" s="105"/>
      <c r="J69" s="106">
        <f>J403</f>
        <v>0</v>
      </c>
      <c r="L69" s="103"/>
    </row>
    <row r="70" spans="2:12" s="9" customFormat="1" ht="19.899999999999999" customHeight="1">
      <c r="B70" s="103"/>
      <c r="D70" s="104" t="s">
        <v>110</v>
      </c>
      <c r="E70" s="105"/>
      <c r="F70" s="105"/>
      <c r="G70" s="105"/>
      <c r="H70" s="105"/>
      <c r="I70" s="105"/>
      <c r="J70" s="106">
        <f>J411</f>
        <v>0</v>
      </c>
      <c r="L70" s="103"/>
    </row>
    <row r="71" spans="2:12" s="9" customFormat="1" ht="19.899999999999999" customHeight="1">
      <c r="B71" s="103"/>
      <c r="D71" s="104" t="s">
        <v>111</v>
      </c>
      <c r="E71" s="105"/>
      <c r="F71" s="105"/>
      <c r="G71" s="105"/>
      <c r="H71" s="105"/>
      <c r="I71" s="105"/>
      <c r="J71" s="106">
        <f>J476</f>
        <v>0</v>
      </c>
      <c r="L71" s="103"/>
    </row>
    <row r="72" spans="2:12" s="9" customFormat="1" ht="19.899999999999999" customHeight="1">
      <c r="B72" s="103"/>
      <c r="D72" s="104" t="s">
        <v>112</v>
      </c>
      <c r="E72" s="105"/>
      <c r="F72" s="105"/>
      <c r="G72" s="105"/>
      <c r="H72" s="105"/>
      <c r="I72" s="105"/>
      <c r="J72" s="106">
        <f>J601</f>
        <v>0</v>
      </c>
      <c r="L72" s="103"/>
    </row>
    <row r="73" spans="2:12" s="9" customFormat="1" ht="19.899999999999999" customHeight="1">
      <c r="B73" s="103"/>
      <c r="D73" s="104" t="s">
        <v>113</v>
      </c>
      <c r="E73" s="105"/>
      <c r="F73" s="105"/>
      <c r="G73" s="105"/>
      <c r="H73" s="105"/>
      <c r="I73" s="105"/>
      <c r="J73" s="106">
        <f>J628</f>
        <v>0</v>
      </c>
      <c r="L73" s="103"/>
    </row>
    <row r="74" spans="2:12" s="9" customFormat="1" ht="19.899999999999999" customHeight="1">
      <c r="B74" s="103"/>
      <c r="D74" s="104" t="s">
        <v>114</v>
      </c>
      <c r="E74" s="105"/>
      <c r="F74" s="105"/>
      <c r="G74" s="105"/>
      <c r="H74" s="105"/>
      <c r="I74" s="105"/>
      <c r="J74" s="106">
        <f>J753</f>
        <v>0</v>
      </c>
      <c r="L74" s="103"/>
    </row>
    <row r="75" spans="2:12" s="9" customFormat="1" ht="19.899999999999999" customHeight="1">
      <c r="B75" s="103"/>
      <c r="D75" s="104" t="s">
        <v>115</v>
      </c>
      <c r="E75" s="105"/>
      <c r="F75" s="105"/>
      <c r="G75" s="105"/>
      <c r="H75" s="105"/>
      <c r="I75" s="105"/>
      <c r="J75" s="106">
        <f>J833</f>
        <v>0</v>
      </c>
      <c r="L75" s="103"/>
    </row>
    <row r="76" spans="2:12" s="9" customFormat="1" ht="19.899999999999999" customHeight="1">
      <c r="B76" s="103"/>
      <c r="D76" s="104" t="s">
        <v>116</v>
      </c>
      <c r="E76" s="105"/>
      <c r="F76" s="105"/>
      <c r="G76" s="105"/>
      <c r="H76" s="105"/>
      <c r="I76" s="105"/>
      <c r="J76" s="106">
        <f>J852</f>
        <v>0</v>
      </c>
      <c r="L76" s="103"/>
    </row>
    <row r="77" spans="2:12" s="1" customFormat="1" ht="21.75" customHeight="1">
      <c r="B77" s="32"/>
      <c r="L77" s="32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2"/>
    </row>
    <row r="82" spans="2:63" s="1" customFormat="1" ht="6.95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2"/>
    </row>
    <row r="83" spans="2:63" s="1" customFormat="1" ht="24.95" customHeight="1">
      <c r="B83" s="32"/>
      <c r="C83" s="21" t="s">
        <v>117</v>
      </c>
      <c r="L83" s="32"/>
    </row>
    <row r="84" spans="2:63" s="1" customFormat="1" ht="6.95" customHeight="1">
      <c r="B84" s="32"/>
      <c r="L84" s="32"/>
    </row>
    <row r="85" spans="2:63" s="1" customFormat="1" ht="12" customHeight="1">
      <c r="B85" s="32"/>
      <c r="C85" s="27" t="s">
        <v>16</v>
      </c>
      <c r="L85" s="32"/>
    </row>
    <row r="86" spans="2:63" s="1" customFormat="1" ht="26.25" customHeight="1">
      <c r="B86" s="32"/>
      <c r="E86" s="300" t="str">
        <f>E7</f>
        <v>Zajišťovací a přípravné práce v objektu městské sauny, st.p.č. 2095, k.ú. Ostrov nad Ohří</v>
      </c>
      <c r="F86" s="301"/>
      <c r="G86" s="301"/>
      <c r="H86" s="301"/>
      <c r="L86" s="32"/>
    </row>
    <row r="87" spans="2:63" s="1" customFormat="1" ht="12" customHeight="1">
      <c r="B87" s="32"/>
      <c r="C87" s="27" t="s">
        <v>94</v>
      </c>
      <c r="L87" s="32"/>
    </row>
    <row r="88" spans="2:63" s="1" customFormat="1" ht="16.5" customHeight="1">
      <c r="B88" s="32"/>
      <c r="E88" s="280" t="str">
        <f>E9</f>
        <v>01 - Stavební část</v>
      </c>
      <c r="F88" s="299"/>
      <c r="G88" s="299"/>
      <c r="H88" s="299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F12</f>
        <v>st.p.č. 2095, k.ú. Ostrov nad Ohří</v>
      </c>
      <c r="I90" s="27" t="s">
        <v>23</v>
      </c>
      <c r="J90" s="49">
        <f>IF(J12="","",J12)</f>
        <v>0</v>
      </c>
      <c r="L90" s="32"/>
    </row>
    <row r="91" spans="2:63" s="1" customFormat="1" ht="6.95" customHeight="1">
      <c r="B91" s="32"/>
      <c r="L91" s="32"/>
    </row>
    <row r="92" spans="2:63" s="1" customFormat="1" ht="15.2" customHeight="1">
      <c r="B92" s="32"/>
      <c r="C92" s="27" t="s">
        <v>24</v>
      </c>
      <c r="F92" s="25" t="str">
        <f>E15</f>
        <v>Město Ostrov</v>
      </c>
      <c r="I92" s="27" t="s">
        <v>30</v>
      </c>
      <c r="J92" s="30" t="str">
        <f>E21</f>
        <v>Bc. Martin Frous</v>
      </c>
      <c r="L92" s="32"/>
    </row>
    <row r="93" spans="2:63" s="1" customFormat="1" ht="15.2" customHeight="1">
      <c r="B93" s="32"/>
      <c r="C93" s="27" t="s">
        <v>28</v>
      </c>
      <c r="F93" s="25" t="str">
        <f>IF(E18="","",E18)</f>
        <v>Vyplň údaj</v>
      </c>
      <c r="I93" s="27" t="s">
        <v>33</v>
      </c>
      <c r="J93" s="30" t="str">
        <f>E24</f>
        <v>Bc. Martin Frous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07"/>
      <c r="C95" s="108" t="s">
        <v>118</v>
      </c>
      <c r="D95" s="109" t="s">
        <v>55</v>
      </c>
      <c r="E95" s="109" t="s">
        <v>51</v>
      </c>
      <c r="F95" s="109" t="s">
        <v>52</v>
      </c>
      <c r="G95" s="109" t="s">
        <v>119</v>
      </c>
      <c r="H95" s="109" t="s">
        <v>120</v>
      </c>
      <c r="I95" s="109" t="s">
        <v>121</v>
      </c>
      <c r="J95" s="109" t="s">
        <v>98</v>
      </c>
      <c r="K95" s="110" t="s">
        <v>122</v>
      </c>
      <c r="L95" s="107"/>
      <c r="M95" s="56" t="s">
        <v>19</v>
      </c>
      <c r="N95" s="57" t="s">
        <v>40</v>
      </c>
      <c r="O95" s="57" t="s">
        <v>123</v>
      </c>
      <c r="P95" s="57" t="s">
        <v>124</v>
      </c>
      <c r="Q95" s="57" t="s">
        <v>125</v>
      </c>
      <c r="R95" s="57" t="s">
        <v>126</v>
      </c>
      <c r="S95" s="57" t="s">
        <v>127</v>
      </c>
      <c r="T95" s="58" t="s">
        <v>128</v>
      </c>
    </row>
    <row r="96" spans="2:63" s="1" customFormat="1" ht="22.9" customHeight="1">
      <c r="B96" s="32"/>
      <c r="C96" s="61" t="s">
        <v>129</v>
      </c>
      <c r="J96" s="111">
        <f>BK96</f>
        <v>0</v>
      </c>
      <c r="L96" s="32"/>
      <c r="M96" s="59"/>
      <c r="N96" s="50"/>
      <c r="O96" s="50"/>
      <c r="P96" s="112">
        <f>P97+P333</f>
        <v>0</v>
      </c>
      <c r="Q96" s="50"/>
      <c r="R96" s="112">
        <f>R97+R333</f>
        <v>85.145774750000001</v>
      </c>
      <c r="S96" s="50"/>
      <c r="T96" s="113">
        <f>T97+T333</f>
        <v>120.14991162000001</v>
      </c>
      <c r="AT96" s="17" t="s">
        <v>69</v>
      </c>
      <c r="AU96" s="17" t="s">
        <v>99</v>
      </c>
      <c r="BK96" s="114">
        <f>BK97+BK333</f>
        <v>0</v>
      </c>
    </row>
    <row r="97" spans="2:65" s="11" customFormat="1" ht="25.9" customHeight="1">
      <c r="B97" s="115"/>
      <c r="D97" s="116" t="s">
        <v>69</v>
      </c>
      <c r="E97" s="117" t="s">
        <v>130</v>
      </c>
      <c r="F97" s="117" t="s">
        <v>131</v>
      </c>
      <c r="I97" s="118"/>
      <c r="J97" s="119">
        <f>BK97</f>
        <v>0</v>
      </c>
      <c r="L97" s="115"/>
      <c r="M97" s="120"/>
      <c r="P97" s="121">
        <f>P98+P111+P240+P312+P329</f>
        <v>0</v>
      </c>
      <c r="R97" s="121">
        <f>R98+R111+R240+R312+R329</f>
        <v>64.798297300000002</v>
      </c>
      <c r="T97" s="122">
        <f>T98+T111+T240+T312+T329</f>
        <v>89.812340400000011</v>
      </c>
      <c r="AR97" s="116" t="s">
        <v>78</v>
      </c>
      <c r="AT97" s="123" t="s">
        <v>69</v>
      </c>
      <c r="AU97" s="123" t="s">
        <v>70</v>
      </c>
      <c r="AY97" s="116" t="s">
        <v>132</v>
      </c>
      <c r="BK97" s="124">
        <f>BK98+BK111+BK240+BK312+BK329</f>
        <v>0</v>
      </c>
    </row>
    <row r="98" spans="2:65" s="11" customFormat="1" ht="22.9" customHeight="1">
      <c r="B98" s="115"/>
      <c r="D98" s="116" t="s">
        <v>69</v>
      </c>
      <c r="E98" s="125" t="s">
        <v>133</v>
      </c>
      <c r="F98" s="125" t="s">
        <v>134</v>
      </c>
      <c r="I98" s="118"/>
      <c r="J98" s="126">
        <f>BK98</f>
        <v>0</v>
      </c>
      <c r="L98" s="115"/>
      <c r="M98" s="120"/>
      <c r="P98" s="121">
        <f>SUM(P99:P110)</f>
        <v>0</v>
      </c>
      <c r="R98" s="121">
        <f>SUM(R99:R110)</f>
        <v>4.6681319999999999</v>
      </c>
      <c r="T98" s="122">
        <f>SUM(T99:T110)</f>
        <v>0</v>
      </c>
      <c r="AR98" s="116" t="s">
        <v>78</v>
      </c>
      <c r="AT98" s="123" t="s">
        <v>69</v>
      </c>
      <c r="AU98" s="123" t="s">
        <v>78</v>
      </c>
      <c r="AY98" s="116" t="s">
        <v>132</v>
      </c>
      <c r="BK98" s="124">
        <f>SUM(BK99:BK110)</f>
        <v>0</v>
      </c>
    </row>
    <row r="99" spans="2:65" s="1" customFormat="1" ht="33" customHeight="1">
      <c r="B99" s="32"/>
      <c r="C99" s="127" t="s">
        <v>78</v>
      </c>
      <c r="D99" s="127" t="s">
        <v>135</v>
      </c>
      <c r="E99" s="128" t="s">
        <v>136</v>
      </c>
      <c r="F99" s="129" t="s">
        <v>137</v>
      </c>
      <c r="G99" s="130" t="s">
        <v>138</v>
      </c>
      <c r="H99" s="131">
        <v>23.35</v>
      </c>
      <c r="I99" s="132"/>
      <c r="J99" s="133">
        <f>ROUND(I99*H99,2)</f>
        <v>0</v>
      </c>
      <c r="K99" s="129" t="s">
        <v>139</v>
      </c>
      <c r="L99" s="32"/>
      <c r="M99" s="134" t="s">
        <v>19</v>
      </c>
      <c r="N99" s="135" t="s">
        <v>41</v>
      </c>
      <c r="P99" s="136">
        <f>O99*H99</f>
        <v>0</v>
      </c>
      <c r="Q99" s="136">
        <v>0.17499999999999999</v>
      </c>
      <c r="R99" s="136">
        <f>Q99*H99</f>
        <v>4.0862499999999997</v>
      </c>
      <c r="S99" s="136">
        <v>0</v>
      </c>
      <c r="T99" s="137">
        <f>S99*H99</f>
        <v>0</v>
      </c>
      <c r="AR99" s="138" t="s">
        <v>140</v>
      </c>
      <c r="AT99" s="138" t="s">
        <v>135</v>
      </c>
      <c r="AU99" s="138" t="s">
        <v>80</v>
      </c>
      <c r="AY99" s="17" t="s">
        <v>132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78</v>
      </c>
      <c r="BK99" s="139">
        <f>ROUND(I99*H99,2)</f>
        <v>0</v>
      </c>
      <c r="BL99" s="17" t="s">
        <v>140</v>
      </c>
      <c r="BM99" s="138" t="s">
        <v>141</v>
      </c>
    </row>
    <row r="100" spans="2:65" s="1" customFormat="1" ht="29.25">
      <c r="B100" s="32"/>
      <c r="D100" s="140" t="s">
        <v>142</v>
      </c>
      <c r="F100" s="141" t="s">
        <v>143</v>
      </c>
      <c r="I100" s="142"/>
      <c r="L100" s="32"/>
      <c r="M100" s="143"/>
      <c r="T100" s="53"/>
      <c r="AT100" s="17" t="s">
        <v>142</v>
      </c>
      <c r="AU100" s="17" t="s">
        <v>80</v>
      </c>
    </row>
    <row r="101" spans="2:65" s="1" customFormat="1">
      <c r="B101" s="32"/>
      <c r="D101" s="144" t="s">
        <v>144</v>
      </c>
      <c r="F101" s="145" t="s">
        <v>145</v>
      </c>
      <c r="I101" s="142"/>
      <c r="L101" s="32"/>
      <c r="M101" s="143"/>
      <c r="T101" s="53"/>
      <c r="AT101" s="17" t="s">
        <v>144</v>
      </c>
      <c r="AU101" s="17" t="s">
        <v>80</v>
      </c>
    </row>
    <row r="102" spans="2:65" s="12" customFormat="1">
      <c r="B102" s="146"/>
      <c r="D102" s="140" t="s">
        <v>146</v>
      </c>
      <c r="E102" s="147" t="s">
        <v>19</v>
      </c>
      <c r="F102" s="148" t="s">
        <v>147</v>
      </c>
      <c r="H102" s="147" t="s">
        <v>19</v>
      </c>
      <c r="I102" s="149"/>
      <c r="L102" s="146"/>
      <c r="M102" s="150"/>
      <c r="T102" s="151"/>
      <c r="AT102" s="147" t="s">
        <v>146</v>
      </c>
      <c r="AU102" s="147" t="s">
        <v>80</v>
      </c>
      <c r="AV102" s="12" t="s">
        <v>78</v>
      </c>
      <c r="AW102" s="12" t="s">
        <v>32</v>
      </c>
      <c r="AX102" s="12" t="s">
        <v>70</v>
      </c>
      <c r="AY102" s="147" t="s">
        <v>132</v>
      </c>
    </row>
    <row r="103" spans="2:65" s="13" customFormat="1">
      <c r="B103" s="152"/>
      <c r="D103" s="140" t="s">
        <v>146</v>
      </c>
      <c r="E103" s="153" t="s">
        <v>19</v>
      </c>
      <c r="F103" s="154" t="s">
        <v>148</v>
      </c>
      <c r="H103" s="155">
        <v>23.35</v>
      </c>
      <c r="I103" s="156"/>
      <c r="L103" s="152"/>
      <c r="M103" s="157"/>
      <c r="T103" s="158"/>
      <c r="AT103" s="153" t="s">
        <v>146</v>
      </c>
      <c r="AU103" s="153" t="s">
        <v>80</v>
      </c>
      <c r="AV103" s="13" t="s">
        <v>80</v>
      </c>
      <c r="AW103" s="13" t="s">
        <v>32</v>
      </c>
      <c r="AX103" s="13" t="s">
        <v>70</v>
      </c>
      <c r="AY103" s="153" t="s">
        <v>132</v>
      </c>
    </row>
    <row r="104" spans="2:65" s="14" customFormat="1">
      <c r="B104" s="159"/>
      <c r="D104" s="140" t="s">
        <v>146</v>
      </c>
      <c r="E104" s="160" t="s">
        <v>19</v>
      </c>
      <c r="F104" s="161" t="s">
        <v>149</v>
      </c>
      <c r="H104" s="162">
        <v>23.35</v>
      </c>
      <c r="I104" s="163"/>
      <c r="L104" s="159"/>
      <c r="M104" s="164"/>
      <c r="T104" s="165"/>
      <c r="AT104" s="160" t="s">
        <v>146</v>
      </c>
      <c r="AU104" s="160" t="s">
        <v>80</v>
      </c>
      <c r="AV104" s="14" t="s">
        <v>140</v>
      </c>
      <c r="AW104" s="14" t="s">
        <v>32</v>
      </c>
      <c r="AX104" s="14" t="s">
        <v>78</v>
      </c>
      <c r="AY104" s="160" t="s">
        <v>132</v>
      </c>
    </row>
    <row r="105" spans="2:65" s="1" customFormat="1" ht="24.2" customHeight="1">
      <c r="B105" s="32"/>
      <c r="C105" s="127" t="s">
        <v>80</v>
      </c>
      <c r="D105" s="127" t="s">
        <v>135</v>
      </c>
      <c r="E105" s="128" t="s">
        <v>150</v>
      </c>
      <c r="F105" s="129" t="s">
        <v>151</v>
      </c>
      <c r="G105" s="130" t="s">
        <v>152</v>
      </c>
      <c r="H105" s="131">
        <v>93.4</v>
      </c>
      <c r="I105" s="132"/>
      <c r="J105" s="133">
        <f>ROUND(I105*H105,2)</f>
        <v>0</v>
      </c>
      <c r="K105" s="129" t="s">
        <v>139</v>
      </c>
      <c r="L105" s="32"/>
      <c r="M105" s="134" t="s">
        <v>19</v>
      </c>
      <c r="N105" s="135" t="s">
        <v>41</v>
      </c>
      <c r="P105" s="136">
        <f>O105*H105</f>
        <v>0</v>
      </c>
      <c r="Q105" s="136">
        <v>6.2300000000000003E-3</v>
      </c>
      <c r="R105" s="136">
        <f>Q105*H105</f>
        <v>0.58188200000000001</v>
      </c>
      <c r="S105" s="136">
        <v>0</v>
      </c>
      <c r="T105" s="137">
        <f>S105*H105</f>
        <v>0</v>
      </c>
      <c r="AR105" s="138" t="s">
        <v>140</v>
      </c>
      <c r="AT105" s="138" t="s">
        <v>135</v>
      </c>
      <c r="AU105" s="138" t="s">
        <v>80</v>
      </c>
      <c r="AY105" s="17" t="s">
        <v>132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78</v>
      </c>
      <c r="BK105" s="139">
        <f>ROUND(I105*H105,2)</f>
        <v>0</v>
      </c>
      <c r="BL105" s="17" t="s">
        <v>140</v>
      </c>
      <c r="BM105" s="138" t="s">
        <v>153</v>
      </c>
    </row>
    <row r="106" spans="2:65" s="1" customFormat="1" ht="19.5">
      <c r="B106" s="32"/>
      <c r="D106" s="140" t="s">
        <v>142</v>
      </c>
      <c r="F106" s="141" t="s">
        <v>154</v>
      </c>
      <c r="I106" s="142"/>
      <c r="L106" s="32"/>
      <c r="M106" s="143"/>
      <c r="T106" s="53"/>
      <c r="AT106" s="17" t="s">
        <v>142</v>
      </c>
      <c r="AU106" s="17" t="s">
        <v>80</v>
      </c>
    </row>
    <row r="107" spans="2:65" s="1" customFormat="1">
      <c r="B107" s="32"/>
      <c r="D107" s="144" t="s">
        <v>144</v>
      </c>
      <c r="F107" s="145" t="s">
        <v>155</v>
      </c>
      <c r="I107" s="142"/>
      <c r="L107" s="32"/>
      <c r="M107" s="143"/>
      <c r="T107" s="53"/>
      <c r="AT107" s="17" t="s">
        <v>144</v>
      </c>
      <c r="AU107" s="17" t="s">
        <v>80</v>
      </c>
    </row>
    <row r="108" spans="2:65" s="12" customFormat="1">
      <c r="B108" s="146"/>
      <c r="D108" s="140" t="s">
        <v>146</v>
      </c>
      <c r="E108" s="147" t="s">
        <v>19</v>
      </c>
      <c r="F108" s="148" t="s">
        <v>147</v>
      </c>
      <c r="H108" s="147" t="s">
        <v>19</v>
      </c>
      <c r="I108" s="149"/>
      <c r="L108" s="146"/>
      <c r="M108" s="150"/>
      <c r="T108" s="151"/>
      <c r="AT108" s="147" t="s">
        <v>146</v>
      </c>
      <c r="AU108" s="147" t="s">
        <v>80</v>
      </c>
      <c r="AV108" s="12" t="s">
        <v>78</v>
      </c>
      <c r="AW108" s="12" t="s">
        <v>32</v>
      </c>
      <c r="AX108" s="12" t="s">
        <v>70</v>
      </c>
      <c r="AY108" s="147" t="s">
        <v>132</v>
      </c>
    </row>
    <row r="109" spans="2:65" s="13" customFormat="1">
      <c r="B109" s="152"/>
      <c r="D109" s="140" t="s">
        <v>146</v>
      </c>
      <c r="E109" s="153" t="s">
        <v>19</v>
      </c>
      <c r="F109" s="154" t="s">
        <v>156</v>
      </c>
      <c r="H109" s="155">
        <v>93.4</v>
      </c>
      <c r="I109" s="156"/>
      <c r="L109" s="152"/>
      <c r="M109" s="157"/>
      <c r="T109" s="158"/>
      <c r="AT109" s="153" t="s">
        <v>146</v>
      </c>
      <c r="AU109" s="153" t="s">
        <v>80</v>
      </c>
      <c r="AV109" s="13" t="s">
        <v>80</v>
      </c>
      <c r="AW109" s="13" t="s">
        <v>32</v>
      </c>
      <c r="AX109" s="13" t="s">
        <v>70</v>
      </c>
      <c r="AY109" s="153" t="s">
        <v>132</v>
      </c>
    </row>
    <row r="110" spans="2:65" s="14" customFormat="1">
      <c r="B110" s="159"/>
      <c r="D110" s="140" t="s">
        <v>146</v>
      </c>
      <c r="E110" s="160" t="s">
        <v>19</v>
      </c>
      <c r="F110" s="161" t="s">
        <v>149</v>
      </c>
      <c r="H110" s="162">
        <v>93.4</v>
      </c>
      <c r="I110" s="163"/>
      <c r="L110" s="159"/>
      <c r="M110" s="164"/>
      <c r="T110" s="165"/>
      <c r="AT110" s="160" t="s">
        <v>146</v>
      </c>
      <c r="AU110" s="160" t="s">
        <v>80</v>
      </c>
      <c r="AV110" s="14" t="s">
        <v>140</v>
      </c>
      <c r="AW110" s="14" t="s">
        <v>32</v>
      </c>
      <c r="AX110" s="14" t="s">
        <v>78</v>
      </c>
      <c r="AY110" s="160" t="s">
        <v>132</v>
      </c>
    </row>
    <row r="111" spans="2:65" s="11" customFormat="1" ht="22.9" customHeight="1">
      <c r="B111" s="115"/>
      <c r="D111" s="116" t="s">
        <v>69</v>
      </c>
      <c r="E111" s="125" t="s">
        <v>157</v>
      </c>
      <c r="F111" s="125" t="s">
        <v>158</v>
      </c>
      <c r="I111" s="118"/>
      <c r="J111" s="126">
        <f>BK111</f>
        <v>0</v>
      </c>
      <c r="L111" s="115"/>
      <c r="M111" s="120"/>
      <c r="P111" s="121">
        <f>SUM(P112:P239)</f>
        <v>0</v>
      </c>
      <c r="R111" s="121">
        <f>SUM(R112:R239)</f>
        <v>60.124965299999992</v>
      </c>
      <c r="T111" s="122">
        <f>SUM(T112:T239)</f>
        <v>1.6290400000000003E-2</v>
      </c>
      <c r="AR111" s="116" t="s">
        <v>78</v>
      </c>
      <c r="AT111" s="123" t="s">
        <v>69</v>
      </c>
      <c r="AU111" s="123" t="s">
        <v>78</v>
      </c>
      <c r="AY111" s="116" t="s">
        <v>132</v>
      </c>
      <c r="BK111" s="124">
        <f>SUM(BK112:BK239)</f>
        <v>0</v>
      </c>
    </row>
    <row r="112" spans="2:65" s="1" customFormat="1" ht="24.2" customHeight="1">
      <c r="B112" s="32"/>
      <c r="C112" s="127" t="s">
        <v>133</v>
      </c>
      <c r="D112" s="127" t="s">
        <v>135</v>
      </c>
      <c r="E112" s="128" t="s">
        <v>159</v>
      </c>
      <c r="F112" s="129" t="s">
        <v>160</v>
      </c>
      <c r="G112" s="130" t="s">
        <v>138</v>
      </c>
      <c r="H112" s="131">
        <v>245.57400000000001</v>
      </c>
      <c r="I112" s="132"/>
      <c r="J112" s="133">
        <f>ROUND(I112*H112,2)</f>
        <v>0</v>
      </c>
      <c r="K112" s="129" t="s">
        <v>139</v>
      </c>
      <c r="L112" s="32"/>
      <c r="M112" s="134" t="s">
        <v>19</v>
      </c>
      <c r="N112" s="135" t="s">
        <v>41</v>
      </c>
      <c r="P112" s="136">
        <f>O112*H112</f>
        <v>0</v>
      </c>
      <c r="Q112" s="136">
        <v>2.5999999999999998E-4</v>
      </c>
      <c r="R112" s="136">
        <f>Q112*H112</f>
        <v>6.3849240000000002E-2</v>
      </c>
      <c r="S112" s="136">
        <v>0</v>
      </c>
      <c r="T112" s="137">
        <f>S112*H112</f>
        <v>0</v>
      </c>
      <c r="AR112" s="138" t="s">
        <v>140</v>
      </c>
      <c r="AT112" s="138" t="s">
        <v>135</v>
      </c>
      <c r="AU112" s="138" t="s">
        <v>80</v>
      </c>
      <c r="AY112" s="17" t="s">
        <v>132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78</v>
      </c>
      <c r="BK112" s="139">
        <f>ROUND(I112*H112,2)</f>
        <v>0</v>
      </c>
      <c r="BL112" s="17" t="s">
        <v>140</v>
      </c>
      <c r="BM112" s="138" t="s">
        <v>161</v>
      </c>
    </row>
    <row r="113" spans="2:65" s="1" customFormat="1" ht="19.5">
      <c r="B113" s="32"/>
      <c r="D113" s="140" t="s">
        <v>142</v>
      </c>
      <c r="F113" s="141" t="s">
        <v>162</v>
      </c>
      <c r="I113" s="142"/>
      <c r="L113" s="32"/>
      <c r="M113" s="143"/>
      <c r="T113" s="53"/>
      <c r="AT113" s="17" t="s">
        <v>142</v>
      </c>
      <c r="AU113" s="17" t="s">
        <v>80</v>
      </c>
    </row>
    <row r="114" spans="2:65" s="1" customFormat="1">
      <c r="B114" s="32"/>
      <c r="D114" s="144" t="s">
        <v>144</v>
      </c>
      <c r="F114" s="145" t="s">
        <v>163</v>
      </c>
      <c r="I114" s="142"/>
      <c r="L114" s="32"/>
      <c r="M114" s="143"/>
      <c r="T114" s="53"/>
      <c r="AT114" s="17" t="s">
        <v>144</v>
      </c>
      <c r="AU114" s="17" t="s">
        <v>80</v>
      </c>
    </row>
    <row r="115" spans="2:65" s="13" customFormat="1">
      <c r="B115" s="152"/>
      <c r="D115" s="140" t="s">
        <v>146</v>
      </c>
      <c r="E115" s="153" t="s">
        <v>19</v>
      </c>
      <c r="F115" s="154" t="s">
        <v>164</v>
      </c>
      <c r="H115" s="155">
        <v>25.288</v>
      </c>
      <c r="I115" s="156"/>
      <c r="L115" s="152"/>
      <c r="M115" s="157"/>
      <c r="T115" s="158"/>
      <c r="AT115" s="153" t="s">
        <v>146</v>
      </c>
      <c r="AU115" s="153" t="s">
        <v>80</v>
      </c>
      <c r="AV115" s="13" t="s">
        <v>80</v>
      </c>
      <c r="AW115" s="13" t="s">
        <v>32</v>
      </c>
      <c r="AX115" s="13" t="s">
        <v>70</v>
      </c>
      <c r="AY115" s="153" t="s">
        <v>132</v>
      </c>
    </row>
    <row r="116" spans="2:65" s="13" customFormat="1">
      <c r="B116" s="152"/>
      <c r="D116" s="140" t="s">
        <v>146</v>
      </c>
      <c r="E116" s="153" t="s">
        <v>19</v>
      </c>
      <c r="F116" s="154" t="s">
        <v>165</v>
      </c>
      <c r="H116" s="155">
        <v>59.712000000000003</v>
      </c>
      <c r="I116" s="156"/>
      <c r="L116" s="152"/>
      <c r="M116" s="157"/>
      <c r="T116" s="158"/>
      <c r="AT116" s="153" t="s">
        <v>146</v>
      </c>
      <c r="AU116" s="153" t="s">
        <v>80</v>
      </c>
      <c r="AV116" s="13" t="s">
        <v>80</v>
      </c>
      <c r="AW116" s="13" t="s">
        <v>32</v>
      </c>
      <c r="AX116" s="13" t="s">
        <v>70</v>
      </c>
      <c r="AY116" s="153" t="s">
        <v>132</v>
      </c>
    </row>
    <row r="117" spans="2:65" s="13" customFormat="1">
      <c r="B117" s="152"/>
      <c r="D117" s="140" t="s">
        <v>146</v>
      </c>
      <c r="E117" s="153" t="s">
        <v>19</v>
      </c>
      <c r="F117" s="154" t="s">
        <v>166</v>
      </c>
      <c r="H117" s="155">
        <v>8.98</v>
      </c>
      <c r="I117" s="156"/>
      <c r="L117" s="152"/>
      <c r="M117" s="157"/>
      <c r="T117" s="158"/>
      <c r="AT117" s="153" t="s">
        <v>146</v>
      </c>
      <c r="AU117" s="153" t="s">
        <v>80</v>
      </c>
      <c r="AV117" s="13" t="s">
        <v>80</v>
      </c>
      <c r="AW117" s="13" t="s">
        <v>32</v>
      </c>
      <c r="AX117" s="13" t="s">
        <v>70</v>
      </c>
      <c r="AY117" s="153" t="s">
        <v>132</v>
      </c>
    </row>
    <row r="118" spans="2:65" s="13" customFormat="1">
      <c r="B118" s="152"/>
      <c r="D118" s="140" t="s">
        <v>146</v>
      </c>
      <c r="E118" s="153" t="s">
        <v>19</v>
      </c>
      <c r="F118" s="154" t="s">
        <v>167</v>
      </c>
      <c r="H118" s="155">
        <v>19.911999999999999</v>
      </c>
      <c r="I118" s="156"/>
      <c r="L118" s="152"/>
      <c r="M118" s="157"/>
      <c r="T118" s="158"/>
      <c r="AT118" s="153" t="s">
        <v>146</v>
      </c>
      <c r="AU118" s="153" t="s">
        <v>80</v>
      </c>
      <c r="AV118" s="13" t="s">
        <v>80</v>
      </c>
      <c r="AW118" s="13" t="s">
        <v>32</v>
      </c>
      <c r="AX118" s="13" t="s">
        <v>70</v>
      </c>
      <c r="AY118" s="153" t="s">
        <v>132</v>
      </c>
    </row>
    <row r="119" spans="2:65" s="13" customFormat="1">
      <c r="B119" s="152"/>
      <c r="D119" s="140" t="s">
        <v>146</v>
      </c>
      <c r="E119" s="153" t="s">
        <v>19</v>
      </c>
      <c r="F119" s="154" t="s">
        <v>168</v>
      </c>
      <c r="H119" s="155">
        <v>46.911999999999999</v>
      </c>
      <c r="I119" s="156"/>
      <c r="L119" s="152"/>
      <c r="M119" s="157"/>
      <c r="T119" s="158"/>
      <c r="AT119" s="153" t="s">
        <v>146</v>
      </c>
      <c r="AU119" s="153" t="s">
        <v>80</v>
      </c>
      <c r="AV119" s="13" t="s">
        <v>80</v>
      </c>
      <c r="AW119" s="13" t="s">
        <v>32</v>
      </c>
      <c r="AX119" s="13" t="s">
        <v>70</v>
      </c>
      <c r="AY119" s="153" t="s">
        <v>132</v>
      </c>
    </row>
    <row r="120" spans="2:65" s="13" customFormat="1">
      <c r="B120" s="152"/>
      <c r="D120" s="140" t="s">
        <v>146</v>
      </c>
      <c r="E120" s="153" t="s">
        <v>19</v>
      </c>
      <c r="F120" s="154" t="s">
        <v>169</v>
      </c>
      <c r="H120" s="155">
        <v>4.5090000000000003</v>
      </c>
      <c r="I120" s="156"/>
      <c r="L120" s="152"/>
      <c r="M120" s="157"/>
      <c r="T120" s="158"/>
      <c r="AT120" s="153" t="s">
        <v>146</v>
      </c>
      <c r="AU120" s="153" t="s">
        <v>80</v>
      </c>
      <c r="AV120" s="13" t="s">
        <v>80</v>
      </c>
      <c r="AW120" s="13" t="s">
        <v>32</v>
      </c>
      <c r="AX120" s="13" t="s">
        <v>70</v>
      </c>
      <c r="AY120" s="153" t="s">
        <v>132</v>
      </c>
    </row>
    <row r="121" spans="2:65" s="13" customFormat="1">
      <c r="B121" s="152"/>
      <c r="D121" s="140" t="s">
        <v>146</v>
      </c>
      <c r="E121" s="153" t="s">
        <v>19</v>
      </c>
      <c r="F121" s="154" t="s">
        <v>170</v>
      </c>
      <c r="H121" s="155">
        <v>12.346</v>
      </c>
      <c r="I121" s="156"/>
      <c r="L121" s="152"/>
      <c r="M121" s="157"/>
      <c r="T121" s="158"/>
      <c r="AT121" s="153" t="s">
        <v>146</v>
      </c>
      <c r="AU121" s="153" t="s">
        <v>80</v>
      </c>
      <c r="AV121" s="13" t="s">
        <v>80</v>
      </c>
      <c r="AW121" s="13" t="s">
        <v>32</v>
      </c>
      <c r="AX121" s="13" t="s">
        <v>70</v>
      </c>
      <c r="AY121" s="153" t="s">
        <v>132</v>
      </c>
    </row>
    <row r="122" spans="2:65" s="13" customFormat="1">
      <c r="B122" s="152"/>
      <c r="D122" s="140" t="s">
        <v>146</v>
      </c>
      <c r="E122" s="153" t="s">
        <v>19</v>
      </c>
      <c r="F122" s="154" t="s">
        <v>171</v>
      </c>
      <c r="H122" s="155">
        <v>3.3650000000000002</v>
      </c>
      <c r="I122" s="156"/>
      <c r="L122" s="152"/>
      <c r="M122" s="157"/>
      <c r="T122" s="158"/>
      <c r="AT122" s="153" t="s">
        <v>146</v>
      </c>
      <c r="AU122" s="153" t="s">
        <v>80</v>
      </c>
      <c r="AV122" s="13" t="s">
        <v>80</v>
      </c>
      <c r="AW122" s="13" t="s">
        <v>32</v>
      </c>
      <c r="AX122" s="13" t="s">
        <v>70</v>
      </c>
      <c r="AY122" s="153" t="s">
        <v>132</v>
      </c>
    </row>
    <row r="123" spans="2:65" s="13" customFormat="1">
      <c r="B123" s="152"/>
      <c r="D123" s="140" t="s">
        <v>146</v>
      </c>
      <c r="E123" s="153" t="s">
        <v>19</v>
      </c>
      <c r="F123" s="154" t="s">
        <v>172</v>
      </c>
      <c r="H123" s="155">
        <v>4.0010000000000003</v>
      </c>
      <c r="I123" s="156"/>
      <c r="L123" s="152"/>
      <c r="M123" s="157"/>
      <c r="T123" s="158"/>
      <c r="AT123" s="153" t="s">
        <v>146</v>
      </c>
      <c r="AU123" s="153" t="s">
        <v>80</v>
      </c>
      <c r="AV123" s="13" t="s">
        <v>80</v>
      </c>
      <c r="AW123" s="13" t="s">
        <v>32</v>
      </c>
      <c r="AX123" s="13" t="s">
        <v>70</v>
      </c>
      <c r="AY123" s="153" t="s">
        <v>132</v>
      </c>
    </row>
    <row r="124" spans="2:65" s="13" customFormat="1">
      <c r="B124" s="152"/>
      <c r="D124" s="140" t="s">
        <v>146</v>
      </c>
      <c r="E124" s="153" t="s">
        <v>19</v>
      </c>
      <c r="F124" s="154" t="s">
        <v>173</v>
      </c>
      <c r="H124" s="155">
        <v>4.9539999999999997</v>
      </c>
      <c r="I124" s="156"/>
      <c r="L124" s="152"/>
      <c r="M124" s="157"/>
      <c r="T124" s="158"/>
      <c r="AT124" s="153" t="s">
        <v>146</v>
      </c>
      <c r="AU124" s="153" t="s">
        <v>80</v>
      </c>
      <c r="AV124" s="13" t="s">
        <v>80</v>
      </c>
      <c r="AW124" s="13" t="s">
        <v>32</v>
      </c>
      <c r="AX124" s="13" t="s">
        <v>70</v>
      </c>
      <c r="AY124" s="153" t="s">
        <v>132</v>
      </c>
    </row>
    <row r="125" spans="2:65" s="13" customFormat="1">
      <c r="B125" s="152"/>
      <c r="D125" s="140" t="s">
        <v>146</v>
      </c>
      <c r="E125" s="153" t="s">
        <v>19</v>
      </c>
      <c r="F125" s="154" t="s">
        <v>174</v>
      </c>
      <c r="H125" s="155">
        <v>16.276</v>
      </c>
      <c r="I125" s="156"/>
      <c r="L125" s="152"/>
      <c r="M125" s="157"/>
      <c r="T125" s="158"/>
      <c r="AT125" s="153" t="s">
        <v>146</v>
      </c>
      <c r="AU125" s="153" t="s">
        <v>80</v>
      </c>
      <c r="AV125" s="13" t="s">
        <v>80</v>
      </c>
      <c r="AW125" s="13" t="s">
        <v>32</v>
      </c>
      <c r="AX125" s="13" t="s">
        <v>70</v>
      </c>
      <c r="AY125" s="153" t="s">
        <v>132</v>
      </c>
    </row>
    <row r="126" spans="2:65" s="13" customFormat="1">
      <c r="B126" s="152"/>
      <c r="D126" s="140" t="s">
        <v>146</v>
      </c>
      <c r="E126" s="153" t="s">
        <v>19</v>
      </c>
      <c r="F126" s="154" t="s">
        <v>175</v>
      </c>
      <c r="H126" s="155">
        <v>39.319000000000003</v>
      </c>
      <c r="I126" s="156"/>
      <c r="L126" s="152"/>
      <c r="M126" s="157"/>
      <c r="T126" s="158"/>
      <c r="AT126" s="153" t="s">
        <v>146</v>
      </c>
      <c r="AU126" s="153" t="s">
        <v>80</v>
      </c>
      <c r="AV126" s="13" t="s">
        <v>80</v>
      </c>
      <c r="AW126" s="13" t="s">
        <v>32</v>
      </c>
      <c r="AX126" s="13" t="s">
        <v>70</v>
      </c>
      <c r="AY126" s="153" t="s">
        <v>132</v>
      </c>
    </row>
    <row r="127" spans="2:65" s="14" customFormat="1">
      <c r="B127" s="159"/>
      <c r="D127" s="140" t="s">
        <v>146</v>
      </c>
      <c r="E127" s="160" t="s">
        <v>19</v>
      </c>
      <c r="F127" s="161" t="s">
        <v>149</v>
      </c>
      <c r="H127" s="162">
        <v>245.57400000000001</v>
      </c>
      <c r="I127" s="163"/>
      <c r="L127" s="159"/>
      <c r="M127" s="164"/>
      <c r="T127" s="165"/>
      <c r="AT127" s="160" t="s">
        <v>146</v>
      </c>
      <c r="AU127" s="160" t="s">
        <v>80</v>
      </c>
      <c r="AV127" s="14" t="s">
        <v>140</v>
      </c>
      <c r="AW127" s="14" t="s">
        <v>32</v>
      </c>
      <c r="AX127" s="14" t="s">
        <v>78</v>
      </c>
      <c r="AY127" s="160" t="s">
        <v>132</v>
      </c>
    </row>
    <row r="128" spans="2:65" s="1" customFormat="1" ht="21.75" customHeight="1">
      <c r="B128" s="32"/>
      <c r="C128" s="127" t="s">
        <v>140</v>
      </c>
      <c r="D128" s="127" t="s">
        <v>135</v>
      </c>
      <c r="E128" s="128" t="s">
        <v>176</v>
      </c>
      <c r="F128" s="129" t="s">
        <v>177</v>
      </c>
      <c r="G128" s="130" t="s">
        <v>138</v>
      </c>
      <c r="H128" s="131">
        <v>122.78700000000001</v>
      </c>
      <c r="I128" s="132"/>
      <c r="J128" s="133">
        <f>ROUND(I128*H128,2)</f>
        <v>0</v>
      </c>
      <c r="K128" s="129" t="s">
        <v>139</v>
      </c>
      <c r="L128" s="32"/>
      <c r="M128" s="134" t="s">
        <v>19</v>
      </c>
      <c r="N128" s="135" t="s">
        <v>41</v>
      </c>
      <c r="P128" s="136">
        <f>O128*H128</f>
        <v>0</v>
      </c>
      <c r="Q128" s="136">
        <v>2.5000000000000001E-3</v>
      </c>
      <c r="R128" s="136">
        <f>Q128*H128</f>
        <v>0.3069675</v>
      </c>
      <c r="S128" s="136">
        <v>0</v>
      </c>
      <c r="T128" s="137">
        <f>S128*H128</f>
        <v>0</v>
      </c>
      <c r="AR128" s="138" t="s">
        <v>140</v>
      </c>
      <c r="AT128" s="138" t="s">
        <v>135</v>
      </c>
      <c r="AU128" s="138" t="s">
        <v>80</v>
      </c>
      <c r="AY128" s="17" t="s">
        <v>132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78</v>
      </c>
      <c r="BK128" s="139">
        <f>ROUND(I128*H128,2)</f>
        <v>0</v>
      </c>
      <c r="BL128" s="17" t="s">
        <v>140</v>
      </c>
      <c r="BM128" s="138" t="s">
        <v>178</v>
      </c>
    </row>
    <row r="129" spans="2:65" s="1" customFormat="1" ht="19.5">
      <c r="B129" s="32"/>
      <c r="D129" s="140" t="s">
        <v>142</v>
      </c>
      <c r="F129" s="141" t="s">
        <v>179</v>
      </c>
      <c r="I129" s="142"/>
      <c r="L129" s="32"/>
      <c r="M129" s="143"/>
      <c r="T129" s="53"/>
      <c r="AT129" s="17" t="s">
        <v>142</v>
      </c>
      <c r="AU129" s="17" t="s">
        <v>80</v>
      </c>
    </row>
    <row r="130" spans="2:65" s="1" customFormat="1">
      <c r="B130" s="32"/>
      <c r="D130" s="144" t="s">
        <v>144</v>
      </c>
      <c r="F130" s="145" t="s">
        <v>180</v>
      </c>
      <c r="I130" s="142"/>
      <c r="L130" s="32"/>
      <c r="M130" s="143"/>
      <c r="T130" s="53"/>
      <c r="AT130" s="17" t="s">
        <v>144</v>
      </c>
      <c r="AU130" s="17" t="s">
        <v>80</v>
      </c>
    </row>
    <row r="131" spans="2:65" s="1" customFormat="1" ht="24.2" customHeight="1">
      <c r="B131" s="32"/>
      <c r="C131" s="127" t="s">
        <v>181</v>
      </c>
      <c r="D131" s="127" t="s">
        <v>135</v>
      </c>
      <c r="E131" s="128" t="s">
        <v>182</v>
      </c>
      <c r="F131" s="129" t="s">
        <v>183</v>
      </c>
      <c r="G131" s="130" t="s">
        <v>138</v>
      </c>
      <c r="H131" s="131">
        <v>613.93499999999995</v>
      </c>
      <c r="I131" s="132"/>
      <c r="J131" s="133">
        <f>ROUND(I131*H131,2)</f>
        <v>0</v>
      </c>
      <c r="K131" s="129" t="s">
        <v>139</v>
      </c>
      <c r="L131" s="32"/>
      <c r="M131" s="134" t="s">
        <v>19</v>
      </c>
      <c r="N131" s="135" t="s">
        <v>41</v>
      </c>
      <c r="P131" s="136">
        <f>O131*H131</f>
        <v>0</v>
      </c>
      <c r="Q131" s="136">
        <v>1.25E-3</v>
      </c>
      <c r="R131" s="136">
        <f>Q131*H131</f>
        <v>0.76741874999999993</v>
      </c>
      <c r="S131" s="136">
        <v>0</v>
      </c>
      <c r="T131" s="137">
        <f>S131*H131</f>
        <v>0</v>
      </c>
      <c r="AR131" s="138" t="s">
        <v>140</v>
      </c>
      <c r="AT131" s="138" t="s">
        <v>135</v>
      </c>
      <c r="AU131" s="138" t="s">
        <v>80</v>
      </c>
      <c r="AY131" s="17" t="s">
        <v>132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78</v>
      </c>
      <c r="BK131" s="139">
        <f>ROUND(I131*H131,2)</f>
        <v>0</v>
      </c>
      <c r="BL131" s="17" t="s">
        <v>140</v>
      </c>
      <c r="BM131" s="138" t="s">
        <v>184</v>
      </c>
    </row>
    <row r="132" spans="2:65" s="1" customFormat="1" ht="29.25">
      <c r="B132" s="32"/>
      <c r="D132" s="140" t="s">
        <v>142</v>
      </c>
      <c r="F132" s="141" t="s">
        <v>185</v>
      </c>
      <c r="I132" s="142"/>
      <c r="L132" s="32"/>
      <c r="M132" s="143"/>
      <c r="T132" s="53"/>
      <c r="AT132" s="17" t="s">
        <v>142</v>
      </c>
      <c r="AU132" s="17" t="s">
        <v>80</v>
      </c>
    </row>
    <row r="133" spans="2:65" s="1" customFormat="1">
      <c r="B133" s="32"/>
      <c r="D133" s="144" t="s">
        <v>144</v>
      </c>
      <c r="F133" s="145" t="s">
        <v>186</v>
      </c>
      <c r="I133" s="142"/>
      <c r="L133" s="32"/>
      <c r="M133" s="143"/>
      <c r="T133" s="53"/>
      <c r="AT133" s="17" t="s">
        <v>144</v>
      </c>
      <c r="AU133" s="17" t="s">
        <v>80</v>
      </c>
    </row>
    <row r="134" spans="2:65" s="13" customFormat="1">
      <c r="B134" s="152"/>
      <c r="D134" s="140" t="s">
        <v>146</v>
      </c>
      <c r="E134" s="153" t="s">
        <v>19</v>
      </c>
      <c r="F134" s="154" t="s">
        <v>187</v>
      </c>
      <c r="H134" s="155">
        <v>613.93499999999995</v>
      </c>
      <c r="I134" s="156"/>
      <c r="L134" s="152"/>
      <c r="M134" s="157"/>
      <c r="T134" s="158"/>
      <c r="AT134" s="153" t="s">
        <v>146</v>
      </c>
      <c r="AU134" s="153" t="s">
        <v>80</v>
      </c>
      <c r="AV134" s="13" t="s">
        <v>80</v>
      </c>
      <c r="AW134" s="13" t="s">
        <v>32</v>
      </c>
      <c r="AX134" s="13" t="s">
        <v>78</v>
      </c>
      <c r="AY134" s="153" t="s">
        <v>132</v>
      </c>
    </row>
    <row r="135" spans="2:65" s="1" customFormat="1" ht="21.75" customHeight="1">
      <c r="B135" s="32"/>
      <c r="C135" s="127" t="s">
        <v>157</v>
      </c>
      <c r="D135" s="127" t="s">
        <v>135</v>
      </c>
      <c r="E135" s="128" t="s">
        <v>188</v>
      </c>
      <c r="F135" s="129" t="s">
        <v>189</v>
      </c>
      <c r="G135" s="130" t="s">
        <v>138</v>
      </c>
      <c r="H135" s="131">
        <v>122.78700000000001</v>
      </c>
      <c r="I135" s="132"/>
      <c r="J135" s="133">
        <f>ROUND(I135*H135,2)</f>
        <v>0</v>
      </c>
      <c r="K135" s="129" t="s">
        <v>139</v>
      </c>
      <c r="L135" s="32"/>
      <c r="M135" s="134" t="s">
        <v>19</v>
      </c>
      <c r="N135" s="135" t="s">
        <v>41</v>
      </c>
      <c r="P135" s="136">
        <f>O135*H135</f>
        <v>0</v>
      </c>
      <c r="Q135" s="136">
        <v>4.3800000000000002E-3</v>
      </c>
      <c r="R135" s="136">
        <f>Q135*H135</f>
        <v>0.53780706</v>
      </c>
      <c r="S135" s="136">
        <v>0</v>
      </c>
      <c r="T135" s="137">
        <f>S135*H135</f>
        <v>0</v>
      </c>
      <c r="AR135" s="138" t="s">
        <v>140</v>
      </c>
      <c r="AT135" s="138" t="s">
        <v>135</v>
      </c>
      <c r="AU135" s="138" t="s">
        <v>80</v>
      </c>
      <c r="AY135" s="17" t="s">
        <v>132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78</v>
      </c>
      <c r="BK135" s="139">
        <f>ROUND(I135*H135,2)</f>
        <v>0</v>
      </c>
      <c r="BL135" s="17" t="s">
        <v>140</v>
      </c>
      <c r="BM135" s="138" t="s">
        <v>190</v>
      </c>
    </row>
    <row r="136" spans="2:65" s="1" customFormat="1" ht="19.5">
      <c r="B136" s="32"/>
      <c r="D136" s="140" t="s">
        <v>142</v>
      </c>
      <c r="F136" s="141" t="s">
        <v>191</v>
      </c>
      <c r="I136" s="142"/>
      <c r="L136" s="32"/>
      <c r="M136" s="143"/>
      <c r="T136" s="53"/>
      <c r="AT136" s="17" t="s">
        <v>142</v>
      </c>
      <c r="AU136" s="17" t="s">
        <v>80</v>
      </c>
    </row>
    <row r="137" spans="2:65" s="1" customFormat="1">
      <c r="B137" s="32"/>
      <c r="D137" s="144" t="s">
        <v>144</v>
      </c>
      <c r="F137" s="145" t="s">
        <v>192</v>
      </c>
      <c r="I137" s="142"/>
      <c r="L137" s="32"/>
      <c r="M137" s="143"/>
      <c r="T137" s="53"/>
      <c r="AT137" s="17" t="s">
        <v>144</v>
      </c>
      <c r="AU137" s="17" t="s">
        <v>80</v>
      </c>
    </row>
    <row r="138" spans="2:65" s="1" customFormat="1" ht="21.75" customHeight="1">
      <c r="B138" s="32"/>
      <c r="C138" s="127" t="s">
        <v>193</v>
      </c>
      <c r="D138" s="127" t="s">
        <v>135</v>
      </c>
      <c r="E138" s="128" t="s">
        <v>194</v>
      </c>
      <c r="F138" s="129" t="s">
        <v>195</v>
      </c>
      <c r="G138" s="130" t="s">
        <v>138</v>
      </c>
      <c r="H138" s="131">
        <v>122.78700000000001</v>
      </c>
      <c r="I138" s="132"/>
      <c r="J138" s="133">
        <f>ROUND(I138*H138,2)</f>
        <v>0</v>
      </c>
      <c r="K138" s="129" t="s">
        <v>139</v>
      </c>
      <c r="L138" s="32"/>
      <c r="M138" s="134" t="s">
        <v>19</v>
      </c>
      <c r="N138" s="135" t="s">
        <v>41</v>
      </c>
      <c r="P138" s="136">
        <f>O138*H138</f>
        <v>0</v>
      </c>
      <c r="Q138" s="136">
        <v>4.0000000000000001E-3</v>
      </c>
      <c r="R138" s="136">
        <f>Q138*H138</f>
        <v>0.49114800000000003</v>
      </c>
      <c r="S138" s="136">
        <v>0</v>
      </c>
      <c r="T138" s="137">
        <f>S138*H138</f>
        <v>0</v>
      </c>
      <c r="AR138" s="138" t="s">
        <v>140</v>
      </c>
      <c r="AT138" s="138" t="s">
        <v>135</v>
      </c>
      <c r="AU138" s="138" t="s">
        <v>80</v>
      </c>
      <c r="AY138" s="17" t="s">
        <v>132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78</v>
      </c>
      <c r="BK138" s="139">
        <f>ROUND(I138*H138,2)</f>
        <v>0</v>
      </c>
      <c r="BL138" s="17" t="s">
        <v>140</v>
      </c>
      <c r="BM138" s="138" t="s">
        <v>196</v>
      </c>
    </row>
    <row r="139" spans="2:65" s="1" customFormat="1" ht="19.5">
      <c r="B139" s="32"/>
      <c r="D139" s="140" t="s">
        <v>142</v>
      </c>
      <c r="F139" s="141" t="s">
        <v>197</v>
      </c>
      <c r="I139" s="142"/>
      <c r="L139" s="32"/>
      <c r="M139" s="143"/>
      <c r="T139" s="53"/>
      <c r="AT139" s="17" t="s">
        <v>142</v>
      </c>
      <c r="AU139" s="17" t="s">
        <v>80</v>
      </c>
    </row>
    <row r="140" spans="2:65" s="1" customFormat="1">
      <c r="B140" s="32"/>
      <c r="D140" s="144" t="s">
        <v>144</v>
      </c>
      <c r="F140" s="145" t="s">
        <v>198</v>
      </c>
      <c r="I140" s="142"/>
      <c r="L140" s="32"/>
      <c r="M140" s="143"/>
      <c r="T140" s="53"/>
      <c r="AT140" s="17" t="s">
        <v>144</v>
      </c>
      <c r="AU140" s="17" t="s">
        <v>80</v>
      </c>
    </row>
    <row r="141" spans="2:65" s="1" customFormat="1" ht="24.2" customHeight="1">
      <c r="B141" s="32"/>
      <c r="C141" s="127" t="s">
        <v>199</v>
      </c>
      <c r="D141" s="127" t="s">
        <v>135</v>
      </c>
      <c r="E141" s="128" t="s">
        <v>200</v>
      </c>
      <c r="F141" s="129" t="s">
        <v>201</v>
      </c>
      <c r="G141" s="130" t="s">
        <v>138</v>
      </c>
      <c r="H141" s="131">
        <v>540.15300000000002</v>
      </c>
      <c r="I141" s="132"/>
      <c r="J141" s="133">
        <f>ROUND(I141*H141,2)</f>
        <v>0</v>
      </c>
      <c r="K141" s="129" t="s">
        <v>139</v>
      </c>
      <c r="L141" s="32"/>
      <c r="M141" s="134" t="s">
        <v>19</v>
      </c>
      <c r="N141" s="135" t="s">
        <v>41</v>
      </c>
      <c r="P141" s="136">
        <f>O141*H141</f>
        <v>0</v>
      </c>
      <c r="Q141" s="136">
        <v>2.5999999999999998E-4</v>
      </c>
      <c r="R141" s="136">
        <f>Q141*H141</f>
        <v>0.14043977999999999</v>
      </c>
      <c r="S141" s="136">
        <v>0</v>
      </c>
      <c r="T141" s="137">
        <f>S141*H141</f>
        <v>0</v>
      </c>
      <c r="AR141" s="138" t="s">
        <v>140</v>
      </c>
      <c r="AT141" s="138" t="s">
        <v>135</v>
      </c>
      <c r="AU141" s="138" t="s">
        <v>80</v>
      </c>
      <c r="AY141" s="17" t="s">
        <v>132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78</v>
      </c>
      <c r="BK141" s="139">
        <f>ROUND(I141*H141,2)</f>
        <v>0</v>
      </c>
      <c r="BL141" s="17" t="s">
        <v>140</v>
      </c>
      <c r="BM141" s="138" t="s">
        <v>202</v>
      </c>
    </row>
    <row r="142" spans="2:65" s="1" customFormat="1" ht="19.5">
      <c r="B142" s="32"/>
      <c r="D142" s="140" t="s">
        <v>142</v>
      </c>
      <c r="F142" s="141" t="s">
        <v>203</v>
      </c>
      <c r="I142" s="142"/>
      <c r="L142" s="32"/>
      <c r="M142" s="143"/>
      <c r="T142" s="53"/>
      <c r="AT142" s="17" t="s">
        <v>142</v>
      </c>
      <c r="AU142" s="17" t="s">
        <v>80</v>
      </c>
    </row>
    <row r="143" spans="2:65" s="1" customFormat="1">
      <c r="B143" s="32"/>
      <c r="D143" s="144" t="s">
        <v>144</v>
      </c>
      <c r="F143" s="145" t="s">
        <v>204</v>
      </c>
      <c r="I143" s="142"/>
      <c r="L143" s="32"/>
      <c r="M143" s="143"/>
      <c r="T143" s="53"/>
      <c r="AT143" s="17" t="s">
        <v>144</v>
      </c>
      <c r="AU143" s="17" t="s">
        <v>80</v>
      </c>
    </row>
    <row r="144" spans="2:65" s="13" customFormat="1" ht="22.5">
      <c r="B144" s="152"/>
      <c r="D144" s="140" t="s">
        <v>146</v>
      </c>
      <c r="E144" s="153" t="s">
        <v>19</v>
      </c>
      <c r="F144" s="154" t="s">
        <v>205</v>
      </c>
      <c r="H144" s="155">
        <v>344.06599999999997</v>
      </c>
      <c r="I144" s="156"/>
      <c r="L144" s="152"/>
      <c r="M144" s="157"/>
      <c r="T144" s="158"/>
      <c r="AT144" s="153" t="s">
        <v>146</v>
      </c>
      <c r="AU144" s="153" t="s">
        <v>80</v>
      </c>
      <c r="AV144" s="13" t="s">
        <v>80</v>
      </c>
      <c r="AW144" s="13" t="s">
        <v>32</v>
      </c>
      <c r="AX144" s="13" t="s">
        <v>70</v>
      </c>
      <c r="AY144" s="153" t="s">
        <v>132</v>
      </c>
    </row>
    <row r="145" spans="2:65" s="13" customFormat="1" ht="22.5">
      <c r="B145" s="152"/>
      <c r="D145" s="140" t="s">
        <v>146</v>
      </c>
      <c r="E145" s="153" t="s">
        <v>19</v>
      </c>
      <c r="F145" s="154" t="s">
        <v>206</v>
      </c>
      <c r="H145" s="155">
        <v>329.28699999999998</v>
      </c>
      <c r="I145" s="156"/>
      <c r="L145" s="152"/>
      <c r="M145" s="157"/>
      <c r="T145" s="158"/>
      <c r="AT145" s="153" t="s">
        <v>146</v>
      </c>
      <c r="AU145" s="153" t="s">
        <v>80</v>
      </c>
      <c r="AV145" s="13" t="s">
        <v>80</v>
      </c>
      <c r="AW145" s="13" t="s">
        <v>32</v>
      </c>
      <c r="AX145" s="13" t="s">
        <v>70</v>
      </c>
      <c r="AY145" s="153" t="s">
        <v>132</v>
      </c>
    </row>
    <row r="146" spans="2:65" s="13" customFormat="1" ht="33.75">
      <c r="B146" s="152"/>
      <c r="D146" s="140" t="s">
        <v>146</v>
      </c>
      <c r="E146" s="153" t="s">
        <v>19</v>
      </c>
      <c r="F146" s="154" t="s">
        <v>207</v>
      </c>
      <c r="H146" s="155">
        <v>-133.19999999999999</v>
      </c>
      <c r="I146" s="156"/>
      <c r="L146" s="152"/>
      <c r="M146" s="157"/>
      <c r="T146" s="158"/>
      <c r="AT146" s="153" t="s">
        <v>146</v>
      </c>
      <c r="AU146" s="153" t="s">
        <v>80</v>
      </c>
      <c r="AV146" s="13" t="s">
        <v>80</v>
      </c>
      <c r="AW146" s="13" t="s">
        <v>32</v>
      </c>
      <c r="AX146" s="13" t="s">
        <v>70</v>
      </c>
      <c r="AY146" s="153" t="s">
        <v>132</v>
      </c>
    </row>
    <row r="147" spans="2:65" s="14" customFormat="1">
      <c r="B147" s="159"/>
      <c r="D147" s="140" t="s">
        <v>146</v>
      </c>
      <c r="E147" s="160" t="s">
        <v>19</v>
      </c>
      <c r="F147" s="161" t="s">
        <v>149</v>
      </c>
      <c r="H147" s="162">
        <v>540.15300000000002</v>
      </c>
      <c r="I147" s="163"/>
      <c r="L147" s="159"/>
      <c r="M147" s="164"/>
      <c r="T147" s="165"/>
      <c r="AT147" s="160" t="s">
        <v>146</v>
      </c>
      <c r="AU147" s="160" t="s">
        <v>80</v>
      </c>
      <c r="AV147" s="14" t="s">
        <v>140</v>
      </c>
      <c r="AW147" s="14" t="s">
        <v>32</v>
      </c>
      <c r="AX147" s="14" t="s">
        <v>78</v>
      </c>
      <c r="AY147" s="160" t="s">
        <v>132</v>
      </c>
    </row>
    <row r="148" spans="2:65" s="1" customFormat="1" ht="21.75" customHeight="1">
      <c r="B148" s="32"/>
      <c r="C148" s="127" t="s">
        <v>208</v>
      </c>
      <c r="D148" s="127" t="s">
        <v>135</v>
      </c>
      <c r="E148" s="128" t="s">
        <v>209</v>
      </c>
      <c r="F148" s="129" t="s">
        <v>210</v>
      </c>
      <c r="G148" s="130" t="s">
        <v>138</v>
      </c>
      <c r="H148" s="131">
        <v>270.07600000000002</v>
      </c>
      <c r="I148" s="132"/>
      <c r="J148" s="133">
        <f>ROUND(I148*H148,2)</f>
        <v>0</v>
      </c>
      <c r="K148" s="129" t="s">
        <v>139</v>
      </c>
      <c r="L148" s="32"/>
      <c r="M148" s="134" t="s">
        <v>19</v>
      </c>
      <c r="N148" s="135" t="s">
        <v>41</v>
      </c>
      <c r="P148" s="136">
        <f>O148*H148</f>
        <v>0</v>
      </c>
      <c r="Q148" s="136">
        <v>2.5000000000000001E-3</v>
      </c>
      <c r="R148" s="136">
        <f>Q148*H148</f>
        <v>0.67519000000000007</v>
      </c>
      <c r="S148" s="136">
        <v>0</v>
      </c>
      <c r="T148" s="137">
        <f>S148*H148</f>
        <v>0</v>
      </c>
      <c r="AR148" s="138" t="s">
        <v>140</v>
      </c>
      <c r="AT148" s="138" t="s">
        <v>135</v>
      </c>
      <c r="AU148" s="138" t="s">
        <v>80</v>
      </c>
      <c r="AY148" s="17" t="s">
        <v>132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78</v>
      </c>
      <c r="BK148" s="139">
        <f>ROUND(I148*H148,2)</f>
        <v>0</v>
      </c>
      <c r="BL148" s="17" t="s">
        <v>140</v>
      </c>
      <c r="BM148" s="138" t="s">
        <v>211</v>
      </c>
    </row>
    <row r="149" spans="2:65" s="1" customFormat="1" ht="19.5">
      <c r="B149" s="32"/>
      <c r="D149" s="140" t="s">
        <v>142</v>
      </c>
      <c r="F149" s="141" t="s">
        <v>212</v>
      </c>
      <c r="I149" s="142"/>
      <c r="L149" s="32"/>
      <c r="M149" s="143"/>
      <c r="T149" s="53"/>
      <c r="AT149" s="17" t="s">
        <v>142</v>
      </c>
      <c r="AU149" s="17" t="s">
        <v>80</v>
      </c>
    </row>
    <row r="150" spans="2:65" s="1" customFormat="1">
      <c r="B150" s="32"/>
      <c r="D150" s="144" t="s">
        <v>144</v>
      </c>
      <c r="F150" s="145" t="s">
        <v>213</v>
      </c>
      <c r="I150" s="142"/>
      <c r="L150" s="32"/>
      <c r="M150" s="143"/>
      <c r="T150" s="53"/>
      <c r="AT150" s="17" t="s">
        <v>144</v>
      </c>
      <c r="AU150" s="17" t="s">
        <v>80</v>
      </c>
    </row>
    <row r="151" spans="2:65" s="13" customFormat="1" ht="22.5">
      <c r="B151" s="152"/>
      <c r="D151" s="140" t="s">
        <v>146</v>
      </c>
      <c r="E151" s="153" t="s">
        <v>19</v>
      </c>
      <c r="F151" s="154" t="s">
        <v>214</v>
      </c>
      <c r="H151" s="155">
        <v>172.03299999999999</v>
      </c>
      <c r="I151" s="156"/>
      <c r="L151" s="152"/>
      <c r="M151" s="157"/>
      <c r="T151" s="158"/>
      <c r="AT151" s="153" t="s">
        <v>146</v>
      </c>
      <c r="AU151" s="153" t="s">
        <v>80</v>
      </c>
      <c r="AV151" s="13" t="s">
        <v>80</v>
      </c>
      <c r="AW151" s="13" t="s">
        <v>32</v>
      </c>
      <c r="AX151" s="13" t="s">
        <v>70</v>
      </c>
      <c r="AY151" s="153" t="s">
        <v>132</v>
      </c>
    </row>
    <row r="152" spans="2:65" s="13" customFormat="1" ht="22.5">
      <c r="B152" s="152"/>
      <c r="D152" s="140" t="s">
        <v>146</v>
      </c>
      <c r="E152" s="153" t="s">
        <v>19</v>
      </c>
      <c r="F152" s="154" t="s">
        <v>215</v>
      </c>
      <c r="H152" s="155">
        <v>164.643</v>
      </c>
      <c r="I152" s="156"/>
      <c r="L152" s="152"/>
      <c r="M152" s="157"/>
      <c r="T152" s="158"/>
      <c r="AT152" s="153" t="s">
        <v>146</v>
      </c>
      <c r="AU152" s="153" t="s">
        <v>80</v>
      </c>
      <c r="AV152" s="13" t="s">
        <v>80</v>
      </c>
      <c r="AW152" s="13" t="s">
        <v>32</v>
      </c>
      <c r="AX152" s="13" t="s">
        <v>70</v>
      </c>
      <c r="AY152" s="153" t="s">
        <v>132</v>
      </c>
    </row>
    <row r="153" spans="2:65" s="13" customFormat="1" ht="33.75">
      <c r="B153" s="152"/>
      <c r="D153" s="140" t="s">
        <v>146</v>
      </c>
      <c r="E153" s="153" t="s">
        <v>19</v>
      </c>
      <c r="F153" s="154" t="s">
        <v>216</v>
      </c>
      <c r="H153" s="155">
        <v>-66.599999999999994</v>
      </c>
      <c r="I153" s="156"/>
      <c r="L153" s="152"/>
      <c r="M153" s="157"/>
      <c r="T153" s="158"/>
      <c r="AT153" s="153" t="s">
        <v>146</v>
      </c>
      <c r="AU153" s="153" t="s">
        <v>80</v>
      </c>
      <c r="AV153" s="13" t="s">
        <v>80</v>
      </c>
      <c r="AW153" s="13" t="s">
        <v>32</v>
      </c>
      <c r="AX153" s="13" t="s">
        <v>70</v>
      </c>
      <c r="AY153" s="153" t="s">
        <v>132</v>
      </c>
    </row>
    <row r="154" spans="2:65" s="14" customFormat="1">
      <c r="B154" s="159"/>
      <c r="D154" s="140" t="s">
        <v>146</v>
      </c>
      <c r="E154" s="160" t="s">
        <v>19</v>
      </c>
      <c r="F154" s="161" t="s">
        <v>149</v>
      </c>
      <c r="H154" s="162">
        <v>270.07600000000002</v>
      </c>
      <c r="I154" s="163"/>
      <c r="L154" s="159"/>
      <c r="M154" s="164"/>
      <c r="T154" s="165"/>
      <c r="AT154" s="160" t="s">
        <v>146</v>
      </c>
      <c r="AU154" s="160" t="s">
        <v>80</v>
      </c>
      <c r="AV154" s="14" t="s">
        <v>140</v>
      </c>
      <c r="AW154" s="14" t="s">
        <v>32</v>
      </c>
      <c r="AX154" s="14" t="s">
        <v>78</v>
      </c>
      <c r="AY154" s="160" t="s">
        <v>132</v>
      </c>
    </row>
    <row r="155" spans="2:65" s="1" customFormat="1" ht="24.2" customHeight="1">
      <c r="B155" s="32"/>
      <c r="C155" s="127" t="s">
        <v>217</v>
      </c>
      <c r="D155" s="127" t="s">
        <v>135</v>
      </c>
      <c r="E155" s="128" t="s">
        <v>218</v>
      </c>
      <c r="F155" s="129" t="s">
        <v>219</v>
      </c>
      <c r="G155" s="130" t="s">
        <v>138</v>
      </c>
      <c r="H155" s="131">
        <v>810.22799999999995</v>
      </c>
      <c r="I155" s="132"/>
      <c r="J155" s="133">
        <f>ROUND(I155*H155,2)</f>
        <v>0</v>
      </c>
      <c r="K155" s="129" t="s">
        <v>139</v>
      </c>
      <c r="L155" s="32"/>
      <c r="M155" s="134" t="s">
        <v>19</v>
      </c>
      <c r="N155" s="135" t="s">
        <v>41</v>
      </c>
      <c r="P155" s="136">
        <f>O155*H155</f>
        <v>0</v>
      </c>
      <c r="Q155" s="136">
        <v>1.25E-3</v>
      </c>
      <c r="R155" s="136">
        <f>Q155*H155</f>
        <v>1.012785</v>
      </c>
      <c r="S155" s="136">
        <v>0</v>
      </c>
      <c r="T155" s="137">
        <f>S155*H155</f>
        <v>0</v>
      </c>
      <c r="AR155" s="138" t="s">
        <v>140</v>
      </c>
      <c r="AT155" s="138" t="s">
        <v>135</v>
      </c>
      <c r="AU155" s="138" t="s">
        <v>80</v>
      </c>
      <c r="AY155" s="17" t="s">
        <v>132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78</v>
      </c>
      <c r="BK155" s="139">
        <f>ROUND(I155*H155,2)</f>
        <v>0</v>
      </c>
      <c r="BL155" s="17" t="s">
        <v>140</v>
      </c>
      <c r="BM155" s="138" t="s">
        <v>220</v>
      </c>
    </row>
    <row r="156" spans="2:65" s="1" customFormat="1" ht="29.25">
      <c r="B156" s="32"/>
      <c r="D156" s="140" t="s">
        <v>142</v>
      </c>
      <c r="F156" s="141" t="s">
        <v>221</v>
      </c>
      <c r="I156" s="142"/>
      <c r="L156" s="32"/>
      <c r="M156" s="143"/>
      <c r="T156" s="53"/>
      <c r="AT156" s="17" t="s">
        <v>142</v>
      </c>
      <c r="AU156" s="17" t="s">
        <v>80</v>
      </c>
    </row>
    <row r="157" spans="2:65" s="1" customFormat="1">
      <c r="B157" s="32"/>
      <c r="D157" s="144" t="s">
        <v>144</v>
      </c>
      <c r="F157" s="145" t="s">
        <v>222</v>
      </c>
      <c r="I157" s="142"/>
      <c r="L157" s="32"/>
      <c r="M157" s="143"/>
      <c r="T157" s="53"/>
      <c r="AT157" s="17" t="s">
        <v>144</v>
      </c>
      <c r="AU157" s="17" t="s">
        <v>80</v>
      </c>
    </row>
    <row r="158" spans="2:65" s="13" customFormat="1">
      <c r="B158" s="152"/>
      <c r="D158" s="140" t="s">
        <v>146</v>
      </c>
      <c r="E158" s="153" t="s">
        <v>19</v>
      </c>
      <c r="F158" s="154" t="s">
        <v>223</v>
      </c>
      <c r="H158" s="155">
        <v>810.22799999999995</v>
      </c>
      <c r="I158" s="156"/>
      <c r="L158" s="152"/>
      <c r="M158" s="157"/>
      <c r="T158" s="158"/>
      <c r="AT158" s="153" t="s">
        <v>146</v>
      </c>
      <c r="AU158" s="153" t="s">
        <v>80</v>
      </c>
      <c r="AV158" s="13" t="s">
        <v>80</v>
      </c>
      <c r="AW158" s="13" t="s">
        <v>32</v>
      </c>
      <c r="AX158" s="13" t="s">
        <v>78</v>
      </c>
      <c r="AY158" s="153" t="s">
        <v>132</v>
      </c>
    </row>
    <row r="159" spans="2:65" s="1" customFormat="1" ht="21.75" customHeight="1">
      <c r="B159" s="32"/>
      <c r="C159" s="127" t="s">
        <v>224</v>
      </c>
      <c r="D159" s="127" t="s">
        <v>135</v>
      </c>
      <c r="E159" s="128" t="s">
        <v>225</v>
      </c>
      <c r="F159" s="129" t="s">
        <v>226</v>
      </c>
      <c r="G159" s="130" t="s">
        <v>138</v>
      </c>
      <c r="H159" s="131">
        <v>270.07600000000002</v>
      </c>
      <c r="I159" s="132"/>
      <c r="J159" s="133">
        <f>ROUND(I159*H159,2)</f>
        <v>0</v>
      </c>
      <c r="K159" s="129" t="s">
        <v>139</v>
      </c>
      <c r="L159" s="32"/>
      <c r="M159" s="134" t="s">
        <v>19</v>
      </c>
      <c r="N159" s="135" t="s">
        <v>41</v>
      </c>
      <c r="P159" s="136">
        <f>O159*H159</f>
        <v>0</v>
      </c>
      <c r="Q159" s="136">
        <v>4.3800000000000002E-3</v>
      </c>
      <c r="R159" s="136">
        <f>Q159*H159</f>
        <v>1.1829328800000001</v>
      </c>
      <c r="S159" s="136">
        <v>0</v>
      </c>
      <c r="T159" s="137">
        <f>S159*H159</f>
        <v>0</v>
      </c>
      <c r="AR159" s="138" t="s">
        <v>140</v>
      </c>
      <c r="AT159" s="138" t="s">
        <v>135</v>
      </c>
      <c r="AU159" s="138" t="s">
        <v>80</v>
      </c>
      <c r="AY159" s="17" t="s">
        <v>132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78</v>
      </c>
      <c r="BK159" s="139">
        <f>ROUND(I159*H159,2)</f>
        <v>0</v>
      </c>
      <c r="BL159" s="17" t="s">
        <v>140</v>
      </c>
      <c r="BM159" s="138" t="s">
        <v>227</v>
      </c>
    </row>
    <row r="160" spans="2:65" s="1" customFormat="1" ht="19.5">
      <c r="B160" s="32"/>
      <c r="D160" s="140" t="s">
        <v>142</v>
      </c>
      <c r="F160" s="141" t="s">
        <v>228</v>
      </c>
      <c r="I160" s="142"/>
      <c r="L160" s="32"/>
      <c r="M160" s="143"/>
      <c r="T160" s="53"/>
      <c r="AT160" s="17" t="s">
        <v>142</v>
      </c>
      <c r="AU160" s="17" t="s">
        <v>80</v>
      </c>
    </row>
    <row r="161" spans="2:65" s="1" customFormat="1">
      <c r="B161" s="32"/>
      <c r="D161" s="144" t="s">
        <v>144</v>
      </c>
      <c r="F161" s="145" t="s">
        <v>229</v>
      </c>
      <c r="I161" s="142"/>
      <c r="L161" s="32"/>
      <c r="M161" s="143"/>
      <c r="T161" s="53"/>
      <c r="AT161" s="17" t="s">
        <v>144</v>
      </c>
      <c r="AU161" s="17" t="s">
        <v>80</v>
      </c>
    </row>
    <row r="162" spans="2:65" s="1" customFormat="1" ht="16.5" customHeight="1">
      <c r="B162" s="32"/>
      <c r="C162" s="127" t="s">
        <v>8</v>
      </c>
      <c r="D162" s="127" t="s">
        <v>135</v>
      </c>
      <c r="E162" s="128" t="s">
        <v>230</v>
      </c>
      <c r="F162" s="129" t="s">
        <v>231</v>
      </c>
      <c r="G162" s="130" t="s">
        <v>138</v>
      </c>
      <c r="H162" s="131">
        <v>162.547</v>
      </c>
      <c r="I162" s="132"/>
      <c r="J162" s="133">
        <f>ROUND(I162*H162,2)</f>
        <v>0</v>
      </c>
      <c r="K162" s="129" t="s">
        <v>139</v>
      </c>
      <c r="L162" s="32"/>
      <c r="M162" s="134" t="s">
        <v>19</v>
      </c>
      <c r="N162" s="135" t="s">
        <v>41</v>
      </c>
      <c r="P162" s="136">
        <f>O162*H162</f>
        <v>0</v>
      </c>
      <c r="Q162" s="136">
        <v>4.0000000000000001E-3</v>
      </c>
      <c r="R162" s="136">
        <f>Q162*H162</f>
        <v>0.65018799999999999</v>
      </c>
      <c r="S162" s="136">
        <v>0</v>
      </c>
      <c r="T162" s="137">
        <f>S162*H162</f>
        <v>0</v>
      </c>
      <c r="AR162" s="138" t="s">
        <v>140</v>
      </c>
      <c r="AT162" s="138" t="s">
        <v>135</v>
      </c>
      <c r="AU162" s="138" t="s">
        <v>80</v>
      </c>
      <c r="AY162" s="17" t="s">
        <v>132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78</v>
      </c>
      <c r="BK162" s="139">
        <f>ROUND(I162*H162,2)</f>
        <v>0</v>
      </c>
      <c r="BL162" s="17" t="s">
        <v>140</v>
      </c>
      <c r="BM162" s="138" t="s">
        <v>232</v>
      </c>
    </row>
    <row r="163" spans="2:65" s="1" customFormat="1" ht="19.5">
      <c r="B163" s="32"/>
      <c r="D163" s="140" t="s">
        <v>142</v>
      </c>
      <c r="F163" s="141" t="s">
        <v>233</v>
      </c>
      <c r="I163" s="142"/>
      <c r="L163" s="32"/>
      <c r="M163" s="143"/>
      <c r="T163" s="53"/>
      <c r="AT163" s="17" t="s">
        <v>142</v>
      </c>
      <c r="AU163" s="17" t="s">
        <v>80</v>
      </c>
    </row>
    <row r="164" spans="2:65" s="1" customFormat="1">
      <c r="B164" s="32"/>
      <c r="D164" s="144" t="s">
        <v>144</v>
      </c>
      <c r="F164" s="145" t="s">
        <v>234</v>
      </c>
      <c r="I164" s="142"/>
      <c r="L164" s="32"/>
      <c r="M164" s="143"/>
      <c r="T164" s="53"/>
      <c r="AT164" s="17" t="s">
        <v>144</v>
      </c>
      <c r="AU164" s="17" t="s">
        <v>80</v>
      </c>
    </row>
    <row r="165" spans="2:65" s="13" customFormat="1">
      <c r="B165" s="152"/>
      <c r="D165" s="140" t="s">
        <v>146</v>
      </c>
      <c r="E165" s="153" t="s">
        <v>19</v>
      </c>
      <c r="F165" s="154" t="s">
        <v>235</v>
      </c>
      <c r="H165" s="155">
        <v>162.547</v>
      </c>
      <c r="I165" s="156"/>
      <c r="L165" s="152"/>
      <c r="M165" s="157"/>
      <c r="T165" s="158"/>
      <c r="AT165" s="153" t="s">
        <v>146</v>
      </c>
      <c r="AU165" s="153" t="s">
        <v>80</v>
      </c>
      <c r="AV165" s="13" t="s">
        <v>80</v>
      </c>
      <c r="AW165" s="13" t="s">
        <v>32</v>
      </c>
      <c r="AX165" s="13" t="s">
        <v>70</v>
      </c>
      <c r="AY165" s="153" t="s">
        <v>132</v>
      </c>
    </row>
    <row r="166" spans="2:65" s="14" customFormat="1">
      <c r="B166" s="159"/>
      <c r="D166" s="140" t="s">
        <v>146</v>
      </c>
      <c r="E166" s="160" t="s">
        <v>19</v>
      </c>
      <c r="F166" s="161" t="s">
        <v>149</v>
      </c>
      <c r="H166" s="162">
        <v>162.547</v>
      </c>
      <c r="I166" s="163"/>
      <c r="L166" s="159"/>
      <c r="M166" s="164"/>
      <c r="T166" s="165"/>
      <c r="AT166" s="160" t="s">
        <v>146</v>
      </c>
      <c r="AU166" s="160" t="s">
        <v>80</v>
      </c>
      <c r="AV166" s="14" t="s">
        <v>140</v>
      </c>
      <c r="AW166" s="14" t="s">
        <v>32</v>
      </c>
      <c r="AX166" s="14" t="s">
        <v>78</v>
      </c>
      <c r="AY166" s="160" t="s">
        <v>132</v>
      </c>
    </row>
    <row r="167" spans="2:65" s="1" customFormat="1" ht="16.5" customHeight="1">
      <c r="B167" s="32"/>
      <c r="C167" s="127" t="s">
        <v>236</v>
      </c>
      <c r="D167" s="127" t="s">
        <v>135</v>
      </c>
      <c r="E167" s="128" t="s">
        <v>237</v>
      </c>
      <c r="F167" s="129" t="s">
        <v>238</v>
      </c>
      <c r="G167" s="130" t="s">
        <v>138</v>
      </c>
      <c r="H167" s="131">
        <v>130</v>
      </c>
      <c r="I167" s="132"/>
      <c r="J167" s="133">
        <f>ROUND(I167*H167,2)</f>
        <v>0</v>
      </c>
      <c r="K167" s="129" t="s">
        <v>139</v>
      </c>
      <c r="L167" s="32"/>
      <c r="M167" s="134" t="s">
        <v>19</v>
      </c>
      <c r="N167" s="135" t="s">
        <v>41</v>
      </c>
      <c r="P167" s="136">
        <f>O167*H167</f>
        <v>0</v>
      </c>
      <c r="Q167" s="136">
        <v>4.0000000000000003E-5</v>
      </c>
      <c r="R167" s="136">
        <f>Q167*H167</f>
        <v>5.2000000000000006E-3</v>
      </c>
      <c r="S167" s="136">
        <v>6.0000000000000002E-5</v>
      </c>
      <c r="T167" s="137">
        <f>S167*H167</f>
        <v>7.8000000000000005E-3</v>
      </c>
      <c r="AR167" s="138" t="s">
        <v>140</v>
      </c>
      <c r="AT167" s="138" t="s">
        <v>135</v>
      </c>
      <c r="AU167" s="138" t="s">
        <v>80</v>
      </c>
      <c r="AY167" s="17" t="s">
        <v>132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78</v>
      </c>
      <c r="BK167" s="139">
        <f>ROUND(I167*H167,2)</f>
        <v>0</v>
      </c>
      <c r="BL167" s="17" t="s">
        <v>140</v>
      </c>
      <c r="BM167" s="138" t="s">
        <v>239</v>
      </c>
    </row>
    <row r="168" spans="2:65" s="1" customFormat="1" ht="19.5">
      <c r="B168" s="32"/>
      <c r="D168" s="140" t="s">
        <v>142</v>
      </c>
      <c r="F168" s="141" t="s">
        <v>240</v>
      </c>
      <c r="I168" s="142"/>
      <c r="L168" s="32"/>
      <c r="M168" s="143"/>
      <c r="T168" s="53"/>
      <c r="AT168" s="17" t="s">
        <v>142</v>
      </c>
      <c r="AU168" s="17" t="s">
        <v>80</v>
      </c>
    </row>
    <row r="169" spans="2:65" s="1" customFormat="1">
      <c r="B169" s="32"/>
      <c r="D169" s="144" t="s">
        <v>144</v>
      </c>
      <c r="F169" s="145" t="s">
        <v>241</v>
      </c>
      <c r="I169" s="142"/>
      <c r="L169" s="32"/>
      <c r="M169" s="143"/>
      <c r="T169" s="53"/>
      <c r="AT169" s="17" t="s">
        <v>144</v>
      </c>
      <c r="AU169" s="17" t="s">
        <v>80</v>
      </c>
    </row>
    <row r="170" spans="2:65" s="1" customFormat="1" ht="16.5" customHeight="1">
      <c r="B170" s="32"/>
      <c r="C170" s="127" t="s">
        <v>242</v>
      </c>
      <c r="D170" s="127" t="s">
        <v>135</v>
      </c>
      <c r="E170" s="128" t="s">
        <v>243</v>
      </c>
      <c r="F170" s="129" t="s">
        <v>244</v>
      </c>
      <c r="G170" s="130" t="s">
        <v>138</v>
      </c>
      <c r="H170" s="131">
        <v>92.28</v>
      </c>
      <c r="I170" s="132"/>
      <c r="J170" s="133">
        <f>ROUND(I170*H170,2)</f>
        <v>0</v>
      </c>
      <c r="K170" s="129" t="s">
        <v>139</v>
      </c>
      <c r="L170" s="32"/>
      <c r="M170" s="134" t="s">
        <v>19</v>
      </c>
      <c r="N170" s="135" t="s">
        <v>41</v>
      </c>
      <c r="P170" s="136">
        <f>O170*H170</f>
        <v>0</v>
      </c>
      <c r="Q170" s="136">
        <v>9.0000000000000006E-5</v>
      </c>
      <c r="R170" s="136">
        <f>Q170*H170</f>
        <v>8.3052000000000004E-3</v>
      </c>
      <c r="S170" s="136">
        <v>6.0000000000000002E-5</v>
      </c>
      <c r="T170" s="137">
        <f>S170*H170</f>
        <v>5.5368000000000006E-3</v>
      </c>
      <c r="AR170" s="138" t="s">
        <v>140</v>
      </c>
      <c r="AT170" s="138" t="s">
        <v>135</v>
      </c>
      <c r="AU170" s="138" t="s">
        <v>80</v>
      </c>
      <c r="AY170" s="17" t="s">
        <v>132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78</v>
      </c>
      <c r="BK170" s="139">
        <f>ROUND(I170*H170,2)</f>
        <v>0</v>
      </c>
      <c r="BL170" s="17" t="s">
        <v>140</v>
      </c>
      <c r="BM170" s="138" t="s">
        <v>245</v>
      </c>
    </row>
    <row r="171" spans="2:65" s="1" customFormat="1" ht="19.5">
      <c r="B171" s="32"/>
      <c r="D171" s="140" t="s">
        <v>142</v>
      </c>
      <c r="F171" s="141" t="s">
        <v>246</v>
      </c>
      <c r="I171" s="142"/>
      <c r="L171" s="32"/>
      <c r="M171" s="143"/>
      <c r="T171" s="53"/>
      <c r="AT171" s="17" t="s">
        <v>142</v>
      </c>
      <c r="AU171" s="17" t="s">
        <v>80</v>
      </c>
    </row>
    <row r="172" spans="2:65" s="1" customFormat="1">
      <c r="B172" s="32"/>
      <c r="D172" s="144" t="s">
        <v>144</v>
      </c>
      <c r="F172" s="145" t="s">
        <v>247</v>
      </c>
      <c r="I172" s="142"/>
      <c r="L172" s="32"/>
      <c r="M172" s="143"/>
      <c r="T172" s="53"/>
      <c r="AT172" s="17" t="s">
        <v>144</v>
      </c>
      <c r="AU172" s="17" t="s">
        <v>80</v>
      </c>
    </row>
    <row r="173" spans="2:65" s="13" customFormat="1">
      <c r="B173" s="152"/>
      <c r="D173" s="140" t="s">
        <v>146</v>
      </c>
      <c r="E173" s="153" t="s">
        <v>19</v>
      </c>
      <c r="F173" s="154" t="s">
        <v>248</v>
      </c>
      <c r="H173" s="155">
        <v>21.36</v>
      </c>
      <c r="I173" s="156"/>
      <c r="L173" s="152"/>
      <c r="M173" s="157"/>
      <c r="T173" s="158"/>
      <c r="AT173" s="153" t="s">
        <v>146</v>
      </c>
      <c r="AU173" s="153" t="s">
        <v>80</v>
      </c>
      <c r="AV173" s="13" t="s">
        <v>80</v>
      </c>
      <c r="AW173" s="13" t="s">
        <v>32</v>
      </c>
      <c r="AX173" s="13" t="s">
        <v>70</v>
      </c>
      <c r="AY173" s="153" t="s">
        <v>132</v>
      </c>
    </row>
    <row r="174" spans="2:65" s="13" customFormat="1">
      <c r="B174" s="152"/>
      <c r="D174" s="140" t="s">
        <v>146</v>
      </c>
      <c r="E174" s="153" t="s">
        <v>19</v>
      </c>
      <c r="F174" s="154" t="s">
        <v>249</v>
      </c>
      <c r="H174" s="155">
        <v>11.52</v>
      </c>
      <c r="I174" s="156"/>
      <c r="L174" s="152"/>
      <c r="M174" s="157"/>
      <c r="T174" s="158"/>
      <c r="AT174" s="153" t="s">
        <v>146</v>
      </c>
      <c r="AU174" s="153" t="s">
        <v>80</v>
      </c>
      <c r="AV174" s="13" t="s">
        <v>80</v>
      </c>
      <c r="AW174" s="13" t="s">
        <v>32</v>
      </c>
      <c r="AX174" s="13" t="s">
        <v>70</v>
      </c>
      <c r="AY174" s="153" t="s">
        <v>132</v>
      </c>
    </row>
    <row r="175" spans="2:65" s="13" customFormat="1">
      <c r="B175" s="152"/>
      <c r="D175" s="140" t="s">
        <v>146</v>
      </c>
      <c r="E175" s="153" t="s">
        <v>19</v>
      </c>
      <c r="F175" s="154" t="s">
        <v>250</v>
      </c>
      <c r="H175" s="155">
        <v>1.92</v>
      </c>
      <c r="I175" s="156"/>
      <c r="L175" s="152"/>
      <c r="M175" s="157"/>
      <c r="T175" s="158"/>
      <c r="AT175" s="153" t="s">
        <v>146</v>
      </c>
      <c r="AU175" s="153" t="s">
        <v>80</v>
      </c>
      <c r="AV175" s="13" t="s">
        <v>80</v>
      </c>
      <c r="AW175" s="13" t="s">
        <v>32</v>
      </c>
      <c r="AX175" s="13" t="s">
        <v>70</v>
      </c>
      <c r="AY175" s="153" t="s">
        <v>132</v>
      </c>
    </row>
    <row r="176" spans="2:65" s="13" customFormat="1">
      <c r="B176" s="152"/>
      <c r="D176" s="140" t="s">
        <v>146</v>
      </c>
      <c r="E176" s="153" t="s">
        <v>19</v>
      </c>
      <c r="F176" s="154" t="s">
        <v>251</v>
      </c>
      <c r="H176" s="155">
        <v>1.08</v>
      </c>
      <c r="I176" s="156"/>
      <c r="L176" s="152"/>
      <c r="M176" s="157"/>
      <c r="T176" s="158"/>
      <c r="AT176" s="153" t="s">
        <v>146</v>
      </c>
      <c r="AU176" s="153" t="s">
        <v>80</v>
      </c>
      <c r="AV176" s="13" t="s">
        <v>80</v>
      </c>
      <c r="AW176" s="13" t="s">
        <v>32</v>
      </c>
      <c r="AX176" s="13" t="s">
        <v>70</v>
      </c>
      <c r="AY176" s="153" t="s">
        <v>132</v>
      </c>
    </row>
    <row r="177" spans="2:65" s="13" customFormat="1">
      <c r="B177" s="152"/>
      <c r="D177" s="140" t="s">
        <v>146</v>
      </c>
      <c r="E177" s="153" t="s">
        <v>19</v>
      </c>
      <c r="F177" s="154" t="s">
        <v>252</v>
      </c>
      <c r="H177" s="155">
        <v>0.54</v>
      </c>
      <c r="I177" s="156"/>
      <c r="L177" s="152"/>
      <c r="M177" s="157"/>
      <c r="T177" s="158"/>
      <c r="AT177" s="153" t="s">
        <v>146</v>
      </c>
      <c r="AU177" s="153" t="s">
        <v>80</v>
      </c>
      <c r="AV177" s="13" t="s">
        <v>80</v>
      </c>
      <c r="AW177" s="13" t="s">
        <v>32</v>
      </c>
      <c r="AX177" s="13" t="s">
        <v>70</v>
      </c>
      <c r="AY177" s="153" t="s">
        <v>132</v>
      </c>
    </row>
    <row r="178" spans="2:65" s="13" customFormat="1">
      <c r="B178" s="152"/>
      <c r="D178" s="140" t="s">
        <v>146</v>
      </c>
      <c r="E178" s="153" t="s">
        <v>19</v>
      </c>
      <c r="F178" s="154" t="s">
        <v>253</v>
      </c>
      <c r="H178" s="155">
        <v>3.78</v>
      </c>
      <c r="I178" s="156"/>
      <c r="L178" s="152"/>
      <c r="M178" s="157"/>
      <c r="T178" s="158"/>
      <c r="AT178" s="153" t="s">
        <v>146</v>
      </c>
      <c r="AU178" s="153" t="s">
        <v>80</v>
      </c>
      <c r="AV178" s="13" t="s">
        <v>80</v>
      </c>
      <c r="AW178" s="13" t="s">
        <v>32</v>
      </c>
      <c r="AX178" s="13" t="s">
        <v>70</v>
      </c>
      <c r="AY178" s="153" t="s">
        <v>132</v>
      </c>
    </row>
    <row r="179" spans="2:65" s="13" customFormat="1">
      <c r="B179" s="152"/>
      <c r="D179" s="140" t="s">
        <v>146</v>
      </c>
      <c r="E179" s="153" t="s">
        <v>19</v>
      </c>
      <c r="F179" s="154" t="s">
        <v>254</v>
      </c>
      <c r="H179" s="155">
        <v>7.56</v>
      </c>
      <c r="I179" s="156"/>
      <c r="L179" s="152"/>
      <c r="M179" s="157"/>
      <c r="T179" s="158"/>
      <c r="AT179" s="153" t="s">
        <v>146</v>
      </c>
      <c r="AU179" s="153" t="s">
        <v>80</v>
      </c>
      <c r="AV179" s="13" t="s">
        <v>80</v>
      </c>
      <c r="AW179" s="13" t="s">
        <v>32</v>
      </c>
      <c r="AX179" s="13" t="s">
        <v>70</v>
      </c>
      <c r="AY179" s="153" t="s">
        <v>132</v>
      </c>
    </row>
    <row r="180" spans="2:65" s="13" customFormat="1">
      <c r="B180" s="152"/>
      <c r="D180" s="140" t="s">
        <v>146</v>
      </c>
      <c r="E180" s="153" t="s">
        <v>19</v>
      </c>
      <c r="F180" s="154" t="s">
        <v>255</v>
      </c>
      <c r="H180" s="155">
        <v>2.52</v>
      </c>
      <c r="I180" s="156"/>
      <c r="L180" s="152"/>
      <c r="M180" s="157"/>
      <c r="T180" s="158"/>
      <c r="AT180" s="153" t="s">
        <v>146</v>
      </c>
      <c r="AU180" s="153" t="s">
        <v>80</v>
      </c>
      <c r="AV180" s="13" t="s">
        <v>80</v>
      </c>
      <c r="AW180" s="13" t="s">
        <v>32</v>
      </c>
      <c r="AX180" s="13" t="s">
        <v>70</v>
      </c>
      <c r="AY180" s="153" t="s">
        <v>132</v>
      </c>
    </row>
    <row r="181" spans="2:65" s="13" customFormat="1">
      <c r="B181" s="152"/>
      <c r="D181" s="140" t="s">
        <v>146</v>
      </c>
      <c r="E181" s="153" t="s">
        <v>19</v>
      </c>
      <c r="F181" s="154" t="s">
        <v>256</v>
      </c>
      <c r="H181" s="155">
        <v>4.8</v>
      </c>
      <c r="I181" s="156"/>
      <c r="L181" s="152"/>
      <c r="M181" s="157"/>
      <c r="T181" s="158"/>
      <c r="AT181" s="153" t="s">
        <v>146</v>
      </c>
      <c r="AU181" s="153" t="s">
        <v>80</v>
      </c>
      <c r="AV181" s="13" t="s">
        <v>80</v>
      </c>
      <c r="AW181" s="13" t="s">
        <v>32</v>
      </c>
      <c r="AX181" s="13" t="s">
        <v>70</v>
      </c>
      <c r="AY181" s="153" t="s">
        <v>132</v>
      </c>
    </row>
    <row r="182" spans="2:65" s="13" customFormat="1">
      <c r="B182" s="152"/>
      <c r="D182" s="140" t="s">
        <v>146</v>
      </c>
      <c r="E182" s="153" t="s">
        <v>19</v>
      </c>
      <c r="F182" s="154" t="s">
        <v>257</v>
      </c>
      <c r="H182" s="155">
        <v>8.4</v>
      </c>
      <c r="I182" s="156"/>
      <c r="L182" s="152"/>
      <c r="M182" s="157"/>
      <c r="T182" s="158"/>
      <c r="AT182" s="153" t="s">
        <v>146</v>
      </c>
      <c r="AU182" s="153" t="s">
        <v>80</v>
      </c>
      <c r="AV182" s="13" t="s">
        <v>80</v>
      </c>
      <c r="AW182" s="13" t="s">
        <v>32</v>
      </c>
      <c r="AX182" s="13" t="s">
        <v>70</v>
      </c>
      <c r="AY182" s="153" t="s">
        <v>132</v>
      </c>
    </row>
    <row r="183" spans="2:65" s="13" customFormat="1">
      <c r="B183" s="152"/>
      <c r="D183" s="140" t="s">
        <v>146</v>
      </c>
      <c r="E183" s="153" t="s">
        <v>19</v>
      </c>
      <c r="F183" s="154" t="s">
        <v>258</v>
      </c>
      <c r="H183" s="155">
        <v>28.8</v>
      </c>
      <c r="I183" s="156"/>
      <c r="L183" s="152"/>
      <c r="M183" s="157"/>
      <c r="T183" s="158"/>
      <c r="AT183" s="153" t="s">
        <v>146</v>
      </c>
      <c r="AU183" s="153" t="s">
        <v>80</v>
      </c>
      <c r="AV183" s="13" t="s">
        <v>80</v>
      </c>
      <c r="AW183" s="13" t="s">
        <v>32</v>
      </c>
      <c r="AX183" s="13" t="s">
        <v>70</v>
      </c>
      <c r="AY183" s="153" t="s">
        <v>132</v>
      </c>
    </row>
    <row r="184" spans="2:65" s="14" customFormat="1">
      <c r="B184" s="159"/>
      <c r="D184" s="140" t="s">
        <v>146</v>
      </c>
      <c r="E184" s="160" t="s">
        <v>19</v>
      </c>
      <c r="F184" s="161" t="s">
        <v>149</v>
      </c>
      <c r="H184" s="162">
        <v>92.28</v>
      </c>
      <c r="I184" s="163"/>
      <c r="L184" s="159"/>
      <c r="M184" s="164"/>
      <c r="T184" s="165"/>
      <c r="AT184" s="160" t="s">
        <v>146</v>
      </c>
      <c r="AU184" s="160" t="s">
        <v>80</v>
      </c>
      <c r="AV184" s="14" t="s">
        <v>140</v>
      </c>
      <c r="AW184" s="14" t="s">
        <v>32</v>
      </c>
      <c r="AX184" s="14" t="s">
        <v>78</v>
      </c>
      <c r="AY184" s="160" t="s">
        <v>132</v>
      </c>
    </row>
    <row r="185" spans="2:65" s="1" customFormat="1" ht="16.5" customHeight="1">
      <c r="B185" s="32"/>
      <c r="C185" s="127" t="s">
        <v>259</v>
      </c>
      <c r="D185" s="127" t="s">
        <v>135</v>
      </c>
      <c r="E185" s="128" t="s">
        <v>260</v>
      </c>
      <c r="F185" s="129" t="s">
        <v>261</v>
      </c>
      <c r="G185" s="130" t="s">
        <v>152</v>
      </c>
      <c r="H185" s="131">
        <v>274</v>
      </c>
      <c r="I185" s="132"/>
      <c r="J185" s="133">
        <f>ROUND(I185*H185,2)</f>
        <v>0</v>
      </c>
      <c r="K185" s="129" t="s">
        <v>139</v>
      </c>
      <c r="L185" s="32"/>
      <c r="M185" s="134" t="s">
        <v>19</v>
      </c>
      <c r="N185" s="135" t="s">
        <v>41</v>
      </c>
      <c r="P185" s="136">
        <f>O185*H185</f>
        <v>0</v>
      </c>
      <c r="Q185" s="136">
        <v>0</v>
      </c>
      <c r="R185" s="136">
        <f>Q185*H185</f>
        <v>0</v>
      </c>
      <c r="S185" s="136">
        <v>1.0000000000000001E-5</v>
      </c>
      <c r="T185" s="137">
        <f>S185*H185</f>
        <v>2.7400000000000002E-3</v>
      </c>
      <c r="AR185" s="138" t="s">
        <v>140</v>
      </c>
      <c r="AT185" s="138" t="s">
        <v>135</v>
      </c>
      <c r="AU185" s="138" t="s">
        <v>80</v>
      </c>
      <c r="AY185" s="17" t="s">
        <v>132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78</v>
      </c>
      <c r="BK185" s="139">
        <f>ROUND(I185*H185,2)</f>
        <v>0</v>
      </c>
      <c r="BL185" s="17" t="s">
        <v>140</v>
      </c>
      <c r="BM185" s="138" t="s">
        <v>262</v>
      </c>
    </row>
    <row r="186" spans="2:65" s="1" customFormat="1" ht="19.5">
      <c r="B186" s="32"/>
      <c r="D186" s="140" t="s">
        <v>142</v>
      </c>
      <c r="F186" s="141" t="s">
        <v>263</v>
      </c>
      <c r="I186" s="142"/>
      <c r="L186" s="32"/>
      <c r="M186" s="143"/>
      <c r="T186" s="53"/>
      <c r="AT186" s="17" t="s">
        <v>142</v>
      </c>
      <c r="AU186" s="17" t="s">
        <v>80</v>
      </c>
    </row>
    <row r="187" spans="2:65" s="1" customFormat="1">
      <c r="B187" s="32"/>
      <c r="D187" s="144" t="s">
        <v>144</v>
      </c>
      <c r="F187" s="145" t="s">
        <v>264</v>
      </c>
      <c r="I187" s="142"/>
      <c r="L187" s="32"/>
      <c r="M187" s="143"/>
      <c r="T187" s="53"/>
      <c r="AT187" s="17" t="s">
        <v>144</v>
      </c>
      <c r="AU187" s="17" t="s">
        <v>80</v>
      </c>
    </row>
    <row r="188" spans="2:65" s="1" customFormat="1" ht="24.2" customHeight="1">
      <c r="B188" s="32"/>
      <c r="C188" s="127" t="s">
        <v>265</v>
      </c>
      <c r="D188" s="127" t="s">
        <v>135</v>
      </c>
      <c r="E188" s="128" t="s">
        <v>266</v>
      </c>
      <c r="F188" s="129" t="s">
        <v>267</v>
      </c>
      <c r="G188" s="130" t="s">
        <v>152</v>
      </c>
      <c r="H188" s="131">
        <v>138.4</v>
      </c>
      <c r="I188" s="132"/>
      <c r="J188" s="133">
        <f>ROUND(I188*H188,2)</f>
        <v>0</v>
      </c>
      <c r="K188" s="129" t="s">
        <v>139</v>
      </c>
      <c r="L188" s="32"/>
      <c r="M188" s="134" t="s">
        <v>19</v>
      </c>
      <c r="N188" s="135" t="s">
        <v>41</v>
      </c>
      <c r="P188" s="136">
        <f>O188*H188</f>
        <v>0</v>
      </c>
      <c r="Q188" s="136">
        <v>1.5E-3</v>
      </c>
      <c r="R188" s="136">
        <f>Q188*H188</f>
        <v>0.20760000000000001</v>
      </c>
      <c r="S188" s="136">
        <v>0</v>
      </c>
      <c r="T188" s="137">
        <f>S188*H188</f>
        <v>0</v>
      </c>
      <c r="AR188" s="138" t="s">
        <v>140</v>
      </c>
      <c r="AT188" s="138" t="s">
        <v>135</v>
      </c>
      <c r="AU188" s="138" t="s">
        <v>80</v>
      </c>
      <c r="AY188" s="17" t="s">
        <v>132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78</v>
      </c>
      <c r="BK188" s="139">
        <f>ROUND(I188*H188,2)</f>
        <v>0</v>
      </c>
      <c r="BL188" s="17" t="s">
        <v>140</v>
      </c>
      <c r="BM188" s="138" t="s">
        <v>268</v>
      </c>
    </row>
    <row r="189" spans="2:65" s="1" customFormat="1" ht="19.5">
      <c r="B189" s="32"/>
      <c r="D189" s="140" t="s">
        <v>142</v>
      </c>
      <c r="F189" s="141" t="s">
        <v>269</v>
      </c>
      <c r="I189" s="142"/>
      <c r="L189" s="32"/>
      <c r="M189" s="143"/>
      <c r="T189" s="53"/>
      <c r="AT189" s="17" t="s">
        <v>142</v>
      </c>
      <c r="AU189" s="17" t="s">
        <v>80</v>
      </c>
    </row>
    <row r="190" spans="2:65" s="1" customFormat="1">
      <c r="B190" s="32"/>
      <c r="D190" s="144" t="s">
        <v>144</v>
      </c>
      <c r="F190" s="145" t="s">
        <v>270</v>
      </c>
      <c r="I190" s="142"/>
      <c r="L190" s="32"/>
      <c r="M190" s="143"/>
      <c r="T190" s="53"/>
      <c r="AT190" s="17" t="s">
        <v>144</v>
      </c>
      <c r="AU190" s="17" t="s">
        <v>80</v>
      </c>
    </row>
    <row r="191" spans="2:65" s="13" customFormat="1">
      <c r="B191" s="152"/>
      <c r="D191" s="140" t="s">
        <v>146</v>
      </c>
      <c r="E191" s="153" t="s">
        <v>19</v>
      </c>
      <c r="F191" s="154" t="s">
        <v>271</v>
      </c>
      <c r="H191" s="155">
        <v>76.8</v>
      </c>
      <c r="I191" s="156"/>
      <c r="L191" s="152"/>
      <c r="M191" s="157"/>
      <c r="T191" s="158"/>
      <c r="AT191" s="153" t="s">
        <v>146</v>
      </c>
      <c r="AU191" s="153" t="s">
        <v>80</v>
      </c>
      <c r="AV191" s="13" t="s">
        <v>80</v>
      </c>
      <c r="AW191" s="13" t="s">
        <v>32</v>
      </c>
      <c r="AX191" s="13" t="s">
        <v>70</v>
      </c>
      <c r="AY191" s="153" t="s">
        <v>132</v>
      </c>
    </row>
    <row r="192" spans="2:65" s="13" customFormat="1">
      <c r="B192" s="152"/>
      <c r="D192" s="140" t="s">
        <v>146</v>
      </c>
      <c r="E192" s="153" t="s">
        <v>19</v>
      </c>
      <c r="F192" s="154" t="s">
        <v>272</v>
      </c>
      <c r="H192" s="155">
        <v>20.399999999999999</v>
      </c>
      <c r="I192" s="156"/>
      <c r="L192" s="152"/>
      <c r="M192" s="157"/>
      <c r="T192" s="158"/>
      <c r="AT192" s="153" t="s">
        <v>146</v>
      </c>
      <c r="AU192" s="153" t="s">
        <v>80</v>
      </c>
      <c r="AV192" s="13" t="s">
        <v>80</v>
      </c>
      <c r="AW192" s="13" t="s">
        <v>32</v>
      </c>
      <c r="AX192" s="13" t="s">
        <v>70</v>
      </c>
      <c r="AY192" s="153" t="s">
        <v>132</v>
      </c>
    </row>
    <row r="193" spans="2:65" s="13" customFormat="1">
      <c r="B193" s="152"/>
      <c r="D193" s="140" t="s">
        <v>146</v>
      </c>
      <c r="E193" s="153" t="s">
        <v>19</v>
      </c>
      <c r="F193" s="154" t="s">
        <v>273</v>
      </c>
      <c r="H193" s="155">
        <v>6</v>
      </c>
      <c r="I193" s="156"/>
      <c r="L193" s="152"/>
      <c r="M193" s="157"/>
      <c r="T193" s="158"/>
      <c r="AT193" s="153" t="s">
        <v>146</v>
      </c>
      <c r="AU193" s="153" t="s">
        <v>80</v>
      </c>
      <c r="AV193" s="13" t="s">
        <v>80</v>
      </c>
      <c r="AW193" s="13" t="s">
        <v>32</v>
      </c>
      <c r="AX193" s="13" t="s">
        <v>70</v>
      </c>
      <c r="AY193" s="153" t="s">
        <v>132</v>
      </c>
    </row>
    <row r="194" spans="2:65" s="13" customFormat="1">
      <c r="B194" s="152"/>
      <c r="D194" s="140" t="s">
        <v>146</v>
      </c>
      <c r="E194" s="153" t="s">
        <v>19</v>
      </c>
      <c r="F194" s="154" t="s">
        <v>274</v>
      </c>
      <c r="H194" s="155">
        <v>8.4</v>
      </c>
      <c r="I194" s="156"/>
      <c r="L194" s="152"/>
      <c r="M194" s="157"/>
      <c r="T194" s="158"/>
      <c r="AT194" s="153" t="s">
        <v>146</v>
      </c>
      <c r="AU194" s="153" t="s">
        <v>80</v>
      </c>
      <c r="AV194" s="13" t="s">
        <v>80</v>
      </c>
      <c r="AW194" s="13" t="s">
        <v>32</v>
      </c>
      <c r="AX194" s="13" t="s">
        <v>70</v>
      </c>
      <c r="AY194" s="153" t="s">
        <v>132</v>
      </c>
    </row>
    <row r="195" spans="2:65" s="13" customFormat="1">
      <c r="B195" s="152"/>
      <c r="D195" s="140" t="s">
        <v>146</v>
      </c>
      <c r="E195" s="153" t="s">
        <v>19</v>
      </c>
      <c r="F195" s="154" t="s">
        <v>275</v>
      </c>
      <c r="H195" s="155">
        <v>16</v>
      </c>
      <c r="I195" s="156"/>
      <c r="L195" s="152"/>
      <c r="M195" s="157"/>
      <c r="T195" s="158"/>
      <c r="AT195" s="153" t="s">
        <v>146</v>
      </c>
      <c r="AU195" s="153" t="s">
        <v>80</v>
      </c>
      <c r="AV195" s="13" t="s">
        <v>80</v>
      </c>
      <c r="AW195" s="13" t="s">
        <v>32</v>
      </c>
      <c r="AX195" s="13" t="s">
        <v>70</v>
      </c>
      <c r="AY195" s="153" t="s">
        <v>132</v>
      </c>
    </row>
    <row r="196" spans="2:65" s="13" customFormat="1">
      <c r="B196" s="152"/>
      <c r="D196" s="140" t="s">
        <v>146</v>
      </c>
      <c r="E196" s="153" t="s">
        <v>19</v>
      </c>
      <c r="F196" s="154" t="s">
        <v>276</v>
      </c>
      <c r="H196" s="155">
        <v>10.8</v>
      </c>
      <c r="I196" s="156"/>
      <c r="L196" s="152"/>
      <c r="M196" s="157"/>
      <c r="T196" s="158"/>
      <c r="AT196" s="153" t="s">
        <v>146</v>
      </c>
      <c r="AU196" s="153" t="s">
        <v>80</v>
      </c>
      <c r="AV196" s="13" t="s">
        <v>80</v>
      </c>
      <c r="AW196" s="13" t="s">
        <v>32</v>
      </c>
      <c r="AX196" s="13" t="s">
        <v>70</v>
      </c>
      <c r="AY196" s="153" t="s">
        <v>132</v>
      </c>
    </row>
    <row r="197" spans="2:65" s="14" customFormat="1">
      <c r="B197" s="159"/>
      <c r="D197" s="140" t="s">
        <v>146</v>
      </c>
      <c r="E197" s="160" t="s">
        <v>19</v>
      </c>
      <c r="F197" s="161" t="s">
        <v>149</v>
      </c>
      <c r="H197" s="162">
        <v>138.4</v>
      </c>
      <c r="I197" s="163"/>
      <c r="L197" s="159"/>
      <c r="M197" s="164"/>
      <c r="T197" s="165"/>
      <c r="AT197" s="160" t="s">
        <v>146</v>
      </c>
      <c r="AU197" s="160" t="s">
        <v>80</v>
      </c>
      <c r="AV197" s="14" t="s">
        <v>140</v>
      </c>
      <c r="AW197" s="14" t="s">
        <v>32</v>
      </c>
      <c r="AX197" s="14" t="s">
        <v>78</v>
      </c>
      <c r="AY197" s="160" t="s">
        <v>132</v>
      </c>
    </row>
    <row r="198" spans="2:65" s="1" customFormat="1" ht="16.5" customHeight="1">
      <c r="B198" s="32"/>
      <c r="C198" s="127" t="s">
        <v>277</v>
      </c>
      <c r="D198" s="127" t="s">
        <v>135</v>
      </c>
      <c r="E198" s="128" t="s">
        <v>278</v>
      </c>
      <c r="F198" s="129" t="s">
        <v>279</v>
      </c>
      <c r="G198" s="130" t="s">
        <v>138</v>
      </c>
      <c r="H198" s="131">
        <v>23.35</v>
      </c>
      <c r="I198" s="132"/>
      <c r="J198" s="133">
        <f>ROUND(I198*H198,2)</f>
        <v>0</v>
      </c>
      <c r="K198" s="129" t="s">
        <v>139</v>
      </c>
      <c r="L198" s="32"/>
      <c r="M198" s="134" t="s">
        <v>19</v>
      </c>
      <c r="N198" s="135" t="s">
        <v>41</v>
      </c>
      <c r="P198" s="136">
        <f>O198*H198</f>
        <v>0</v>
      </c>
      <c r="Q198" s="136">
        <v>2.5999999999999998E-4</v>
      </c>
      <c r="R198" s="136">
        <f>Q198*H198</f>
        <v>6.071E-3</v>
      </c>
      <c r="S198" s="136">
        <v>0</v>
      </c>
      <c r="T198" s="137">
        <f>S198*H198</f>
        <v>0</v>
      </c>
      <c r="AR198" s="138" t="s">
        <v>140</v>
      </c>
      <c r="AT198" s="138" t="s">
        <v>135</v>
      </c>
      <c r="AU198" s="138" t="s">
        <v>80</v>
      </c>
      <c r="AY198" s="17" t="s">
        <v>132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78</v>
      </c>
      <c r="BK198" s="139">
        <f>ROUND(I198*H198,2)</f>
        <v>0</v>
      </c>
      <c r="BL198" s="17" t="s">
        <v>140</v>
      </c>
      <c r="BM198" s="138" t="s">
        <v>280</v>
      </c>
    </row>
    <row r="199" spans="2:65" s="1" customFormat="1" ht="19.5">
      <c r="B199" s="32"/>
      <c r="D199" s="140" t="s">
        <v>142</v>
      </c>
      <c r="F199" s="141" t="s">
        <v>281</v>
      </c>
      <c r="I199" s="142"/>
      <c r="L199" s="32"/>
      <c r="M199" s="143"/>
      <c r="T199" s="53"/>
      <c r="AT199" s="17" t="s">
        <v>142</v>
      </c>
      <c r="AU199" s="17" t="s">
        <v>80</v>
      </c>
    </row>
    <row r="200" spans="2:65" s="1" customFormat="1">
      <c r="B200" s="32"/>
      <c r="D200" s="144" t="s">
        <v>144</v>
      </c>
      <c r="F200" s="145" t="s">
        <v>282</v>
      </c>
      <c r="I200" s="142"/>
      <c r="L200" s="32"/>
      <c r="M200" s="143"/>
      <c r="T200" s="53"/>
      <c r="AT200" s="17" t="s">
        <v>144</v>
      </c>
      <c r="AU200" s="17" t="s">
        <v>80</v>
      </c>
    </row>
    <row r="201" spans="2:65" s="12" customFormat="1">
      <c r="B201" s="146"/>
      <c r="D201" s="140" t="s">
        <v>146</v>
      </c>
      <c r="E201" s="147" t="s">
        <v>19</v>
      </c>
      <c r="F201" s="148" t="s">
        <v>147</v>
      </c>
      <c r="H201" s="147" t="s">
        <v>19</v>
      </c>
      <c r="I201" s="149"/>
      <c r="L201" s="146"/>
      <c r="M201" s="150"/>
      <c r="T201" s="151"/>
      <c r="AT201" s="147" t="s">
        <v>146</v>
      </c>
      <c r="AU201" s="147" t="s">
        <v>80</v>
      </c>
      <c r="AV201" s="12" t="s">
        <v>78</v>
      </c>
      <c r="AW201" s="12" t="s">
        <v>32</v>
      </c>
      <c r="AX201" s="12" t="s">
        <v>70</v>
      </c>
      <c r="AY201" s="147" t="s">
        <v>132</v>
      </c>
    </row>
    <row r="202" spans="2:65" s="13" customFormat="1">
      <c r="B202" s="152"/>
      <c r="D202" s="140" t="s">
        <v>146</v>
      </c>
      <c r="E202" s="153" t="s">
        <v>19</v>
      </c>
      <c r="F202" s="154" t="s">
        <v>148</v>
      </c>
      <c r="H202" s="155">
        <v>23.35</v>
      </c>
      <c r="I202" s="156"/>
      <c r="L202" s="152"/>
      <c r="M202" s="157"/>
      <c r="T202" s="158"/>
      <c r="AT202" s="153" t="s">
        <v>146</v>
      </c>
      <c r="AU202" s="153" t="s">
        <v>80</v>
      </c>
      <c r="AV202" s="13" t="s">
        <v>80</v>
      </c>
      <c r="AW202" s="13" t="s">
        <v>32</v>
      </c>
      <c r="AX202" s="13" t="s">
        <v>70</v>
      </c>
      <c r="AY202" s="153" t="s">
        <v>132</v>
      </c>
    </row>
    <row r="203" spans="2:65" s="14" customFormat="1">
      <c r="B203" s="159"/>
      <c r="D203" s="140" t="s">
        <v>146</v>
      </c>
      <c r="E203" s="160" t="s">
        <v>19</v>
      </c>
      <c r="F203" s="161" t="s">
        <v>149</v>
      </c>
      <c r="H203" s="162">
        <v>23.35</v>
      </c>
      <c r="I203" s="163"/>
      <c r="L203" s="159"/>
      <c r="M203" s="164"/>
      <c r="T203" s="165"/>
      <c r="AT203" s="160" t="s">
        <v>146</v>
      </c>
      <c r="AU203" s="160" t="s">
        <v>80</v>
      </c>
      <c r="AV203" s="14" t="s">
        <v>140</v>
      </c>
      <c r="AW203" s="14" t="s">
        <v>32</v>
      </c>
      <c r="AX203" s="14" t="s">
        <v>78</v>
      </c>
      <c r="AY203" s="160" t="s">
        <v>132</v>
      </c>
    </row>
    <row r="204" spans="2:65" s="1" customFormat="1" ht="21.75" customHeight="1">
      <c r="B204" s="32"/>
      <c r="C204" s="127" t="s">
        <v>283</v>
      </c>
      <c r="D204" s="127" t="s">
        <v>135</v>
      </c>
      <c r="E204" s="128" t="s">
        <v>284</v>
      </c>
      <c r="F204" s="129" t="s">
        <v>285</v>
      </c>
      <c r="G204" s="130" t="s">
        <v>138</v>
      </c>
      <c r="H204" s="131">
        <v>23.35</v>
      </c>
      <c r="I204" s="132"/>
      <c r="J204" s="133">
        <f>ROUND(I204*H204,2)</f>
        <v>0</v>
      </c>
      <c r="K204" s="129" t="s">
        <v>139</v>
      </c>
      <c r="L204" s="32"/>
      <c r="M204" s="134" t="s">
        <v>19</v>
      </c>
      <c r="N204" s="135" t="s">
        <v>41</v>
      </c>
      <c r="P204" s="136">
        <f>O204*H204</f>
        <v>0</v>
      </c>
      <c r="Q204" s="136">
        <v>4.3800000000000002E-3</v>
      </c>
      <c r="R204" s="136">
        <f>Q204*H204</f>
        <v>0.10227300000000002</v>
      </c>
      <c r="S204" s="136">
        <v>0</v>
      </c>
      <c r="T204" s="137">
        <f>S204*H204</f>
        <v>0</v>
      </c>
      <c r="AR204" s="138" t="s">
        <v>140</v>
      </c>
      <c r="AT204" s="138" t="s">
        <v>135</v>
      </c>
      <c r="AU204" s="138" t="s">
        <v>80</v>
      </c>
      <c r="AY204" s="17" t="s">
        <v>132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78</v>
      </c>
      <c r="BK204" s="139">
        <f>ROUND(I204*H204,2)</f>
        <v>0</v>
      </c>
      <c r="BL204" s="17" t="s">
        <v>140</v>
      </c>
      <c r="BM204" s="138" t="s">
        <v>286</v>
      </c>
    </row>
    <row r="205" spans="2:65" s="1" customFormat="1" ht="19.5">
      <c r="B205" s="32"/>
      <c r="D205" s="140" t="s">
        <v>142</v>
      </c>
      <c r="F205" s="141" t="s">
        <v>287</v>
      </c>
      <c r="I205" s="142"/>
      <c r="L205" s="32"/>
      <c r="M205" s="143"/>
      <c r="T205" s="53"/>
      <c r="AT205" s="17" t="s">
        <v>142</v>
      </c>
      <c r="AU205" s="17" t="s">
        <v>80</v>
      </c>
    </row>
    <row r="206" spans="2:65" s="1" customFormat="1">
      <c r="B206" s="32"/>
      <c r="D206" s="144" t="s">
        <v>144</v>
      </c>
      <c r="F206" s="145" t="s">
        <v>288</v>
      </c>
      <c r="I206" s="142"/>
      <c r="L206" s="32"/>
      <c r="M206" s="143"/>
      <c r="T206" s="53"/>
      <c r="AT206" s="17" t="s">
        <v>144</v>
      </c>
      <c r="AU206" s="17" t="s">
        <v>80</v>
      </c>
    </row>
    <row r="207" spans="2:65" s="1" customFormat="1" ht="24.2" customHeight="1">
      <c r="B207" s="32"/>
      <c r="C207" s="127" t="s">
        <v>289</v>
      </c>
      <c r="D207" s="127" t="s">
        <v>135</v>
      </c>
      <c r="E207" s="128" t="s">
        <v>290</v>
      </c>
      <c r="F207" s="129" t="s">
        <v>291</v>
      </c>
      <c r="G207" s="130" t="s">
        <v>138</v>
      </c>
      <c r="H207" s="131">
        <v>23.35</v>
      </c>
      <c r="I207" s="132"/>
      <c r="J207" s="133">
        <f>ROUND(I207*H207,2)</f>
        <v>0</v>
      </c>
      <c r="K207" s="129" t="s">
        <v>139</v>
      </c>
      <c r="L207" s="32"/>
      <c r="M207" s="134" t="s">
        <v>19</v>
      </c>
      <c r="N207" s="135" t="s">
        <v>41</v>
      </c>
      <c r="P207" s="136">
        <f>O207*H207</f>
        <v>0</v>
      </c>
      <c r="Q207" s="136">
        <v>1.3999999999999999E-4</v>
      </c>
      <c r="R207" s="136">
        <f>Q207*H207</f>
        <v>3.2689999999999998E-3</v>
      </c>
      <c r="S207" s="136">
        <v>0</v>
      </c>
      <c r="T207" s="137">
        <f>S207*H207</f>
        <v>0</v>
      </c>
      <c r="AR207" s="138" t="s">
        <v>140</v>
      </c>
      <c r="AT207" s="138" t="s">
        <v>135</v>
      </c>
      <c r="AU207" s="138" t="s">
        <v>80</v>
      </c>
      <c r="AY207" s="17" t="s">
        <v>132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78</v>
      </c>
      <c r="BK207" s="139">
        <f>ROUND(I207*H207,2)</f>
        <v>0</v>
      </c>
      <c r="BL207" s="17" t="s">
        <v>140</v>
      </c>
      <c r="BM207" s="138" t="s">
        <v>292</v>
      </c>
    </row>
    <row r="208" spans="2:65" s="1" customFormat="1" ht="19.5">
      <c r="B208" s="32"/>
      <c r="D208" s="140" t="s">
        <v>142</v>
      </c>
      <c r="F208" s="141" t="s">
        <v>293</v>
      </c>
      <c r="I208" s="142"/>
      <c r="L208" s="32"/>
      <c r="M208" s="143"/>
      <c r="T208" s="53"/>
      <c r="AT208" s="17" t="s">
        <v>142</v>
      </c>
      <c r="AU208" s="17" t="s">
        <v>80</v>
      </c>
    </row>
    <row r="209" spans="2:65" s="1" customFormat="1">
      <c r="B209" s="32"/>
      <c r="D209" s="144" t="s">
        <v>144</v>
      </c>
      <c r="F209" s="145" t="s">
        <v>294</v>
      </c>
      <c r="I209" s="142"/>
      <c r="L209" s="32"/>
      <c r="M209" s="143"/>
      <c r="T209" s="53"/>
      <c r="AT209" s="17" t="s">
        <v>144</v>
      </c>
      <c r="AU209" s="17" t="s">
        <v>80</v>
      </c>
    </row>
    <row r="210" spans="2:65" s="1" customFormat="1" ht="24.2" customHeight="1">
      <c r="B210" s="32"/>
      <c r="C210" s="127" t="s">
        <v>295</v>
      </c>
      <c r="D210" s="127" t="s">
        <v>135</v>
      </c>
      <c r="E210" s="128" t="s">
        <v>296</v>
      </c>
      <c r="F210" s="129" t="s">
        <v>297</v>
      </c>
      <c r="G210" s="130" t="s">
        <v>138</v>
      </c>
      <c r="H210" s="131">
        <v>23.35</v>
      </c>
      <c r="I210" s="132"/>
      <c r="J210" s="133">
        <f>ROUND(I210*H210,2)</f>
        <v>0</v>
      </c>
      <c r="K210" s="129" t="s">
        <v>139</v>
      </c>
      <c r="L210" s="32"/>
      <c r="M210" s="134" t="s">
        <v>19</v>
      </c>
      <c r="N210" s="135" t="s">
        <v>41</v>
      </c>
      <c r="P210" s="136">
        <f>O210*H210</f>
        <v>0</v>
      </c>
      <c r="Q210" s="136">
        <v>3.3E-3</v>
      </c>
      <c r="R210" s="136">
        <f>Q210*H210</f>
        <v>7.7054999999999998E-2</v>
      </c>
      <c r="S210" s="136">
        <v>0</v>
      </c>
      <c r="T210" s="137">
        <f>S210*H210</f>
        <v>0</v>
      </c>
      <c r="AR210" s="138" t="s">
        <v>140</v>
      </c>
      <c r="AT210" s="138" t="s">
        <v>135</v>
      </c>
      <c r="AU210" s="138" t="s">
        <v>80</v>
      </c>
      <c r="AY210" s="17" t="s">
        <v>132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78</v>
      </c>
      <c r="BK210" s="139">
        <f>ROUND(I210*H210,2)</f>
        <v>0</v>
      </c>
      <c r="BL210" s="17" t="s">
        <v>140</v>
      </c>
      <c r="BM210" s="138" t="s">
        <v>298</v>
      </c>
    </row>
    <row r="211" spans="2:65" s="1" customFormat="1" ht="19.5">
      <c r="B211" s="32"/>
      <c r="D211" s="140" t="s">
        <v>142</v>
      </c>
      <c r="F211" s="141" t="s">
        <v>299</v>
      </c>
      <c r="I211" s="142"/>
      <c r="L211" s="32"/>
      <c r="M211" s="143"/>
      <c r="T211" s="53"/>
      <c r="AT211" s="17" t="s">
        <v>142</v>
      </c>
      <c r="AU211" s="17" t="s">
        <v>80</v>
      </c>
    </row>
    <row r="212" spans="2:65" s="1" customFormat="1">
      <c r="B212" s="32"/>
      <c r="D212" s="144" t="s">
        <v>144</v>
      </c>
      <c r="F212" s="145" t="s">
        <v>300</v>
      </c>
      <c r="I212" s="142"/>
      <c r="L212" s="32"/>
      <c r="M212" s="143"/>
      <c r="T212" s="53"/>
      <c r="AT212" s="17" t="s">
        <v>144</v>
      </c>
      <c r="AU212" s="17" t="s">
        <v>80</v>
      </c>
    </row>
    <row r="213" spans="2:65" s="1" customFormat="1" ht="24.2" customHeight="1">
      <c r="B213" s="32"/>
      <c r="C213" s="127" t="s">
        <v>7</v>
      </c>
      <c r="D213" s="127" t="s">
        <v>135</v>
      </c>
      <c r="E213" s="128" t="s">
        <v>301</v>
      </c>
      <c r="F213" s="129" t="s">
        <v>302</v>
      </c>
      <c r="G213" s="130" t="s">
        <v>138</v>
      </c>
      <c r="H213" s="131">
        <v>21.36</v>
      </c>
      <c r="I213" s="132"/>
      <c r="J213" s="133">
        <f>ROUND(I213*H213,2)</f>
        <v>0</v>
      </c>
      <c r="K213" s="129" t="s">
        <v>139</v>
      </c>
      <c r="L213" s="32"/>
      <c r="M213" s="134" t="s">
        <v>19</v>
      </c>
      <c r="N213" s="135" t="s">
        <v>41</v>
      </c>
      <c r="P213" s="136">
        <f>O213*H213</f>
        <v>0</v>
      </c>
      <c r="Q213" s="136">
        <v>2.0000000000000002E-5</v>
      </c>
      <c r="R213" s="136">
        <f>Q213*H213</f>
        <v>4.2720000000000003E-4</v>
      </c>
      <c r="S213" s="136">
        <v>1.0000000000000001E-5</v>
      </c>
      <c r="T213" s="137">
        <f>S213*H213</f>
        <v>2.1360000000000001E-4</v>
      </c>
      <c r="AR213" s="138" t="s">
        <v>140</v>
      </c>
      <c r="AT213" s="138" t="s">
        <v>135</v>
      </c>
      <c r="AU213" s="138" t="s">
        <v>80</v>
      </c>
      <c r="AY213" s="17" t="s">
        <v>132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78</v>
      </c>
      <c r="BK213" s="139">
        <f>ROUND(I213*H213,2)</f>
        <v>0</v>
      </c>
      <c r="BL213" s="17" t="s">
        <v>140</v>
      </c>
      <c r="BM213" s="138" t="s">
        <v>303</v>
      </c>
    </row>
    <row r="214" spans="2:65" s="1" customFormat="1" ht="19.5">
      <c r="B214" s="32"/>
      <c r="D214" s="140" t="s">
        <v>142</v>
      </c>
      <c r="F214" s="141" t="s">
        <v>304</v>
      </c>
      <c r="I214" s="142"/>
      <c r="L214" s="32"/>
      <c r="M214" s="143"/>
      <c r="T214" s="53"/>
      <c r="AT214" s="17" t="s">
        <v>142</v>
      </c>
      <c r="AU214" s="17" t="s">
        <v>80</v>
      </c>
    </row>
    <row r="215" spans="2:65" s="1" customFormat="1">
      <c r="B215" s="32"/>
      <c r="D215" s="144" t="s">
        <v>144</v>
      </c>
      <c r="F215" s="145" t="s">
        <v>305</v>
      </c>
      <c r="I215" s="142"/>
      <c r="L215" s="32"/>
      <c r="M215" s="143"/>
      <c r="T215" s="53"/>
      <c r="AT215" s="17" t="s">
        <v>144</v>
      </c>
      <c r="AU215" s="17" t="s">
        <v>80</v>
      </c>
    </row>
    <row r="216" spans="2:65" s="13" customFormat="1">
      <c r="B216" s="152"/>
      <c r="D216" s="140" t="s">
        <v>146</v>
      </c>
      <c r="E216" s="153" t="s">
        <v>19</v>
      </c>
      <c r="F216" s="154" t="s">
        <v>249</v>
      </c>
      <c r="H216" s="155">
        <v>11.52</v>
      </c>
      <c r="I216" s="156"/>
      <c r="L216" s="152"/>
      <c r="M216" s="157"/>
      <c r="T216" s="158"/>
      <c r="AT216" s="153" t="s">
        <v>146</v>
      </c>
      <c r="AU216" s="153" t="s">
        <v>80</v>
      </c>
      <c r="AV216" s="13" t="s">
        <v>80</v>
      </c>
      <c r="AW216" s="13" t="s">
        <v>32</v>
      </c>
      <c r="AX216" s="13" t="s">
        <v>70</v>
      </c>
      <c r="AY216" s="153" t="s">
        <v>132</v>
      </c>
    </row>
    <row r="217" spans="2:65" s="13" customFormat="1">
      <c r="B217" s="152"/>
      <c r="D217" s="140" t="s">
        <v>146</v>
      </c>
      <c r="E217" s="153" t="s">
        <v>19</v>
      </c>
      <c r="F217" s="154" t="s">
        <v>253</v>
      </c>
      <c r="H217" s="155">
        <v>3.78</v>
      </c>
      <c r="I217" s="156"/>
      <c r="L217" s="152"/>
      <c r="M217" s="157"/>
      <c r="T217" s="158"/>
      <c r="AT217" s="153" t="s">
        <v>146</v>
      </c>
      <c r="AU217" s="153" t="s">
        <v>80</v>
      </c>
      <c r="AV217" s="13" t="s">
        <v>80</v>
      </c>
      <c r="AW217" s="13" t="s">
        <v>32</v>
      </c>
      <c r="AX217" s="13" t="s">
        <v>70</v>
      </c>
      <c r="AY217" s="153" t="s">
        <v>132</v>
      </c>
    </row>
    <row r="218" spans="2:65" s="13" customFormat="1">
      <c r="B218" s="152"/>
      <c r="D218" s="140" t="s">
        <v>146</v>
      </c>
      <c r="E218" s="153" t="s">
        <v>19</v>
      </c>
      <c r="F218" s="154" t="s">
        <v>252</v>
      </c>
      <c r="H218" s="155">
        <v>0.54</v>
      </c>
      <c r="I218" s="156"/>
      <c r="L218" s="152"/>
      <c r="M218" s="157"/>
      <c r="T218" s="158"/>
      <c r="AT218" s="153" t="s">
        <v>146</v>
      </c>
      <c r="AU218" s="153" t="s">
        <v>80</v>
      </c>
      <c r="AV218" s="13" t="s">
        <v>80</v>
      </c>
      <c r="AW218" s="13" t="s">
        <v>32</v>
      </c>
      <c r="AX218" s="13" t="s">
        <v>70</v>
      </c>
      <c r="AY218" s="153" t="s">
        <v>132</v>
      </c>
    </row>
    <row r="219" spans="2:65" s="13" customFormat="1">
      <c r="B219" s="152"/>
      <c r="D219" s="140" t="s">
        <v>146</v>
      </c>
      <c r="E219" s="153" t="s">
        <v>19</v>
      </c>
      <c r="F219" s="154" t="s">
        <v>251</v>
      </c>
      <c r="H219" s="155">
        <v>1.08</v>
      </c>
      <c r="I219" s="156"/>
      <c r="L219" s="152"/>
      <c r="M219" s="157"/>
      <c r="T219" s="158"/>
      <c r="AT219" s="153" t="s">
        <v>146</v>
      </c>
      <c r="AU219" s="153" t="s">
        <v>80</v>
      </c>
      <c r="AV219" s="13" t="s">
        <v>80</v>
      </c>
      <c r="AW219" s="13" t="s">
        <v>32</v>
      </c>
      <c r="AX219" s="13" t="s">
        <v>70</v>
      </c>
      <c r="AY219" s="153" t="s">
        <v>132</v>
      </c>
    </row>
    <row r="220" spans="2:65" s="13" customFormat="1">
      <c r="B220" s="152"/>
      <c r="D220" s="140" t="s">
        <v>146</v>
      </c>
      <c r="E220" s="153" t="s">
        <v>19</v>
      </c>
      <c r="F220" s="154" t="s">
        <v>250</v>
      </c>
      <c r="H220" s="155">
        <v>1.92</v>
      </c>
      <c r="I220" s="156"/>
      <c r="L220" s="152"/>
      <c r="M220" s="157"/>
      <c r="T220" s="158"/>
      <c r="AT220" s="153" t="s">
        <v>146</v>
      </c>
      <c r="AU220" s="153" t="s">
        <v>80</v>
      </c>
      <c r="AV220" s="13" t="s">
        <v>80</v>
      </c>
      <c r="AW220" s="13" t="s">
        <v>32</v>
      </c>
      <c r="AX220" s="13" t="s">
        <v>70</v>
      </c>
      <c r="AY220" s="153" t="s">
        <v>132</v>
      </c>
    </row>
    <row r="221" spans="2:65" s="13" customFormat="1">
      <c r="B221" s="152"/>
      <c r="D221" s="140" t="s">
        <v>146</v>
      </c>
      <c r="E221" s="153" t="s">
        <v>19</v>
      </c>
      <c r="F221" s="154" t="s">
        <v>255</v>
      </c>
      <c r="H221" s="155">
        <v>2.52</v>
      </c>
      <c r="I221" s="156"/>
      <c r="L221" s="152"/>
      <c r="M221" s="157"/>
      <c r="T221" s="158"/>
      <c r="AT221" s="153" t="s">
        <v>146</v>
      </c>
      <c r="AU221" s="153" t="s">
        <v>80</v>
      </c>
      <c r="AV221" s="13" t="s">
        <v>80</v>
      </c>
      <c r="AW221" s="13" t="s">
        <v>32</v>
      </c>
      <c r="AX221" s="13" t="s">
        <v>70</v>
      </c>
      <c r="AY221" s="153" t="s">
        <v>132</v>
      </c>
    </row>
    <row r="222" spans="2:65" s="14" customFormat="1">
      <c r="B222" s="159"/>
      <c r="D222" s="140" t="s">
        <v>146</v>
      </c>
      <c r="E222" s="160" t="s">
        <v>19</v>
      </c>
      <c r="F222" s="161" t="s">
        <v>149</v>
      </c>
      <c r="H222" s="162">
        <v>21.36</v>
      </c>
      <c r="I222" s="163"/>
      <c r="L222" s="159"/>
      <c r="M222" s="164"/>
      <c r="T222" s="165"/>
      <c r="AT222" s="160" t="s">
        <v>146</v>
      </c>
      <c r="AU222" s="160" t="s">
        <v>80</v>
      </c>
      <c r="AV222" s="14" t="s">
        <v>140</v>
      </c>
      <c r="AW222" s="14" t="s">
        <v>32</v>
      </c>
      <c r="AX222" s="14" t="s">
        <v>78</v>
      </c>
      <c r="AY222" s="160" t="s">
        <v>132</v>
      </c>
    </row>
    <row r="223" spans="2:65" s="1" customFormat="1" ht="33" customHeight="1">
      <c r="B223" s="32"/>
      <c r="C223" s="127" t="s">
        <v>306</v>
      </c>
      <c r="D223" s="127" t="s">
        <v>135</v>
      </c>
      <c r="E223" s="128" t="s">
        <v>307</v>
      </c>
      <c r="F223" s="129" t="s">
        <v>308</v>
      </c>
      <c r="G223" s="130" t="s">
        <v>309</v>
      </c>
      <c r="H223" s="131">
        <v>21.527000000000001</v>
      </c>
      <c r="I223" s="132"/>
      <c r="J223" s="133">
        <f>ROUND(I223*H223,2)</f>
        <v>0</v>
      </c>
      <c r="K223" s="129" t="s">
        <v>139</v>
      </c>
      <c r="L223" s="32"/>
      <c r="M223" s="134" t="s">
        <v>19</v>
      </c>
      <c r="N223" s="135" t="s">
        <v>41</v>
      </c>
      <c r="P223" s="136">
        <f>O223*H223</f>
        <v>0</v>
      </c>
      <c r="Q223" s="136">
        <v>2.5018699999999998</v>
      </c>
      <c r="R223" s="136">
        <f>Q223*H223</f>
        <v>53.857755489999995</v>
      </c>
      <c r="S223" s="136">
        <v>0</v>
      </c>
      <c r="T223" s="137">
        <f>S223*H223</f>
        <v>0</v>
      </c>
      <c r="AR223" s="138" t="s">
        <v>140</v>
      </c>
      <c r="AT223" s="138" t="s">
        <v>135</v>
      </c>
      <c r="AU223" s="138" t="s">
        <v>80</v>
      </c>
      <c r="AY223" s="17" t="s">
        <v>132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78</v>
      </c>
      <c r="BK223" s="139">
        <f>ROUND(I223*H223,2)</f>
        <v>0</v>
      </c>
      <c r="BL223" s="17" t="s">
        <v>140</v>
      </c>
      <c r="BM223" s="138" t="s">
        <v>310</v>
      </c>
    </row>
    <row r="224" spans="2:65" s="1" customFormat="1" ht="19.5">
      <c r="B224" s="32"/>
      <c r="D224" s="140" t="s">
        <v>142</v>
      </c>
      <c r="F224" s="141" t="s">
        <v>311</v>
      </c>
      <c r="I224" s="142"/>
      <c r="L224" s="32"/>
      <c r="M224" s="143"/>
      <c r="T224" s="53"/>
      <c r="AT224" s="17" t="s">
        <v>142</v>
      </c>
      <c r="AU224" s="17" t="s">
        <v>80</v>
      </c>
    </row>
    <row r="225" spans="2:65" s="1" customFormat="1">
      <c r="B225" s="32"/>
      <c r="D225" s="144" t="s">
        <v>144</v>
      </c>
      <c r="F225" s="145" t="s">
        <v>312</v>
      </c>
      <c r="I225" s="142"/>
      <c r="L225" s="32"/>
      <c r="M225" s="143"/>
      <c r="T225" s="53"/>
      <c r="AT225" s="17" t="s">
        <v>144</v>
      </c>
      <c r="AU225" s="17" t="s">
        <v>80</v>
      </c>
    </row>
    <row r="226" spans="2:65" s="13" customFormat="1">
      <c r="B226" s="152"/>
      <c r="D226" s="140" t="s">
        <v>146</v>
      </c>
      <c r="E226" s="153" t="s">
        <v>19</v>
      </c>
      <c r="F226" s="154" t="s">
        <v>313</v>
      </c>
      <c r="H226" s="155">
        <v>15.195</v>
      </c>
      <c r="I226" s="156"/>
      <c r="L226" s="152"/>
      <c r="M226" s="157"/>
      <c r="T226" s="158"/>
      <c r="AT226" s="153" t="s">
        <v>146</v>
      </c>
      <c r="AU226" s="153" t="s">
        <v>80</v>
      </c>
      <c r="AV226" s="13" t="s">
        <v>80</v>
      </c>
      <c r="AW226" s="13" t="s">
        <v>32</v>
      </c>
      <c r="AX226" s="13" t="s">
        <v>70</v>
      </c>
      <c r="AY226" s="153" t="s">
        <v>132</v>
      </c>
    </row>
    <row r="227" spans="2:65" s="13" customFormat="1">
      <c r="B227" s="152"/>
      <c r="D227" s="140" t="s">
        <v>146</v>
      </c>
      <c r="E227" s="153" t="s">
        <v>19</v>
      </c>
      <c r="F227" s="154" t="s">
        <v>314</v>
      </c>
      <c r="H227" s="155">
        <v>5.0019999999999998</v>
      </c>
      <c r="I227" s="156"/>
      <c r="L227" s="152"/>
      <c r="M227" s="157"/>
      <c r="T227" s="158"/>
      <c r="AT227" s="153" t="s">
        <v>146</v>
      </c>
      <c r="AU227" s="153" t="s">
        <v>80</v>
      </c>
      <c r="AV227" s="13" t="s">
        <v>80</v>
      </c>
      <c r="AW227" s="13" t="s">
        <v>32</v>
      </c>
      <c r="AX227" s="13" t="s">
        <v>70</v>
      </c>
      <c r="AY227" s="153" t="s">
        <v>132</v>
      </c>
    </row>
    <row r="228" spans="2:65" s="13" customFormat="1">
      <c r="B228" s="152"/>
      <c r="D228" s="140" t="s">
        <v>146</v>
      </c>
      <c r="E228" s="153" t="s">
        <v>19</v>
      </c>
      <c r="F228" s="154" t="s">
        <v>315</v>
      </c>
      <c r="H228" s="155">
        <v>1.33</v>
      </c>
      <c r="I228" s="156"/>
      <c r="L228" s="152"/>
      <c r="M228" s="157"/>
      <c r="T228" s="158"/>
      <c r="AT228" s="153" t="s">
        <v>146</v>
      </c>
      <c r="AU228" s="153" t="s">
        <v>80</v>
      </c>
      <c r="AV228" s="13" t="s">
        <v>80</v>
      </c>
      <c r="AW228" s="13" t="s">
        <v>32</v>
      </c>
      <c r="AX228" s="13" t="s">
        <v>70</v>
      </c>
      <c r="AY228" s="153" t="s">
        <v>132</v>
      </c>
    </row>
    <row r="229" spans="2:65" s="14" customFormat="1">
      <c r="B229" s="159"/>
      <c r="D229" s="140" t="s">
        <v>146</v>
      </c>
      <c r="E229" s="160" t="s">
        <v>19</v>
      </c>
      <c r="F229" s="161" t="s">
        <v>149</v>
      </c>
      <c r="H229" s="162">
        <v>21.527000000000001</v>
      </c>
      <c r="I229" s="163"/>
      <c r="L229" s="159"/>
      <c r="M229" s="164"/>
      <c r="T229" s="165"/>
      <c r="AT229" s="160" t="s">
        <v>146</v>
      </c>
      <c r="AU229" s="160" t="s">
        <v>80</v>
      </c>
      <c r="AV229" s="14" t="s">
        <v>140</v>
      </c>
      <c r="AW229" s="14" t="s">
        <v>32</v>
      </c>
      <c r="AX229" s="14" t="s">
        <v>78</v>
      </c>
      <c r="AY229" s="160" t="s">
        <v>132</v>
      </c>
    </row>
    <row r="230" spans="2:65" s="1" customFormat="1" ht="24.2" customHeight="1">
      <c r="B230" s="32"/>
      <c r="C230" s="127" t="s">
        <v>316</v>
      </c>
      <c r="D230" s="127" t="s">
        <v>135</v>
      </c>
      <c r="E230" s="128" t="s">
        <v>317</v>
      </c>
      <c r="F230" s="129" t="s">
        <v>318</v>
      </c>
      <c r="G230" s="130" t="s">
        <v>309</v>
      </c>
      <c r="H230" s="131">
        <v>21.527000000000001</v>
      </c>
      <c r="I230" s="132"/>
      <c r="J230" s="133">
        <f>ROUND(I230*H230,2)</f>
        <v>0</v>
      </c>
      <c r="K230" s="129" t="s">
        <v>139</v>
      </c>
      <c r="L230" s="32"/>
      <c r="M230" s="134" t="s">
        <v>19</v>
      </c>
      <c r="N230" s="135" t="s">
        <v>41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140</v>
      </c>
      <c r="AT230" s="138" t="s">
        <v>135</v>
      </c>
      <c r="AU230" s="138" t="s">
        <v>80</v>
      </c>
      <c r="AY230" s="17" t="s">
        <v>132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78</v>
      </c>
      <c r="BK230" s="139">
        <f>ROUND(I230*H230,2)</f>
        <v>0</v>
      </c>
      <c r="BL230" s="17" t="s">
        <v>140</v>
      </c>
      <c r="BM230" s="138" t="s">
        <v>319</v>
      </c>
    </row>
    <row r="231" spans="2:65" s="1" customFormat="1" ht="19.5">
      <c r="B231" s="32"/>
      <c r="D231" s="140" t="s">
        <v>142</v>
      </c>
      <c r="F231" s="141" t="s">
        <v>320</v>
      </c>
      <c r="I231" s="142"/>
      <c r="L231" s="32"/>
      <c r="M231" s="143"/>
      <c r="T231" s="53"/>
      <c r="AT231" s="17" t="s">
        <v>142</v>
      </c>
      <c r="AU231" s="17" t="s">
        <v>80</v>
      </c>
    </row>
    <row r="232" spans="2:65" s="1" customFormat="1">
      <c r="B232" s="32"/>
      <c r="D232" s="144" t="s">
        <v>144</v>
      </c>
      <c r="F232" s="145" t="s">
        <v>321</v>
      </c>
      <c r="I232" s="142"/>
      <c r="L232" s="32"/>
      <c r="M232" s="143"/>
      <c r="T232" s="53"/>
      <c r="AT232" s="17" t="s">
        <v>144</v>
      </c>
      <c r="AU232" s="17" t="s">
        <v>80</v>
      </c>
    </row>
    <row r="233" spans="2:65" s="1" customFormat="1" ht="16.5" customHeight="1">
      <c r="B233" s="32"/>
      <c r="C233" s="127" t="s">
        <v>322</v>
      </c>
      <c r="D233" s="127" t="s">
        <v>135</v>
      </c>
      <c r="E233" s="128" t="s">
        <v>323</v>
      </c>
      <c r="F233" s="129" t="s">
        <v>324</v>
      </c>
      <c r="G233" s="130" t="s">
        <v>138</v>
      </c>
      <c r="H233" s="131">
        <v>1.76</v>
      </c>
      <c r="I233" s="132"/>
      <c r="J233" s="133">
        <f>ROUND(I233*H233,2)</f>
        <v>0</v>
      </c>
      <c r="K233" s="129" t="s">
        <v>139</v>
      </c>
      <c r="L233" s="32"/>
      <c r="M233" s="134" t="s">
        <v>19</v>
      </c>
      <c r="N233" s="135" t="s">
        <v>41</v>
      </c>
      <c r="P233" s="136">
        <f>O233*H233</f>
        <v>0</v>
      </c>
      <c r="Q233" s="136">
        <v>1.6070000000000001E-2</v>
      </c>
      <c r="R233" s="136">
        <f>Q233*H233</f>
        <v>2.8283200000000001E-2</v>
      </c>
      <c r="S233" s="136">
        <v>0</v>
      </c>
      <c r="T233" s="137">
        <f>S233*H233</f>
        <v>0</v>
      </c>
      <c r="AR233" s="138" t="s">
        <v>140</v>
      </c>
      <c r="AT233" s="138" t="s">
        <v>135</v>
      </c>
      <c r="AU233" s="138" t="s">
        <v>80</v>
      </c>
      <c r="AY233" s="17" t="s">
        <v>132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7" t="s">
        <v>78</v>
      </c>
      <c r="BK233" s="139">
        <f>ROUND(I233*H233,2)</f>
        <v>0</v>
      </c>
      <c r="BL233" s="17" t="s">
        <v>140</v>
      </c>
      <c r="BM233" s="138" t="s">
        <v>325</v>
      </c>
    </row>
    <row r="234" spans="2:65" s="1" customFormat="1">
      <c r="B234" s="32"/>
      <c r="D234" s="140" t="s">
        <v>142</v>
      </c>
      <c r="F234" s="141" t="s">
        <v>326</v>
      </c>
      <c r="I234" s="142"/>
      <c r="L234" s="32"/>
      <c r="M234" s="143"/>
      <c r="T234" s="53"/>
      <c r="AT234" s="17" t="s">
        <v>142</v>
      </c>
      <c r="AU234" s="17" t="s">
        <v>80</v>
      </c>
    </row>
    <row r="235" spans="2:65" s="1" customFormat="1">
      <c r="B235" s="32"/>
      <c r="D235" s="144" t="s">
        <v>144</v>
      </c>
      <c r="F235" s="145" t="s">
        <v>327</v>
      </c>
      <c r="I235" s="142"/>
      <c r="L235" s="32"/>
      <c r="M235" s="143"/>
      <c r="T235" s="53"/>
      <c r="AT235" s="17" t="s">
        <v>144</v>
      </c>
      <c r="AU235" s="17" t="s">
        <v>80</v>
      </c>
    </row>
    <row r="236" spans="2:65" s="13" customFormat="1">
      <c r="B236" s="152"/>
      <c r="D236" s="140" t="s">
        <v>146</v>
      </c>
      <c r="E236" s="153" t="s">
        <v>19</v>
      </c>
      <c r="F236" s="154" t="s">
        <v>328</v>
      </c>
      <c r="H236" s="155">
        <v>1.76</v>
      </c>
      <c r="I236" s="156"/>
      <c r="L236" s="152"/>
      <c r="M236" s="157"/>
      <c r="T236" s="158"/>
      <c r="AT236" s="153" t="s">
        <v>146</v>
      </c>
      <c r="AU236" s="153" t="s">
        <v>80</v>
      </c>
      <c r="AV236" s="13" t="s">
        <v>80</v>
      </c>
      <c r="AW236" s="13" t="s">
        <v>32</v>
      </c>
      <c r="AX236" s="13" t="s">
        <v>78</v>
      </c>
      <c r="AY236" s="153" t="s">
        <v>132</v>
      </c>
    </row>
    <row r="237" spans="2:65" s="1" customFormat="1" ht="16.5" customHeight="1">
      <c r="B237" s="32"/>
      <c r="C237" s="127" t="s">
        <v>329</v>
      </c>
      <c r="D237" s="127" t="s">
        <v>135</v>
      </c>
      <c r="E237" s="128" t="s">
        <v>330</v>
      </c>
      <c r="F237" s="129" t="s">
        <v>331</v>
      </c>
      <c r="G237" s="130" t="s">
        <v>138</v>
      </c>
      <c r="H237" s="131">
        <v>1.76</v>
      </c>
      <c r="I237" s="132"/>
      <c r="J237" s="133">
        <f>ROUND(I237*H237,2)</f>
        <v>0</v>
      </c>
      <c r="K237" s="129" t="s">
        <v>139</v>
      </c>
      <c r="L237" s="32"/>
      <c r="M237" s="134" t="s">
        <v>19</v>
      </c>
      <c r="N237" s="135" t="s">
        <v>41</v>
      </c>
      <c r="P237" s="136">
        <f>O237*H237</f>
        <v>0</v>
      </c>
      <c r="Q237" s="136">
        <v>0</v>
      </c>
      <c r="R237" s="136">
        <f>Q237*H237</f>
        <v>0</v>
      </c>
      <c r="S237" s="136">
        <v>0</v>
      </c>
      <c r="T237" s="137">
        <f>S237*H237</f>
        <v>0</v>
      </c>
      <c r="AR237" s="138" t="s">
        <v>140</v>
      </c>
      <c r="AT237" s="138" t="s">
        <v>135</v>
      </c>
      <c r="AU237" s="138" t="s">
        <v>80</v>
      </c>
      <c r="AY237" s="17" t="s">
        <v>132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78</v>
      </c>
      <c r="BK237" s="139">
        <f>ROUND(I237*H237,2)</f>
        <v>0</v>
      </c>
      <c r="BL237" s="17" t="s">
        <v>140</v>
      </c>
      <c r="BM237" s="138" t="s">
        <v>332</v>
      </c>
    </row>
    <row r="238" spans="2:65" s="1" customFormat="1">
      <c r="B238" s="32"/>
      <c r="D238" s="140" t="s">
        <v>142</v>
      </c>
      <c r="F238" s="141" t="s">
        <v>333</v>
      </c>
      <c r="I238" s="142"/>
      <c r="L238" s="32"/>
      <c r="M238" s="143"/>
      <c r="T238" s="53"/>
      <c r="AT238" s="17" t="s">
        <v>142</v>
      </c>
      <c r="AU238" s="17" t="s">
        <v>80</v>
      </c>
    </row>
    <row r="239" spans="2:65" s="1" customFormat="1">
      <c r="B239" s="32"/>
      <c r="D239" s="144" t="s">
        <v>144</v>
      </c>
      <c r="F239" s="145" t="s">
        <v>334</v>
      </c>
      <c r="I239" s="142"/>
      <c r="L239" s="32"/>
      <c r="M239" s="143"/>
      <c r="T239" s="53"/>
      <c r="AT239" s="17" t="s">
        <v>144</v>
      </c>
      <c r="AU239" s="17" t="s">
        <v>80</v>
      </c>
    </row>
    <row r="240" spans="2:65" s="11" customFormat="1" ht="22.9" customHeight="1">
      <c r="B240" s="115"/>
      <c r="D240" s="116" t="s">
        <v>69</v>
      </c>
      <c r="E240" s="125" t="s">
        <v>208</v>
      </c>
      <c r="F240" s="125" t="s">
        <v>335</v>
      </c>
      <c r="I240" s="118"/>
      <c r="J240" s="126">
        <f>BK240</f>
        <v>0</v>
      </c>
      <c r="L240" s="115"/>
      <c r="M240" s="120"/>
      <c r="P240" s="121">
        <f>SUM(P241:P311)</f>
        <v>0</v>
      </c>
      <c r="R240" s="121">
        <f>SUM(R241:R311)</f>
        <v>5.2000000000000006E-3</v>
      </c>
      <c r="T240" s="122">
        <f>SUM(T241:T311)</f>
        <v>89.796050000000008</v>
      </c>
      <c r="AR240" s="116" t="s">
        <v>78</v>
      </c>
      <c r="AT240" s="123" t="s">
        <v>69</v>
      </c>
      <c r="AU240" s="123" t="s">
        <v>78</v>
      </c>
      <c r="AY240" s="116" t="s">
        <v>132</v>
      </c>
      <c r="BK240" s="124">
        <f>SUM(BK241:BK311)</f>
        <v>0</v>
      </c>
    </row>
    <row r="241" spans="2:65" s="1" customFormat="1" ht="37.9" customHeight="1">
      <c r="B241" s="32"/>
      <c r="C241" s="127" t="s">
        <v>336</v>
      </c>
      <c r="D241" s="127" t="s">
        <v>135</v>
      </c>
      <c r="E241" s="128" t="s">
        <v>337</v>
      </c>
      <c r="F241" s="129" t="s">
        <v>338</v>
      </c>
      <c r="G241" s="130" t="s">
        <v>138</v>
      </c>
      <c r="H241" s="131">
        <v>434</v>
      </c>
      <c r="I241" s="132"/>
      <c r="J241" s="133">
        <f>ROUND(I241*H241,2)</f>
        <v>0</v>
      </c>
      <c r="K241" s="129" t="s">
        <v>139</v>
      </c>
      <c r="L241" s="32"/>
      <c r="M241" s="134" t="s">
        <v>19</v>
      </c>
      <c r="N241" s="135" t="s">
        <v>41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140</v>
      </c>
      <c r="AT241" s="138" t="s">
        <v>135</v>
      </c>
      <c r="AU241" s="138" t="s">
        <v>80</v>
      </c>
      <c r="AY241" s="17" t="s">
        <v>132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78</v>
      </c>
      <c r="BK241" s="139">
        <f>ROUND(I241*H241,2)</f>
        <v>0</v>
      </c>
      <c r="BL241" s="17" t="s">
        <v>140</v>
      </c>
      <c r="BM241" s="138" t="s">
        <v>339</v>
      </c>
    </row>
    <row r="242" spans="2:65" s="1" customFormat="1" ht="29.25">
      <c r="B242" s="32"/>
      <c r="D242" s="140" t="s">
        <v>142</v>
      </c>
      <c r="F242" s="141" t="s">
        <v>340</v>
      </c>
      <c r="I242" s="142"/>
      <c r="L242" s="32"/>
      <c r="M242" s="143"/>
      <c r="T242" s="53"/>
      <c r="AT242" s="17" t="s">
        <v>142</v>
      </c>
      <c r="AU242" s="17" t="s">
        <v>80</v>
      </c>
    </row>
    <row r="243" spans="2:65" s="1" customFormat="1">
      <c r="B243" s="32"/>
      <c r="D243" s="144" t="s">
        <v>144</v>
      </c>
      <c r="F243" s="145" t="s">
        <v>341</v>
      </c>
      <c r="I243" s="142"/>
      <c r="L243" s="32"/>
      <c r="M243" s="143"/>
      <c r="T243" s="53"/>
      <c r="AT243" s="17" t="s">
        <v>144</v>
      </c>
      <c r="AU243" s="17" t="s">
        <v>80</v>
      </c>
    </row>
    <row r="244" spans="2:65" s="13" customFormat="1">
      <c r="B244" s="152"/>
      <c r="D244" s="140" t="s">
        <v>146</v>
      </c>
      <c r="E244" s="153" t="s">
        <v>19</v>
      </c>
      <c r="F244" s="154" t="s">
        <v>342</v>
      </c>
      <c r="H244" s="155">
        <v>434</v>
      </c>
      <c r="I244" s="156"/>
      <c r="L244" s="152"/>
      <c r="M244" s="157"/>
      <c r="T244" s="158"/>
      <c r="AT244" s="153" t="s">
        <v>146</v>
      </c>
      <c r="AU244" s="153" t="s">
        <v>80</v>
      </c>
      <c r="AV244" s="13" t="s">
        <v>80</v>
      </c>
      <c r="AW244" s="13" t="s">
        <v>32</v>
      </c>
      <c r="AX244" s="13" t="s">
        <v>70</v>
      </c>
      <c r="AY244" s="153" t="s">
        <v>132</v>
      </c>
    </row>
    <row r="245" spans="2:65" s="14" customFormat="1">
      <c r="B245" s="159"/>
      <c r="D245" s="140" t="s">
        <v>146</v>
      </c>
      <c r="E245" s="160" t="s">
        <v>19</v>
      </c>
      <c r="F245" s="161" t="s">
        <v>149</v>
      </c>
      <c r="H245" s="162">
        <v>434</v>
      </c>
      <c r="I245" s="163"/>
      <c r="L245" s="159"/>
      <c r="M245" s="164"/>
      <c r="T245" s="165"/>
      <c r="AT245" s="160" t="s">
        <v>146</v>
      </c>
      <c r="AU245" s="160" t="s">
        <v>80</v>
      </c>
      <c r="AV245" s="14" t="s">
        <v>140</v>
      </c>
      <c r="AW245" s="14" t="s">
        <v>32</v>
      </c>
      <c r="AX245" s="14" t="s">
        <v>78</v>
      </c>
      <c r="AY245" s="160" t="s">
        <v>132</v>
      </c>
    </row>
    <row r="246" spans="2:65" s="1" customFormat="1" ht="37.9" customHeight="1">
      <c r="B246" s="32"/>
      <c r="C246" s="127" t="s">
        <v>343</v>
      </c>
      <c r="D246" s="127" t="s">
        <v>135</v>
      </c>
      <c r="E246" s="128" t="s">
        <v>344</v>
      </c>
      <c r="F246" s="129" t="s">
        <v>345</v>
      </c>
      <c r="G246" s="130" t="s">
        <v>138</v>
      </c>
      <c r="H246" s="131">
        <v>13020</v>
      </c>
      <c r="I246" s="132"/>
      <c r="J246" s="133">
        <f>ROUND(I246*H246,2)</f>
        <v>0</v>
      </c>
      <c r="K246" s="129" t="s">
        <v>139</v>
      </c>
      <c r="L246" s="32"/>
      <c r="M246" s="134" t="s">
        <v>19</v>
      </c>
      <c r="N246" s="135" t="s">
        <v>41</v>
      </c>
      <c r="P246" s="136">
        <f>O246*H246</f>
        <v>0</v>
      </c>
      <c r="Q246" s="136">
        <v>0</v>
      </c>
      <c r="R246" s="136">
        <f>Q246*H246</f>
        <v>0</v>
      </c>
      <c r="S246" s="136">
        <v>0</v>
      </c>
      <c r="T246" s="137">
        <f>S246*H246</f>
        <v>0</v>
      </c>
      <c r="AR246" s="138" t="s">
        <v>140</v>
      </c>
      <c r="AT246" s="138" t="s">
        <v>135</v>
      </c>
      <c r="AU246" s="138" t="s">
        <v>80</v>
      </c>
      <c r="AY246" s="17" t="s">
        <v>132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78</v>
      </c>
      <c r="BK246" s="139">
        <f>ROUND(I246*H246,2)</f>
        <v>0</v>
      </c>
      <c r="BL246" s="17" t="s">
        <v>140</v>
      </c>
      <c r="BM246" s="138" t="s">
        <v>346</v>
      </c>
    </row>
    <row r="247" spans="2:65" s="1" customFormat="1" ht="29.25">
      <c r="B247" s="32"/>
      <c r="D247" s="140" t="s">
        <v>142</v>
      </c>
      <c r="F247" s="141" t="s">
        <v>347</v>
      </c>
      <c r="I247" s="142"/>
      <c r="L247" s="32"/>
      <c r="M247" s="143"/>
      <c r="T247" s="53"/>
      <c r="AT247" s="17" t="s">
        <v>142</v>
      </c>
      <c r="AU247" s="17" t="s">
        <v>80</v>
      </c>
    </row>
    <row r="248" spans="2:65" s="1" customFormat="1">
      <c r="B248" s="32"/>
      <c r="D248" s="144" t="s">
        <v>144</v>
      </c>
      <c r="F248" s="145" t="s">
        <v>348</v>
      </c>
      <c r="I248" s="142"/>
      <c r="L248" s="32"/>
      <c r="M248" s="143"/>
      <c r="T248" s="53"/>
      <c r="AT248" s="17" t="s">
        <v>144</v>
      </c>
      <c r="AU248" s="17" t="s">
        <v>80</v>
      </c>
    </row>
    <row r="249" spans="2:65" s="13" customFormat="1">
      <c r="B249" s="152"/>
      <c r="D249" s="140" t="s">
        <v>146</v>
      </c>
      <c r="E249" s="153" t="s">
        <v>19</v>
      </c>
      <c r="F249" s="154" t="s">
        <v>349</v>
      </c>
      <c r="H249" s="155">
        <v>13020</v>
      </c>
      <c r="I249" s="156"/>
      <c r="L249" s="152"/>
      <c r="M249" s="157"/>
      <c r="T249" s="158"/>
      <c r="AT249" s="153" t="s">
        <v>146</v>
      </c>
      <c r="AU249" s="153" t="s">
        <v>80</v>
      </c>
      <c r="AV249" s="13" t="s">
        <v>80</v>
      </c>
      <c r="AW249" s="13" t="s">
        <v>32</v>
      </c>
      <c r="AX249" s="13" t="s">
        <v>78</v>
      </c>
      <c r="AY249" s="153" t="s">
        <v>132</v>
      </c>
    </row>
    <row r="250" spans="2:65" s="1" customFormat="1" ht="37.9" customHeight="1">
      <c r="B250" s="32"/>
      <c r="C250" s="127" t="s">
        <v>350</v>
      </c>
      <c r="D250" s="127" t="s">
        <v>135</v>
      </c>
      <c r="E250" s="128" t="s">
        <v>351</v>
      </c>
      <c r="F250" s="129" t="s">
        <v>352</v>
      </c>
      <c r="G250" s="130" t="s">
        <v>138</v>
      </c>
      <c r="H250" s="131">
        <v>434</v>
      </c>
      <c r="I250" s="132"/>
      <c r="J250" s="133">
        <f>ROUND(I250*H250,2)</f>
        <v>0</v>
      </c>
      <c r="K250" s="129" t="s">
        <v>139</v>
      </c>
      <c r="L250" s="32"/>
      <c r="M250" s="134" t="s">
        <v>19</v>
      </c>
      <c r="N250" s="135" t="s">
        <v>41</v>
      </c>
      <c r="P250" s="136">
        <f>O250*H250</f>
        <v>0</v>
      </c>
      <c r="Q250" s="136">
        <v>0</v>
      </c>
      <c r="R250" s="136">
        <f>Q250*H250</f>
        <v>0</v>
      </c>
      <c r="S250" s="136">
        <v>0</v>
      </c>
      <c r="T250" s="137">
        <f>S250*H250</f>
        <v>0</v>
      </c>
      <c r="AR250" s="138" t="s">
        <v>140</v>
      </c>
      <c r="AT250" s="138" t="s">
        <v>135</v>
      </c>
      <c r="AU250" s="138" t="s">
        <v>80</v>
      </c>
      <c r="AY250" s="17" t="s">
        <v>132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78</v>
      </c>
      <c r="BK250" s="139">
        <f>ROUND(I250*H250,2)</f>
        <v>0</v>
      </c>
      <c r="BL250" s="17" t="s">
        <v>140</v>
      </c>
      <c r="BM250" s="138" t="s">
        <v>353</v>
      </c>
    </row>
    <row r="251" spans="2:65" s="1" customFormat="1" ht="29.25">
      <c r="B251" s="32"/>
      <c r="D251" s="140" t="s">
        <v>142</v>
      </c>
      <c r="F251" s="141" t="s">
        <v>354</v>
      </c>
      <c r="I251" s="142"/>
      <c r="L251" s="32"/>
      <c r="M251" s="143"/>
      <c r="T251" s="53"/>
      <c r="AT251" s="17" t="s">
        <v>142</v>
      </c>
      <c r="AU251" s="17" t="s">
        <v>80</v>
      </c>
    </row>
    <row r="252" spans="2:65" s="1" customFormat="1">
      <c r="B252" s="32"/>
      <c r="D252" s="144" t="s">
        <v>144</v>
      </c>
      <c r="F252" s="145" t="s">
        <v>355</v>
      </c>
      <c r="I252" s="142"/>
      <c r="L252" s="32"/>
      <c r="M252" s="143"/>
      <c r="T252" s="53"/>
      <c r="AT252" s="17" t="s">
        <v>144</v>
      </c>
      <c r="AU252" s="17" t="s">
        <v>80</v>
      </c>
    </row>
    <row r="253" spans="2:65" s="1" customFormat="1" ht="33" customHeight="1">
      <c r="B253" s="32"/>
      <c r="C253" s="127" t="s">
        <v>356</v>
      </c>
      <c r="D253" s="127" t="s">
        <v>135</v>
      </c>
      <c r="E253" s="128" t="s">
        <v>357</v>
      </c>
      <c r="F253" s="129" t="s">
        <v>358</v>
      </c>
      <c r="G253" s="130" t="s">
        <v>138</v>
      </c>
      <c r="H253" s="131">
        <v>130</v>
      </c>
      <c r="I253" s="132"/>
      <c r="J253" s="133">
        <f>ROUND(I253*H253,2)</f>
        <v>0</v>
      </c>
      <c r="K253" s="129" t="s">
        <v>139</v>
      </c>
      <c r="L253" s="32"/>
      <c r="M253" s="134" t="s">
        <v>19</v>
      </c>
      <c r="N253" s="135" t="s">
        <v>41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140</v>
      </c>
      <c r="AT253" s="138" t="s">
        <v>135</v>
      </c>
      <c r="AU253" s="138" t="s">
        <v>80</v>
      </c>
      <c r="AY253" s="17" t="s">
        <v>132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78</v>
      </c>
      <c r="BK253" s="139">
        <f>ROUND(I253*H253,2)</f>
        <v>0</v>
      </c>
      <c r="BL253" s="17" t="s">
        <v>140</v>
      </c>
      <c r="BM253" s="138" t="s">
        <v>359</v>
      </c>
    </row>
    <row r="254" spans="2:65" s="1" customFormat="1" ht="19.5">
      <c r="B254" s="32"/>
      <c r="D254" s="140" t="s">
        <v>142</v>
      </c>
      <c r="F254" s="141" t="s">
        <v>360</v>
      </c>
      <c r="I254" s="142"/>
      <c r="L254" s="32"/>
      <c r="M254" s="143"/>
      <c r="T254" s="53"/>
      <c r="AT254" s="17" t="s">
        <v>142</v>
      </c>
      <c r="AU254" s="17" t="s">
        <v>80</v>
      </c>
    </row>
    <row r="255" spans="2:65" s="1" customFormat="1">
      <c r="B255" s="32"/>
      <c r="D255" s="144" t="s">
        <v>144</v>
      </c>
      <c r="F255" s="145" t="s">
        <v>361</v>
      </c>
      <c r="I255" s="142"/>
      <c r="L255" s="32"/>
      <c r="M255" s="143"/>
      <c r="T255" s="53"/>
      <c r="AT255" s="17" t="s">
        <v>144</v>
      </c>
      <c r="AU255" s="17" t="s">
        <v>80</v>
      </c>
    </row>
    <row r="256" spans="2:65" s="1" customFormat="1" ht="24.2" customHeight="1">
      <c r="B256" s="32"/>
      <c r="C256" s="127" t="s">
        <v>362</v>
      </c>
      <c r="D256" s="127" t="s">
        <v>135</v>
      </c>
      <c r="E256" s="128" t="s">
        <v>363</v>
      </c>
      <c r="F256" s="129" t="s">
        <v>364</v>
      </c>
      <c r="G256" s="130" t="s">
        <v>138</v>
      </c>
      <c r="H256" s="131">
        <v>130</v>
      </c>
      <c r="I256" s="132"/>
      <c r="J256" s="133">
        <f>ROUND(I256*H256,2)</f>
        <v>0</v>
      </c>
      <c r="K256" s="129" t="s">
        <v>139</v>
      </c>
      <c r="L256" s="32"/>
      <c r="M256" s="134" t="s">
        <v>19</v>
      </c>
      <c r="N256" s="135" t="s">
        <v>41</v>
      </c>
      <c r="P256" s="136">
        <f>O256*H256</f>
        <v>0</v>
      </c>
      <c r="Q256" s="136">
        <v>4.0000000000000003E-5</v>
      </c>
      <c r="R256" s="136">
        <f>Q256*H256</f>
        <v>5.2000000000000006E-3</v>
      </c>
      <c r="S256" s="136">
        <v>0</v>
      </c>
      <c r="T256" s="137">
        <f>S256*H256</f>
        <v>0</v>
      </c>
      <c r="AR256" s="138" t="s">
        <v>140</v>
      </c>
      <c r="AT256" s="138" t="s">
        <v>135</v>
      </c>
      <c r="AU256" s="138" t="s">
        <v>80</v>
      </c>
      <c r="AY256" s="17" t="s">
        <v>132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7" t="s">
        <v>78</v>
      </c>
      <c r="BK256" s="139">
        <f>ROUND(I256*H256,2)</f>
        <v>0</v>
      </c>
      <c r="BL256" s="17" t="s">
        <v>140</v>
      </c>
      <c r="BM256" s="138" t="s">
        <v>365</v>
      </c>
    </row>
    <row r="257" spans="2:65" s="1" customFormat="1" ht="19.5">
      <c r="B257" s="32"/>
      <c r="D257" s="140" t="s">
        <v>142</v>
      </c>
      <c r="F257" s="141" t="s">
        <v>366</v>
      </c>
      <c r="I257" s="142"/>
      <c r="L257" s="32"/>
      <c r="M257" s="143"/>
      <c r="T257" s="53"/>
      <c r="AT257" s="17" t="s">
        <v>142</v>
      </c>
      <c r="AU257" s="17" t="s">
        <v>80</v>
      </c>
    </row>
    <row r="258" spans="2:65" s="1" customFormat="1">
      <c r="B258" s="32"/>
      <c r="D258" s="144" t="s">
        <v>144</v>
      </c>
      <c r="F258" s="145" t="s">
        <v>367</v>
      </c>
      <c r="I258" s="142"/>
      <c r="L258" s="32"/>
      <c r="M258" s="143"/>
      <c r="T258" s="53"/>
      <c r="AT258" s="17" t="s">
        <v>144</v>
      </c>
      <c r="AU258" s="17" t="s">
        <v>80</v>
      </c>
    </row>
    <row r="259" spans="2:65" s="1" customFormat="1" ht="24.2" customHeight="1">
      <c r="B259" s="32"/>
      <c r="C259" s="127" t="s">
        <v>368</v>
      </c>
      <c r="D259" s="127" t="s">
        <v>135</v>
      </c>
      <c r="E259" s="128" t="s">
        <v>369</v>
      </c>
      <c r="F259" s="129" t="s">
        <v>370</v>
      </c>
      <c r="G259" s="130" t="s">
        <v>138</v>
      </c>
      <c r="H259" s="131">
        <v>430.54</v>
      </c>
      <c r="I259" s="132"/>
      <c r="J259" s="133">
        <f>ROUND(I259*H259,2)</f>
        <v>0</v>
      </c>
      <c r="K259" s="129" t="s">
        <v>139</v>
      </c>
      <c r="L259" s="32"/>
      <c r="M259" s="134" t="s">
        <v>19</v>
      </c>
      <c r="N259" s="135" t="s">
        <v>41</v>
      </c>
      <c r="P259" s="136">
        <f>O259*H259</f>
        <v>0</v>
      </c>
      <c r="Q259" s="136">
        <v>0</v>
      </c>
      <c r="R259" s="136">
        <f>Q259*H259</f>
        <v>0</v>
      </c>
      <c r="S259" s="136">
        <v>0.09</v>
      </c>
      <c r="T259" s="137">
        <f>S259*H259</f>
        <v>38.748600000000003</v>
      </c>
      <c r="AR259" s="138" t="s">
        <v>140</v>
      </c>
      <c r="AT259" s="138" t="s">
        <v>135</v>
      </c>
      <c r="AU259" s="138" t="s">
        <v>80</v>
      </c>
      <c r="AY259" s="17" t="s">
        <v>132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78</v>
      </c>
      <c r="BK259" s="139">
        <f>ROUND(I259*H259,2)</f>
        <v>0</v>
      </c>
      <c r="BL259" s="17" t="s">
        <v>140</v>
      </c>
      <c r="BM259" s="138" t="s">
        <v>371</v>
      </c>
    </row>
    <row r="260" spans="2:65" s="1" customFormat="1" ht="19.5">
      <c r="B260" s="32"/>
      <c r="D260" s="140" t="s">
        <v>142</v>
      </c>
      <c r="F260" s="141" t="s">
        <v>372</v>
      </c>
      <c r="I260" s="142"/>
      <c r="L260" s="32"/>
      <c r="M260" s="143"/>
      <c r="T260" s="53"/>
      <c r="AT260" s="17" t="s">
        <v>142</v>
      </c>
      <c r="AU260" s="17" t="s">
        <v>80</v>
      </c>
    </row>
    <row r="261" spans="2:65" s="1" customFormat="1">
      <c r="B261" s="32"/>
      <c r="D261" s="144" t="s">
        <v>144</v>
      </c>
      <c r="F261" s="145" t="s">
        <v>373</v>
      </c>
      <c r="I261" s="142"/>
      <c r="L261" s="32"/>
      <c r="M261" s="143"/>
      <c r="T261" s="53"/>
      <c r="AT261" s="17" t="s">
        <v>144</v>
      </c>
      <c r="AU261" s="17" t="s">
        <v>80</v>
      </c>
    </row>
    <row r="262" spans="2:65" s="13" customFormat="1">
      <c r="B262" s="152"/>
      <c r="D262" s="140" t="s">
        <v>146</v>
      </c>
      <c r="E262" s="153" t="s">
        <v>19</v>
      </c>
      <c r="F262" s="154" t="s">
        <v>374</v>
      </c>
      <c r="H262" s="155">
        <v>303.89999999999998</v>
      </c>
      <c r="I262" s="156"/>
      <c r="L262" s="152"/>
      <c r="M262" s="157"/>
      <c r="T262" s="158"/>
      <c r="AT262" s="153" t="s">
        <v>146</v>
      </c>
      <c r="AU262" s="153" t="s">
        <v>80</v>
      </c>
      <c r="AV262" s="13" t="s">
        <v>80</v>
      </c>
      <c r="AW262" s="13" t="s">
        <v>32</v>
      </c>
      <c r="AX262" s="13" t="s">
        <v>70</v>
      </c>
      <c r="AY262" s="153" t="s">
        <v>132</v>
      </c>
    </row>
    <row r="263" spans="2:65" s="13" customFormat="1">
      <c r="B263" s="152"/>
      <c r="D263" s="140" t="s">
        <v>146</v>
      </c>
      <c r="E263" s="153" t="s">
        <v>19</v>
      </c>
      <c r="F263" s="154" t="s">
        <v>375</v>
      </c>
      <c r="H263" s="155">
        <v>100.04</v>
      </c>
      <c r="I263" s="156"/>
      <c r="L263" s="152"/>
      <c r="M263" s="157"/>
      <c r="T263" s="158"/>
      <c r="AT263" s="153" t="s">
        <v>146</v>
      </c>
      <c r="AU263" s="153" t="s">
        <v>80</v>
      </c>
      <c r="AV263" s="13" t="s">
        <v>80</v>
      </c>
      <c r="AW263" s="13" t="s">
        <v>32</v>
      </c>
      <c r="AX263" s="13" t="s">
        <v>70</v>
      </c>
      <c r="AY263" s="153" t="s">
        <v>132</v>
      </c>
    </row>
    <row r="264" spans="2:65" s="13" customFormat="1">
      <c r="B264" s="152"/>
      <c r="D264" s="140" t="s">
        <v>146</v>
      </c>
      <c r="E264" s="153" t="s">
        <v>19</v>
      </c>
      <c r="F264" s="154" t="s">
        <v>376</v>
      </c>
      <c r="H264" s="155">
        <v>26.6</v>
      </c>
      <c r="I264" s="156"/>
      <c r="L264" s="152"/>
      <c r="M264" s="157"/>
      <c r="T264" s="158"/>
      <c r="AT264" s="153" t="s">
        <v>146</v>
      </c>
      <c r="AU264" s="153" t="s">
        <v>80</v>
      </c>
      <c r="AV264" s="13" t="s">
        <v>80</v>
      </c>
      <c r="AW264" s="13" t="s">
        <v>32</v>
      </c>
      <c r="AX264" s="13" t="s">
        <v>70</v>
      </c>
      <c r="AY264" s="153" t="s">
        <v>132</v>
      </c>
    </row>
    <row r="265" spans="2:65" s="14" customFormat="1">
      <c r="B265" s="159"/>
      <c r="D265" s="140" t="s">
        <v>146</v>
      </c>
      <c r="E265" s="160" t="s">
        <v>19</v>
      </c>
      <c r="F265" s="161" t="s">
        <v>149</v>
      </c>
      <c r="H265" s="162">
        <v>430.54</v>
      </c>
      <c r="I265" s="163"/>
      <c r="L265" s="159"/>
      <c r="M265" s="164"/>
      <c r="T265" s="165"/>
      <c r="AT265" s="160" t="s">
        <v>146</v>
      </c>
      <c r="AU265" s="160" t="s">
        <v>80</v>
      </c>
      <c r="AV265" s="14" t="s">
        <v>140</v>
      </c>
      <c r="AW265" s="14" t="s">
        <v>32</v>
      </c>
      <c r="AX265" s="14" t="s">
        <v>78</v>
      </c>
      <c r="AY265" s="160" t="s">
        <v>132</v>
      </c>
    </row>
    <row r="266" spans="2:65" s="1" customFormat="1" ht="24.2" customHeight="1">
      <c r="B266" s="32"/>
      <c r="C266" s="127" t="s">
        <v>377</v>
      </c>
      <c r="D266" s="127" t="s">
        <v>135</v>
      </c>
      <c r="E266" s="128" t="s">
        <v>378</v>
      </c>
      <c r="F266" s="129" t="s">
        <v>379</v>
      </c>
      <c r="G266" s="130" t="s">
        <v>309</v>
      </c>
      <c r="H266" s="131">
        <v>30.138000000000002</v>
      </c>
      <c r="I266" s="132"/>
      <c r="J266" s="133">
        <f>ROUND(I266*H266,2)</f>
        <v>0</v>
      </c>
      <c r="K266" s="129" t="s">
        <v>139</v>
      </c>
      <c r="L266" s="32"/>
      <c r="M266" s="134" t="s">
        <v>19</v>
      </c>
      <c r="N266" s="135" t="s">
        <v>41</v>
      </c>
      <c r="P266" s="136">
        <f>O266*H266</f>
        <v>0</v>
      </c>
      <c r="Q266" s="136">
        <v>0</v>
      </c>
      <c r="R266" s="136">
        <f>Q266*H266</f>
        <v>0</v>
      </c>
      <c r="S266" s="136">
        <v>1.4</v>
      </c>
      <c r="T266" s="137">
        <f>S266*H266</f>
        <v>42.193199999999997</v>
      </c>
      <c r="AR266" s="138" t="s">
        <v>140</v>
      </c>
      <c r="AT266" s="138" t="s">
        <v>135</v>
      </c>
      <c r="AU266" s="138" t="s">
        <v>80</v>
      </c>
      <c r="AY266" s="17" t="s">
        <v>132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78</v>
      </c>
      <c r="BK266" s="139">
        <f>ROUND(I266*H266,2)</f>
        <v>0</v>
      </c>
      <c r="BL266" s="17" t="s">
        <v>140</v>
      </c>
      <c r="BM266" s="138" t="s">
        <v>380</v>
      </c>
    </row>
    <row r="267" spans="2:65" s="1" customFormat="1" ht="19.5">
      <c r="B267" s="32"/>
      <c r="D267" s="140" t="s">
        <v>142</v>
      </c>
      <c r="F267" s="141" t="s">
        <v>381</v>
      </c>
      <c r="I267" s="142"/>
      <c r="L267" s="32"/>
      <c r="M267" s="143"/>
      <c r="T267" s="53"/>
      <c r="AT267" s="17" t="s">
        <v>142</v>
      </c>
      <c r="AU267" s="17" t="s">
        <v>80</v>
      </c>
    </row>
    <row r="268" spans="2:65" s="1" customFormat="1">
      <c r="B268" s="32"/>
      <c r="D268" s="144" t="s">
        <v>144</v>
      </c>
      <c r="F268" s="145" t="s">
        <v>382</v>
      </c>
      <c r="I268" s="142"/>
      <c r="L268" s="32"/>
      <c r="M268" s="143"/>
      <c r="T268" s="53"/>
      <c r="AT268" s="17" t="s">
        <v>144</v>
      </c>
      <c r="AU268" s="17" t="s">
        <v>80</v>
      </c>
    </row>
    <row r="269" spans="2:65" s="13" customFormat="1">
      <c r="B269" s="152"/>
      <c r="D269" s="140" t="s">
        <v>146</v>
      </c>
      <c r="E269" s="153" t="s">
        <v>19</v>
      </c>
      <c r="F269" s="154" t="s">
        <v>383</v>
      </c>
      <c r="H269" s="155">
        <v>21.273</v>
      </c>
      <c r="I269" s="156"/>
      <c r="L269" s="152"/>
      <c r="M269" s="157"/>
      <c r="T269" s="158"/>
      <c r="AT269" s="153" t="s">
        <v>146</v>
      </c>
      <c r="AU269" s="153" t="s">
        <v>80</v>
      </c>
      <c r="AV269" s="13" t="s">
        <v>80</v>
      </c>
      <c r="AW269" s="13" t="s">
        <v>32</v>
      </c>
      <c r="AX269" s="13" t="s">
        <v>70</v>
      </c>
      <c r="AY269" s="153" t="s">
        <v>132</v>
      </c>
    </row>
    <row r="270" spans="2:65" s="13" customFormat="1">
      <c r="B270" s="152"/>
      <c r="D270" s="140" t="s">
        <v>146</v>
      </c>
      <c r="E270" s="153" t="s">
        <v>19</v>
      </c>
      <c r="F270" s="154" t="s">
        <v>384</v>
      </c>
      <c r="H270" s="155">
        <v>7.0030000000000001</v>
      </c>
      <c r="I270" s="156"/>
      <c r="L270" s="152"/>
      <c r="M270" s="157"/>
      <c r="T270" s="158"/>
      <c r="AT270" s="153" t="s">
        <v>146</v>
      </c>
      <c r="AU270" s="153" t="s">
        <v>80</v>
      </c>
      <c r="AV270" s="13" t="s">
        <v>80</v>
      </c>
      <c r="AW270" s="13" t="s">
        <v>32</v>
      </c>
      <c r="AX270" s="13" t="s">
        <v>70</v>
      </c>
      <c r="AY270" s="153" t="s">
        <v>132</v>
      </c>
    </row>
    <row r="271" spans="2:65" s="13" customFormat="1">
      <c r="B271" s="152"/>
      <c r="D271" s="140" t="s">
        <v>146</v>
      </c>
      <c r="E271" s="153" t="s">
        <v>19</v>
      </c>
      <c r="F271" s="154" t="s">
        <v>385</v>
      </c>
      <c r="H271" s="155">
        <v>1.8620000000000001</v>
      </c>
      <c r="I271" s="156"/>
      <c r="L271" s="152"/>
      <c r="M271" s="157"/>
      <c r="T271" s="158"/>
      <c r="AT271" s="153" t="s">
        <v>146</v>
      </c>
      <c r="AU271" s="153" t="s">
        <v>80</v>
      </c>
      <c r="AV271" s="13" t="s">
        <v>80</v>
      </c>
      <c r="AW271" s="13" t="s">
        <v>32</v>
      </c>
      <c r="AX271" s="13" t="s">
        <v>70</v>
      </c>
      <c r="AY271" s="153" t="s">
        <v>132</v>
      </c>
    </row>
    <row r="272" spans="2:65" s="14" customFormat="1">
      <c r="B272" s="159"/>
      <c r="D272" s="140" t="s">
        <v>146</v>
      </c>
      <c r="E272" s="160" t="s">
        <v>19</v>
      </c>
      <c r="F272" s="161" t="s">
        <v>149</v>
      </c>
      <c r="H272" s="162">
        <v>30.138000000000002</v>
      </c>
      <c r="I272" s="163"/>
      <c r="L272" s="159"/>
      <c r="M272" s="164"/>
      <c r="T272" s="165"/>
      <c r="AT272" s="160" t="s">
        <v>146</v>
      </c>
      <c r="AU272" s="160" t="s">
        <v>80</v>
      </c>
      <c r="AV272" s="14" t="s">
        <v>140</v>
      </c>
      <c r="AW272" s="14" t="s">
        <v>32</v>
      </c>
      <c r="AX272" s="14" t="s">
        <v>78</v>
      </c>
      <c r="AY272" s="160" t="s">
        <v>132</v>
      </c>
    </row>
    <row r="273" spans="2:65" s="1" customFormat="1" ht="24.2" customHeight="1">
      <c r="B273" s="32"/>
      <c r="C273" s="127" t="s">
        <v>386</v>
      </c>
      <c r="D273" s="127" t="s">
        <v>135</v>
      </c>
      <c r="E273" s="128" t="s">
        <v>387</v>
      </c>
      <c r="F273" s="129" t="s">
        <v>388</v>
      </c>
      <c r="G273" s="130" t="s">
        <v>138</v>
      </c>
      <c r="H273" s="131">
        <v>17.579999999999998</v>
      </c>
      <c r="I273" s="132"/>
      <c r="J273" s="133">
        <f>ROUND(I273*H273,2)</f>
        <v>0</v>
      </c>
      <c r="K273" s="129" t="s">
        <v>139</v>
      </c>
      <c r="L273" s="32"/>
      <c r="M273" s="134" t="s">
        <v>19</v>
      </c>
      <c r="N273" s="135" t="s">
        <v>41</v>
      </c>
      <c r="P273" s="136">
        <f>O273*H273</f>
        <v>0</v>
      </c>
      <c r="Q273" s="136">
        <v>0</v>
      </c>
      <c r="R273" s="136">
        <f>Q273*H273</f>
        <v>0</v>
      </c>
      <c r="S273" s="136">
        <v>3.7999999999999999E-2</v>
      </c>
      <c r="T273" s="137">
        <f>S273*H273</f>
        <v>0.66803999999999997</v>
      </c>
      <c r="AR273" s="138" t="s">
        <v>140</v>
      </c>
      <c r="AT273" s="138" t="s">
        <v>135</v>
      </c>
      <c r="AU273" s="138" t="s">
        <v>80</v>
      </c>
      <c r="AY273" s="17" t="s">
        <v>132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7" t="s">
        <v>78</v>
      </c>
      <c r="BK273" s="139">
        <f>ROUND(I273*H273,2)</f>
        <v>0</v>
      </c>
      <c r="BL273" s="17" t="s">
        <v>140</v>
      </c>
      <c r="BM273" s="138" t="s">
        <v>389</v>
      </c>
    </row>
    <row r="274" spans="2:65" s="1" customFormat="1" ht="29.25">
      <c r="B274" s="32"/>
      <c r="D274" s="140" t="s">
        <v>142</v>
      </c>
      <c r="F274" s="141" t="s">
        <v>390</v>
      </c>
      <c r="I274" s="142"/>
      <c r="L274" s="32"/>
      <c r="M274" s="143"/>
      <c r="T274" s="53"/>
      <c r="AT274" s="17" t="s">
        <v>142</v>
      </c>
      <c r="AU274" s="17" t="s">
        <v>80</v>
      </c>
    </row>
    <row r="275" spans="2:65" s="1" customFormat="1">
      <c r="B275" s="32"/>
      <c r="D275" s="144" t="s">
        <v>144</v>
      </c>
      <c r="F275" s="145" t="s">
        <v>391</v>
      </c>
      <c r="I275" s="142"/>
      <c r="L275" s="32"/>
      <c r="M275" s="143"/>
      <c r="T275" s="53"/>
      <c r="AT275" s="17" t="s">
        <v>144</v>
      </c>
      <c r="AU275" s="17" t="s">
        <v>80</v>
      </c>
    </row>
    <row r="276" spans="2:65" s="13" customFormat="1">
      <c r="B276" s="152"/>
      <c r="D276" s="140" t="s">
        <v>146</v>
      </c>
      <c r="E276" s="153" t="s">
        <v>19</v>
      </c>
      <c r="F276" s="154" t="s">
        <v>249</v>
      </c>
      <c r="H276" s="155">
        <v>11.52</v>
      </c>
      <c r="I276" s="156"/>
      <c r="L276" s="152"/>
      <c r="M276" s="157"/>
      <c r="T276" s="158"/>
      <c r="AT276" s="153" t="s">
        <v>146</v>
      </c>
      <c r="AU276" s="153" t="s">
        <v>80</v>
      </c>
      <c r="AV276" s="13" t="s">
        <v>80</v>
      </c>
      <c r="AW276" s="13" t="s">
        <v>32</v>
      </c>
      <c r="AX276" s="13" t="s">
        <v>70</v>
      </c>
      <c r="AY276" s="153" t="s">
        <v>132</v>
      </c>
    </row>
    <row r="277" spans="2:65" s="13" customFormat="1">
      <c r="B277" s="152"/>
      <c r="D277" s="140" t="s">
        <v>146</v>
      </c>
      <c r="E277" s="153" t="s">
        <v>19</v>
      </c>
      <c r="F277" s="154" t="s">
        <v>250</v>
      </c>
      <c r="H277" s="155">
        <v>1.92</v>
      </c>
      <c r="I277" s="156"/>
      <c r="L277" s="152"/>
      <c r="M277" s="157"/>
      <c r="T277" s="158"/>
      <c r="AT277" s="153" t="s">
        <v>146</v>
      </c>
      <c r="AU277" s="153" t="s">
        <v>80</v>
      </c>
      <c r="AV277" s="13" t="s">
        <v>80</v>
      </c>
      <c r="AW277" s="13" t="s">
        <v>32</v>
      </c>
      <c r="AX277" s="13" t="s">
        <v>70</v>
      </c>
      <c r="AY277" s="153" t="s">
        <v>132</v>
      </c>
    </row>
    <row r="278" spans="2:65" s="13" customFormat="1">
      <c r="B278" s="152"/>
      <c r="D278" s="140" t="s">
        <v>146</v>
      </c>
      <c r="E278" s="153" t="s">
        <v>19</v>
      </c>
      <c r="F278" s="154" t="s">
        <v>252</v>
      </c>
      <c r="H278" s="155">
        <v>0.54</v>
      </c>
      <c r="I278" s="156"/>
      <c r="L278" s="152"/>
      <c r="M278" s="157"/>
      <c r="T278" s="158"/>
      <c r="AT278" s="153" t="s">
        <v>146</v>
      </c>
      <c r="AU278" s="153" t="s">
        <v>80</v>
      </c>
      <c r="AV278" s="13" t="s">
        <v>80</v>
      </c>
      <c r="AW278" s="13" t="s">
        <v>32</v>
      </c>
      <c r="AX278" s="13" t="s">
        <v>70</v>
      </c>
      <c r="AY278" s="153" t="s">
        <v>132</v>
      </c>
    </row>
    <row r="279" spans="2:65" s="13" customFormat="1">
      <c r="B279" s="152"/>
      <c r="D279" s="140" t="s">
        <v>146</v>
      </c>
      <c r="E279" s="153" t="s">
        <v>19</v>
      </c>
      <c r="F279" s="154" t="s">
        <v>251</v>
      </c>
      <c r="H279" s="155">
        <v>1.08</v>
      </c>
      <c r="I279" s="156"/>
      <c r="L279" s="152"/>
      <c r="M279" s="157"/>
      <c r="T279" s="158"/>
      <c r="AT279" s="153" t="s">
        <v>146</v>
      </c>
      <c r="AU279" s="153" t="s">
        <v>80</v>
      </c>
      <c r="AV279" s="13" t="s">
        <v>80</v>
      </c>
      <c r="AW279" s="13" t="s">
        <v>32</v>
      </c>
      <c r="AX279" s="13" t="s">
        <v>70</v>
      </c>
      <c r="AY279" s="153" t="s">
        <v>132</v>
      </c>
    </row>
    <row r="280" spans="2:65" s="13" customFormat="1">
      <c r="B280" s="152"/>
      <c r="D280" s="140" t="s">
        <v>146</v>
      </c>
      <c r="E280" s="153" t="s">
        <v>19</v>
      </c>
      <c r="F280" s="154" t="s">
        <v>255</v>
      </c>
      <c r="H280" s="155">
        <v>2.52</v>
      </c>
      <c r="I280" s="156"/>
      <c r="L280" s="152"/>
      <c r="M280" s="157"/>
      <c r="T280" s="158"/>
      <c r="AT280" s="153" t="s">
        <v>146</v>
      </c>
      <c r="AU280" s="153" t="s">
        <v>80</v>
      </c>
      <c r="AV280" s="13" t="s">
        <v>80</v>
      </c>
      <c r="AW280" s="13" t="s">
        <v>32</v>
      </c>
      <c r="AX280" s="13" t="s">
        <v>70</v>
      </c>
      <c r="AY280" s="153" t="s">
        <v>132</v>
      </c>
    </row>
    <row r="281" spans="2:65" s="14" customFormat="1">
      <c r="B281" s="159"/>
      <c r="D281" s="140" t="s">
        <v>146</v>
      </c>
      <c r="E281" s="160" t="s">
        <v>19</v>
      </c>
      <c r="F281" s="161" t="s">
        <v>149</v>
      </c>
      <c r="H281" s="162">
        <v>17.579999999999998</v>
      </c>
      <c r="I281" s="163"/>
      <c r="L281" s="159"/>
      <c r="M281" s="164"/>
      <c r="T281" s="165"/>
      <c r="AT281" s="160" t="s">
        <v>146</v>
      </c>
      <c r="AU281" s="160" t="s">
        <v>80</v>
      </c>
      <c r="AV281" s="14" t="s">
        <v>140</v>
      </c>
      <c r="AW281" s="14" t="s">
        <v>32</v>
      </c>
      <c r="AX281" s="14" t="s">
        <v>78</v>
      </c>
      <c r="AY281" s="160" t="s">
        <v>132</v>
      </c>
    </row>
    <row r="282" spans="2:65" s="1" customFormat="1" ht="21.75" customHeight="1">
      <c r="B282" s="32"/>
      <c r="C282" s="127" t="s">
        <v>392</v>
      </c>
      <c r="D282" s="127" t="s">
        <v>135</v>
      </c>
      <c r="E282" s="128" t="s">
        <v>393</v>
      </c>
      <c r="F282" s="129" t="s">
        <v>394</v>
      </c>
      <c r="G282" s="130" t="s">
        <v>138</v>
      </c>
      <c r="H282" s="131">
        <v>3.78</v>
      </c>
      <c r="I282" s="132"/>
      <c r="J282" s="133">
        <f>ROUND(I282*H282,2)</f>
        <v>0</v>
      </c>
      <c r="K282" s="129" t="s">
        <v>139</v>
      </c>
      <c r="L282" s="32"/>
      <c r="M282" s="134" t="s">
        <v>19</v>
      </c>
      <c r="N282" s="135" t="s">
        <v>41</v>
      </c>
      <c r="P282" s="136">
        <f>O282*H282</f>
        <v>0</v>
      </c>
      <c r="Q282" s="136">
        <v>0</v>
      </c>
      <c r="R282" s="136">
        <f>Q282*H282</f>
        <v>0</v>
      </c>
      <c r="S282" s="136">
        <v>6.7000000000000004E-2</v>
      </c>
      <c r="T282" s="137">
        <f>S282*H282</f>
        <v>0.25325999999999999</v>
      </c>
      <c r="AR282" s="138" t="s">
        <v>140</v>
      </c>
      <c r="AT282" s="138" t="s">
        <v>135</v>
      </c>
      <c r="AU282" s="138" t="s">
        <v>80</v>
      </c>
      <c r="AY282" s="17" t="s">
        <v>132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7" t="s">
        <v>78</v>
      </c>
      <c r="BK282" s="139">
        <f>ROUND(I282*H282,2)</f>
        <v>0</v>
      </c>
      <c r="BL282" s="17" t="s">
        <v>140</v>
      </c>
      <c r="BM282" s="138" t="s">
        <v>395</v>
      </c>
    </row>
    <row r="283" spans="2:65" s="1" customFormat="1" ht="19.5">
      <c r="B283" s="32"/>
      <c r="D283" s="140" t="s">
        <v>142</v>
      </c>
      <c r="F283" s="141" t="s">
        <v>396</v>
      </c>
      <c r="I283" s="142"/>
      <c r="L283" s="32"/>
      <c r="M283" s="143"/>
      <c r="T283" s="53"/>
      <c r="AT283" s="17" t="s">
        <v>142</v>
      </c>
      <c r="AU283" s="17" t="s">
        <v>80</v>
      </c>
    </row>
    <row r="284" spans="2:65" s="1" customFormat="1">
      <c r="B284" s="32"/>
      <c r="D284" s="144" t="s">
        <v>144</v>
      </c>
      <c r="F284" s="145" t="s">
        <v>397</v>
      </c>
      <c r="I284" s="142"/>
      <c r="L284" s="32"/>
      <c r="M284" s="143"/>
      <c r="T284" s="53"/>
      <c r="AT284" s="17" t="s">
        <v>144</v>
      </c>
      <c r="AU284" s="17" t="s">
        <v>80</v>
      </c>
    </row>
    <row r="285" spans="2:65" s="13" customFormat="1">
      <c r="B285" s="152"/>
      <c r="D285" s="140" t="s">
        <v>146</v>
      </c>
      <c r="E285" s="153" t="s">
        <v>19</v>
      </c>
      <c r="F285" s="154" t="s">
        <v>398</v>
      </c>
      <c r="H285" s="155">
        <v>3.78</v>
      </c>
      <c r="I285" s="156"/>
      <c r="L285" s="152"/>
      <c r="M285" s="157"/>
      <c r="T285" s="158"/>
      <c r="AT285" s="153" t="s">
        <v>146</v>
      </c>
      <c r="AU285" s="153" t="s">
        <v>80</v>
      </c>
      <c r="AV285" s="13" t="s">
        <v>80</v>
      </c>
      <c r="AW285" s="13" t="s">
        <v>32</v>
      </c>
      <c r="AX285" s="13" t="s">
        <v>70</v>
      </c>
      <c r="AY285" s="153" t="s">
        <v>132</v>
      </c>
    </row>
    <row r="286" spans="2:65" s="14" customFormat="1">
      <c r="B286" s="159"/>
      <c r="D286" s="140" t="s">
        <v>146</v>
      </c>
      <c r="E286" s="160" t="s">
        <v>19</v>
      </c>
      <c r="F286" s="161" t="s">
        <v>149</v>
      </c>
      <c r="H286" s="162">
        <v>3.78</v>
      </c>
      <c r="I286" s="163"/>
      <c r="L286" s="159"/>
      <c r="M286" s="164"/>
      <c r="T286" s="165"/>
      <c r="AT286" s="160" t="s">
        <v>146</v>
      </c>
      <c r="AU286" s="160" t="s">
        <v>80</v>
      </c>
      <c r="AV286" s="14" t="s">
        <v>140</v>
      </c>
      <c r="AW286" s="14" t="s">
        <v>32</v>
      </c>
      <c r="AX286" s="14" t="s">
        <v>78</v>
      </c>
      <c r="AY286" s="160" t="s">
        <v>132</v>
      </c>
    </row>
    <row r="287" spans="2:65" s="1" customFormat="1" ht="21.75" customHeight="1">
      <c r="B287" s="32"/>
      <c r="C287" s="127" t="s">
        <v>399</v>
      </c>
      <c r="D287" s="127" t="s">
        <v>135</v>
      </c>
      <c r="E287" s="128" t="s">
        <v>400</v>
      </c>
      <c r="F287" s="129" t="s">
        <v>401</v>
      </c>
      <c r="G287" s="130" t="s">
        <v>138</v>
      </c>
      <c r="H287" s="131">
        <v>23.6</v>
      </c>
      <c r="I287" s="132"/>
      <c r="J287" s="133">
        <f>ROUND(I287*H287,2)</f>
        <v>0</v>
      </c>
      <c r="K287" s="129" t="s">
        <v>139</v>
      </c>
      <c r="L287" s="32"/>
      <c r="M287" s="134" t="s">
        <v>19</v>
      </c>
      <c r="N287" s="135" t="s">
        <v>41</v>
      </c>
      <c r="P287" s="136">
        <f>O287*H287</f>
        <v>0</v>
      </c>
      <c r="Q287" s="136">
        <v>0</v>
      </c>
      <c r="R287" s="136">
        <f>Q287*H287</f>
        <v>0</v>
      </c>
      <c r="S287" s="136">
        <v>7.5999999999999998E-2</v>
      </c>
      <c r="T287" s="137">
        <f>S287*H287</f>
        <v>1.7936000000000001</v>
      </c>
      <c r="AR287" s="138" t="s">
        <v>140</v>
      </c>
      <c r="AT287" s="138" t="s">
        <v>135</v>
      </c>
      <c r="AU287" s="138" t="s">
        <v>80</v>
      </c>
      <c r="AY287" s="17" t="s">
        <v>132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78</v>
      </c>
      <c r="BK287" s="139">
        <f>ROUND(I287*H287,2)</f>
        <v>0</v>
      </c>
      <c r="BL287" s="17" t="s">
        <v>140</v>
      </c>
      <c r="BM287" s="138" t="s">
        <v>402</v>
      </c>
    </row>
    <row r="288" spans="2:65" s="1" customFormat="1" ht="19.5">
      <c r="B288" s="32"/>
      <c r="D288" s="140" t="s">
        <v>142</v>
      </c>
      <c r="F288" s="141" t="s">
        <v>403</v>
      </c>
      <c r="I288" s="142"/>
      <c r="L288" s="32"/>
      <c r="M288" s="143"/>
      <c r="T288" s="53"/>
      <c r="AT288" s="17" t="s">
        <v>142</v>
      </c>
      <c r="AU288" s="17" t="s">
        <v>80</v>
      </c>
    </row>
    <row r="289" spans="2:65" s="1" customFormat="1">
      <c r="B289" s="32"/>
      <c r="D289" s="144" t="s">
        <v>144</v>
      </c>
      <c r="F289" s="145" t="s">
        <v>404</v>
      </c>
      <c r="I289" s="142"/>
      <c r="L289" s="32"/>
      <c r="M289" s="143"/>
      <c r="T289" s="53"/>
      <c r="AT289" s="17" t="s">
        <v>144</v>
      </c>
      <c r="AU289" s="17" t="s">
        <v>80</v>
      </c>
    </row>
    <row r="290" spans="2:65" s="13" customFormat="1">
      <c r="B290" s="152"/>
      <c r="D290" s="140" t="s">
        <v>146</v>
      </c>
      <c r="E290" s="153" t="s">
        <v>19</v>
      </c>
      <c r="F290" s="154" t="s">
        <v>405</v>
      </c>
      <c r="H290" s="155">
        <v>6</v>
      </c>
      <c r="I290" s="156"/>
      <c r="L290" s="152"/>
      <c r="M290" s="157"/>
      <c r="T290" s="158"/>
      <c r="AT290" s="153" t="s">
        <v>146</v>
      </c>
      <c r="AU290" s="153" t="s">
        <v>80</v>
      </c>
      <c r="AV290" s="13" t="s">
        <v>80</v>
      </c>
      <c r="AW290" s="13" t="s">
        <v>32</v>
      </c>
      <c r="AX290" s="13" t="s">
        <v>70</v>
      </c>
      <c r="AY290" s="153" t="s">
        <v>132</v>
      </c>
    </row>
    <row r="291" spans="2:65" s="13" customFormat="1">
      <c r="B291" s="152"/>
      <c r="D291" s="140" t="s">
        <v>146</v>
      </c>
      <c r="E291" s="153" t="s">
        <v>19</v>
      </c>
      <c r="F291" s="154" t="s">
        <v>406</v>
      </c>
      <c r="H291" s="155">
        <v>17.600000000000001</v>
      </c>
      <c r="I291" s="156"/>
      <c r="L291" s="152"/>
      <c r="M291" s="157"/>
      <c r="T291" s="158"/>
      <c r="AT291" s="153" t="s">
        <v>146</v>
      </c>
      <c r="AU291" s="153" t="s">
        <v>80</v>
      </c>
      <c r="AV291" s="13" t="s">
        <v>80</v>
      </c>
      <c r="AW291" s="13" t="s">
        <v>32</v>
      </c>
      <c r="AX291" s="13" t="s">
        <v>70</v>
      </c>
      <c r="AY291" s="153" t="s">
        <v>132</v>
      </c>
    </row>
    <row r="292" spans="2:65" s="14" customFormat="1">
      <c r="B292" s="159"/>
      <c r="D292" s="140" t="s">
        <v>146</v>
      </c>
      <c r="E292" s="160" t="s">
        <v>19</v>
      </c>
      <c r="F292" s="161" t="s">
        <v>149</v>
      </c>
      <c r="H292" s="162">
        <v>23.6</v>
      </c>
      <c r="I292" s="163"/>
      <c r="L292" s="159"/>
      <c r="M292" s="164"/>
      <c r="T292" s="165"/>
      <c r="AT292" s="160" t="s">
        <v>146</v>
      </c>
      <c r="AU292" s="160" t="s">
        <v>80</v>
      </c>
      <c r="AV292" s="14" t="s">
        <v>140</v>
      </c>
      <c r="AW292" s="14" t="s">
        <v>32</v>
      </c>
      <c r="AX292" s="14" t="s">
        <v>78</v>
      </c>
      <c r="AY292" s="160" t="s">
        <v>132</v>
      </c>
    </row>
    <row r="293" spans="2:65" s="1" customFormat="1" ht="37.9" customHeight="1">
      <c r="B293" s="32"/>
      <c r="C293" s="127" t="s">
        <v>407</v>
      </c>
      <c r="D293" s="127" t="s">
        <v>135</v>
      </c>
      <c r="E293" s="128" t="s">
        <v>408</v>
      </c>
      <c r="F293" s="129" t="s">
        <v>409</v>
      </c>
      <c r="G293" s="130" t="s">
        <v>138</v>
      </c>
      <c r="H293" s="131">
        <v>122.78700000000001</v>
      </c>
      <c r="I293" s="132"/>
      <c r="J293" s="133">
        <f>ROUND(I293*H293,2)</f>
        <v>0</v>
      </c>
      <c r="K293" s="129" t="s">
        <v>139</v>
      </c>
      <c r="L293" s="32"/>
      <c r="M293" s="134" t="s">
        <v>19</v>
      </c>
      <c r="N293" s="135" t="s">
        <v>41</v>
      </c>
      <c r="P293" s="136">
        <f>O293*H293</f>
        <v>0</v>
      </c>
      <c r="Q293" s="136">
        <v>0</v>
      </c>
      <c r="R293" s="136">
        <f>Q293*H293</f>
        <v>0</v>
      </c>
      <c r="S293" s="136">
        <v>0.05</v>
      </c>
      <c r="T293" s="137">
        <f>S293*H293</f>
        <v>6.1393500000000003</v>
      </c>
      <c r="AR293" s="138" t="s">
        <v>140</v>
      </c>
      <c r="AT293" s="138" t="s">
        <v>135</v>
      </c>
      <c r="AU293" s="138" t="s">
        <v>80</v>
      </c>
      <c r="AY293" s="17" t="s">
        <v>132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7" t="s">
        <v>78</v>
      </c>
      <c r="BK293" s="139">
        <f>ROUND(I293*H293,2)</f>
        <v>0</v>
      </c>
      <c r="BL293" s="17" t="s">
        <v>140</v>
      </c>
      <c r="BM293" s="138" t="s">
        <v>410</v>
      </c>
    </row>
    <row r="294" spans="2:65" s="1" customFormat="1" ht="19.5">
      <c r="B294" s="32"/>
      <c r="D294" s="140" t="s">
        <v>142</v>
      </c>
      <c r="F294" s="141" t="s">
        <v>411</v>
      </c>
      <c r="I294" s="142"/>
      <c r="L294" s="32"/>
      <c r="M294" s="143"/>
      <c r="T294" s="53"/>
      <c r="AT294" s="17" t="s">
        <v>142</v>
      </c>
      <c r="AU294" s="17" t="s">
        <v>80</v>
      </c>
    </row>
    <row r="295" spans="2:65" s="1" customFormat="1">
      <c r="B295" s="32"/>
      <c r="D295" s="144" t="s">
        <v>144</v>
      </c>
      <c r="F295" s="145" t="s">
        <v>412</v>
      </c>
      <c r="I295" s="142"/>
      <c r="L295" s="32"/>
      <c r="M295" s="143"/>
      <c r="T295" s="53"/>
      <c r="AT295" s="17" t="s">
        <v>144</v>
      </c>
      <c r="AU295" s="17" t="s">
        <v>80</v>
      </c>
    </row>
    <row r="296" spans="2:65" s="13" customFormat="1">
      <c r="B296" s="152"/>
      <c r="D296" s="140" t="s">
        <v>146</v>
      </c>
      <c r="E296" s="153" t="s">
        <v>19</v>
      </c>
      <c r="F296" s="154" t="s">
        <v>413</v>
      </c>
      <c r="H296" s="155">
        <v>12.644</v>
      </c>
      <c r="I296" s="156"/>
      <c r="L296" s="152"/>
      <c r="M296" s="157"/>
      <c r="T296" s="158"/>
      <c r="AT296" s="153" t="s">
        <v>146</v>
      </c>
      <c r="AU296" s="153" t="s">
        <v>80</v>
      </c>
      <c r="AV296" s="13" t="s">
        <v>80</v>
      </c>
      <c r="AW296" s="13" t="s">
        <v>32</v>
      </c>
      <c r="AX296" s="13" t="s">
        <v>70</v>
      </c>
      <c r="AY296" s="153" t="s">
        <v>132</v>
      </c>
    </row>
    <row r="297" spans="2:65" s="13" customFormat="1">
      <c r="B297" s="152"/>
      <c r="D297" s="140" t="s">
        <v>146</v>
      </c>
      <c r="E297" s="153" t="s">
        <v>19</v>
      </c>
      <c r="F297" s="154" t="s">
        <v>414</v>
      </c>
      <c r="H297" s="155">
        <v>29.856000000000002</v>
      </c>
      <c r="I297" s="156"/>
      <c r="L297" s="152"/>
      <c r="M297" s="157"/>
      <c r="T297" s="158"/>
      <c r="AT297" s="153" t="s">
        <v>146</v>
      </c>
      <c r="AU297" s="153" t="s">
        <v>80</v>
      </c>
      <c r="AV297" s="13" t="s">
        <v>80</v>
      </c>
      <c r="AW297" s="13" t="s">
        <v>32</v>
      </c>
      <c r="AX297" s="13" t="s">
        <v>70</v>
      </c>
      <c r="AY297" s="153" t="s">
        <v>132</v>
      </c>
    </row>
    <row r="298" spans="2:65" s="13" customFormat="1">
      <c r="B298" s="152"/>
      <c r="D298" s="140" t="s">
        <v>146</v>
      </c>
      <c r="E298" s="153" t="s">
        <v>19</v>
      </c>
      <c r="F298" s="154" t="s">
        <v>415</v>
      </c>
      <c r="H298" s="155">
        <v>4.49</v>
      </c>
      <c r="I298" s="156"/>
      <c r="L298" s="152"/>
      <c r="M298" s="157"/>
      <c r="T298" s="158"/>
      <c r="AT298" s="153" t="s">
        <v>146</v>
      </c>
      <c r="AU298" s="153" t="s">
        <v>80</v>
      </c>
      <c r="AV298" s="13" t="s">
        <v>80</v>
      </c>
      <c r="AW298" s="13" t="s">
        <v>32</v>
      </c>
      <c r="AX298" s="13" t="s">
        <v>70</v>
      </c>
      <c r="AY298" s="153" t="s">
        <v>132</v>
      </c>
    </row>
    <row r="299" spans="2:65" s="13" customFormat="1">
      <c r="B299" s="152"/>
      <c r="D299" s="140" t="s">
        <v>146</v>
      </c>
      <c r="E299" s="153" t="s">
        <v>19</v>
      </c>
      <c r="F299" s="154" t="s">
        <v>416</v>
      </c>
      <c r="H299" s="155">
        <v>9.9559999999999995</v>
      </c>
      <c r="I299" s="156"/>
      <c r="L299" s="152"/>
      <c r="M299" s="157"/>
      <c r="T299" s="158"/>
      <c r="AT299" s="153" t="s">
        <v>146</v>
      </c>
      <c r="AU299" s="153" t="s">
        <v>80</v>
      </c>
      <c r="AV299" s="13" t="s">
        <v>80</v>
      </c>
      <c r="AW299" s="13" t="s">
        <v>32</v>
      </c>
      <c r="AX299" s="13" t="s">
        <v>70</v>
      </c>
      <c r="AY299" s="153" t="s">
        <v>132</v>
      </c>
    </row>
    <row r="300" spans="2:65" s="13" customFormat="1">
      <c r="B300" s="152"/>
      <c r="D300" s="140" t="s">
        <v>146</v>
      </c>
      <c r="E300" s="153" t="s">
        <v>19</v>
      </c>
      <c r="F300" s="154" t="s">
        <v>417</v>
      </c>
      <c r="H300" s="155">
        <v>23.456</v>
      </c>
      <c r="I300" s="156"/>
      <c r="L300" s="152"/>
      <c r="M300" s="157"/>
      <c r="T300" s="158"/>
      <c r="AT300" s="153" t="s">
        <v>146</v>
      </c>
      <c r="AU300" s="153" t="s">
        <v>80</v>
      </c>
      <c r="AV300" s="13" t="s">
        <v>80</v>
      </c>
      <c r="AW300" s="13" t="s">
        <v>32</v>
      </c>
      <c r="AX300" s="13" t="s">
        <v>70</v>
      </c>
      <c r="AY300" s="153" t="s">
        <v>132</v>
      </c>
    </row>
    <row r="301" spans="2:65" s="13" customFormat="1">
      <c r="B301" s="152"/>
      <c r="D301" s="140" t="s">
        <v>146</v>
      </c>
      <c r="E301" s="153" t="s">
        <v>19</v>
      </c>
      <c r="F301" s="154" t="s">
        <v>418</v>
      </c>
      <c r="H301" s="155">
        <v>2.254</v>
      </c>
      <c r="I301" s="156"/>
      <c r="L301" s="152"/>
      <c r="M301" s="157"/>
      <c r="T301" s="158"/>
      <c r="AT301" s="153" t="s">
        <v>146</v>
      </c>
      <c r="AU301" s="153" t="s">
        <v>80</v>
      </c>
      <c r="AV301" s="13" t="s">
        <v>80</v>
      </c>
      <c r="AW301" s="13" t="s">
        <v>32</v>
      </c>
      <c r="AX301" s="13" t="s">
        <v>70</v>
      </c>
      <c r="AY301" s="153" t="s">
        <v>132</v>
      </c>
    </row>
    <row r="302" spans="2:65" s="13" customFormat="1">
      <c r="B302" s="152"/>
      <c r="D302" s="140" t="s">
        <v>146</v>
      </c>
      <c r="E302" s="153" t="s">
        <v>19</v>
      </c>
      <c r="F302" s="154" t="s">
        <v>419</v>
      </c>
      <c r="H302" s="155">
        <v>6.173</v>
      </c>
      <c r="I302" s="156"/>
      <c r="L302" s="152"/>
      <c r="M302" s="157"/>
      <c r="T302" s="158"/>
      <c r="AT302" s="153" t="s">
        <v>146</v>
      </c>
      <c r="AU302" s="153" t="s">
        <v>80</v>
      </c>
      <c r="AV302" s="13" t="s">
        <v>80</v>
      </c>
      <c r="AW302" s="13" t="s">
        <v>32</v>
      </c>
      <c r="AX302" s="13" t="s">
        <v>70</v>
      </c>
      <c r="AY302" s="153" t="s">
        <v>132</v>
      </c>
    </row>
    <row r="303" spans="2:65" s="13" customFormat="1">
      <c r="B303" s="152"/>
      <c r="D303" s="140" t="s">
        <v>146</v>
      </c>
      <c r="E303" s="153" t="s">
        <v>19</v>
      </c>
      <c r="F303" s="154" t="s">
        <v>420</v>
      </c>
      <c r="H303" s="155">
        <v>1.6830000000000001</v>
      </c>
      <c r="I303" s="156"/>
      <c r="L303" s="152"/>
      <c r="M303" s="157"/>
      <c r="T303" s="158"/>
      <c r="AT303" s="153" t="s">
        <v>146</v>
      </c>
      <c r="AU303" s="153" t="s">
        <v>80</v>
      </c>
      <c r="AV303" s="13" t="s">
        <v>80</v>
      </c>
      <c r="AW303" s="13" t="s">
        <v>32</v>
      </c>
      <c r="AX303" s="13" t="s">
        <v>70</v>
      </c>
      <c r="AY303" s="153" t="s">
        <v>132</v>
      </c>
    </row>
    <row r="304" spans="2:65" s="13" customFormat="1">
      <c r="B304" s="152"/>
      <c r="D304" s="140" t="s">
        <v>146</v>
      </c>
      <c r="E304" s="153" t="s">
        <v>19</v>
      </c>
      <c r="F304" s="154" t="s">
        <v>421</v>
      </c>
      <c r="H304" s="155">
        <v>2.0009999999999999</v>
      </c>
      <c r="I304" s="156"/>
      <c r="L304" s="152"/>
      <c r="M304" s="157"/>
      <c r="T304" s="158"/>
      <c r="AT304" s="153" t="s">
        <v>146</v>
      </c>
      <c r="AU304" s="153" t="s">
        <v>80</v>
      </c>
      <c r="AV304" s="13" t="s">
        <v>80</v>
      </c>
      <c r="AW304" s="13" t="s">
        <v>32</v>
      </c>
      <c r="AX304" s="13" t="s">
        <v>70</v>
      </c>
      <c r="AY304" s="153" t="s">
        <v>132</v>
      </c>
    </row>
    <row r="305" spans="2:65" s="13" customFormat="1">
      <c r="B305" s="152"/>
      <c r="D305" s="140" t="s">
        <v>146</v>
      </c>
      <c r="E305" s="153" t="s">
        <v>19</v>
      </c>
      <c r="F305" s="154" t="s">
        <v>422</v>
      </c>
      <c r="H305" s="155">
        <v>2.4769999999999999</v>
      </c>
      <c r="I305" s="156"/>
      <c r="L305" s="152"/>
      <c r="M305" s="157"/>
      <c r="T305" s="158"/>
      <c r="AT305" s="153" t="s">
        <v>146</v>
      </c>
      <c r="AU305" s="153" t="s">
        <v>80</v>
      </c>
      <c r="AV305" s="13" t="s">
        <v>80</v>
      </c>
      <c r="AW305" s="13" t="s">
        <v>32</v>
      </c>
      <c r="AX305" s="13" t="s">
        <v>70</v>
      </c>
      <c r="AY305" s="153" t="s">
        <v>132</v>
      </c>
    </row>
    <row r="306" spans="2:65" s="13" customFormat="1">
      <c r="B306" s="152"/>
      <c r="D306" s="140" t="s">
        <v>146</v>
      </c>
      <c r="E306" s="153" t="s">
        <v>19</v>
      </c>
      <c r="F306" s="154" t="s">
        <v>423</v>
      </c>
      <c r="H306" s="155">
        <v>8.1379999999999999</v>
      </c>
      <c r="I306" s="156"/>
      <c r="L306" s="152"/>
      <c r="M306" s="157"/>
      <c r="T306" s="158"/>
      <c r="AT306" s="153" t="s">
        <v>146</v>
      </c>
      <c r="AU306" s="153" t="s">
        <v>80</v>
      </c>
      <c r="AV306" s="13" t="s">
        <v>80</v>
      </c>
      <c r="AW306" s="13" t="s">
        <v>32</v>
      </c>
      <c r="AX306" s="13" t="s">
        <v>70</v>
      </c>
      <c r="AY306" s="153" t="s">
        <v>132</v>
      </c>
    </row>
    <row r="307" spans="2:65" s="13" customFormat="1">
      <c r="B307" s="152"/>
      <c r="D307" s="140" t="s">
        <v>146</v>
      </c>
      <c r="E307" s="153" t="s">
        <v>19</v>
      </c>
      <c r="F307" s="154" t="s">
        <v>424</v>
      </c>
      <c r="H307" s="155">
        <v>19.658999999999999</v>
      </c>
      <c r="I307" s="156"/>
      <c r="L307" s="152"/>
      <c r="M307" s="157"/>
      <c r="T307" s="158"/>
      <c r="AT307" s="153" t="s">
        <v>146</v>
      </c>
      <c r="AU307" s="153" t="s">
        <v>80</v>
      </c>
      <c r="AV307" s="13" t="s">
        <v>80</v>
      </c>
      <c r="AW307" s="13" t="s">
        <v>32</v>
      </c>
      <c r="AX307" s="13" t="s">
        <v>70</v>
      </c>
      <c r="AY307" s="153" t="s">
        <v>132</v>
      </c>
    </row>
    <row r="308" spans="2:65" s="14" customFormat="1">
      <c r="B308" s="159"/>
      <c r="D308" s="140" t="s">
        <v>146</v>
      </c>
      <c r="E308" s="160" t="s">
        <v>19</v>
      </c>
      <c r="F308" s="161" t="s">
        <v>149</v>
      </c>
      <c r="H308" s="162">
        <v>122.78700000000001</v>
      </c>
      <c r="I308" s="163"/>
      <c r="L308" s="159"/>
      <c r="M308" s="164"/>
      <c r="T308" s="165"/>
      <c r="AT308" s="160" t="s">
        <v>146</v>
      </c>
      <c r="AU308" s="160" t="s">
        <v>80</v>
      </c>
      <c r="AV308" s="14" t="s">
        <v>140</v>
      </c>
      <c r="AW308" s="14" t="s">
        <v>32</v>
      </c>
      <c r="AX308" s="14" t="s">
        <v>78</v>
      </c>
      <c r="AY308" s="160" t="s">
        <v>132</v>
      </c>
    </row>
    <row r="309" spans="2:65" s="1" customFormat="1" ht="24.2" customHeight="1">
      <c r="B309" s="32"/>
      <c r="C309" s="127" t="s">
        <v>425</v>
      </c>
      <c r="D309" s="127" t="s">
        <v>135</v>
      </c>
      <c r="E309" s="128" t="s">
        <v>426</v>
      </c>
      <c r="F309" s="129" t="s">
        <v>427</v>
      </c>
      <c r="G309" s="130" t="s">
        <v>138</v>
      </c>
      <c r="H309" s="131">
        <v>434</v>
      </c>
      <c r="I309" s="132"/>
      <c r="J309" s="133">
        <f>ROUND(I309*H309,2)</f>
        <v>0</v>
      </c>
      <c r="K309" s="129" t="s">
        <v>139</v>
      </c>
      <c r="L309" s="32"/>
      <c r="M309" s="134" t="s">
        <v>19</v>
      </c>
      <c r="N309" s="135" t="s">
        <v>41</v>
      </c>
      <c r="P309" s="136">
        <f>O309*H309</f>
        <v>0</v>
      </c>
      <c r="Q309" s="136">
        <v>0</v>
      </c>
      <c r="R309" s="136">
        <f>Q309*H309</f>
        <v>0</v>
      </c>
      <c r="S309" s="136">
        <v>0</v>
      </c>
      <c r="T309" s="137">
        <f>S309*H309</f>
        <v>0</v>
      </c>
      <c r="AR309" s="138" t="s">
        <v>140</v>
      </c>
      <c r="AT309" s="138" t="s">
        <v>135</v>
      </c>
      <c r="AU309" s="138" t="s">
        <v>80</v>
      </c>
      <c r="AY309" s="17" t="s">
        <v>132</v>
      </c>
      <c r="BE309" s="139">
        <f>IF(N309="základní",J309,0)</f>
        <v>0</v>
      </c>
      <c r="BF309" s="139">
        <f>IF(N309="snížená",J309,0)</f>
        <v>0</v>
      </c>
      <c r="BG309" s="139">
        <f>IF(N309="zákl. přenesená",J309,0)</f>
        <v>0</v>
      </c>
      <c r="BH309" s="139">
        <f>IF(N309="sníž. přenesená",J309,0)</f>
        <v>0</v>
      </c>
      <c r="BI309" s="139">
        <f>IF(N309="nulová",J309,0)</f>
        <v>0</v>
      </c>
      <c r="BJ309" s="17" t="s">
        <v>78</v>
      </c>
      <c r="BK309" s="139">
        <f>ROUND(I309*H309,2)</f>
        <v>0</v>
      </c>
      <c r="BL309" s="17" t="s">
        <v>140</v>
      </c>
      <c r="BM309" s="138" t="s">
        <v>428</v>
      </c>
    </row>
    <row r="310" spans="2:65" s="1" customFormat="1" ht="19.5">
      <c r="B310" s="32"/>
      <c r="D310" s="140" t="s">
        <v>142</v>
      </c>
      <c r="F310" s="141" t="s">
        <v>429</v>
      </c>
      <c r="I310" s="142"/>
      <c r="L310" s="32"/>
      <c r="M310" s="143"/>
      <c r="T310" s="53"/>
      <c r="AT310" s="17" t="s">
        <v>142</v>
      </c>
      <c r="AU310" s="17" t="s">
        <v>80</v>
      </c>
    </row>
    <row r="311" spans="2:65" s="1" customFormat="1">
      <c r="B311" s="32"/>
      <c r="D311" s="144" t="s">
        <v>144</v>
      </c>
      <c r="F311" s="145" t="s">
        <v>430</v>
      </c>
      <c r="I311" s="142"/>
      <c r="L311" s="32"/>
      <c r="M311" s="143"/>
      <c r="T311" s="53"/>
      <c r="AT311" s="17" t="s">
        <v>144</v>
      </c>
      <c r="AU311" s="17" t="s">
        <v>80</v>
      </c>
    </row>
    <row r="312" spans="2:65" s="11" customFormat="1" ht="22.9" customHeight="1">
      <c r="B312" s="115"/>
      <c r="D312" s="116" t="s">
        <v>69</v>
      </c>
      <c r="E312" s="125" t="s">
        <v>431</v>
      </c>
      <c r="F312" s="125" t="s">
        <v>432</v>
      </c>
      <c r="I312" s="118"/>
      <c r="J312" s="126">
        <f>BK312</f>
        <v>0</v>
      </c>
      <c r="L312" s="115"/>
      <c r="M312" s="120"/>
      <c r="P312" s="121">
        <f>SUM(P313:P328)</f>
        <v>0</v>
      </c>
      <c r="R312" s="121">
        <f>SUM(R313:R328)</f>
        <v>0</v>
      </c>
      <c r="T312" s="122">
        <f>SUM(T313:T328)</f>
        <v>0</v>
      </c>
      <c r="AR312" s="116" t="s">
        <v>78</v>
      </c>
      <c r="AT312" s="123" t="s">
        <v>69</v>
      </c>
      <c r="AU312" s="123" t="s">
        <v>78</v>
      </c>
      <c r="AY312" s="116" t="s">
        <v>132</v>
      </c>
      <c r="BK312" s="124">
        <f>SUM(BK313:BK328)</f>
        <v>0</v>
      </c>
    </row>
    <row r="313" spans="2:65" s="1" customFormat="1" ht="24.2" customHeight="1">
      <c r="B313" s="32"/>
      <c r="C313" s="127" t="s">
        <v>433</v>
      </c>
      <c r="D313" s="127" t="s">
        <v>135</v>
      </c>
      <c r="E313" s="128" t="s">
        <v>434</v>
      </c>
      <c r="F313" s="129" t="s">
        <v>435</v>
      </c>
      <c r="G313" s="130" t="s">
        <v>436</v>
      </c>
      <c r="H313" s="131">
        <v>120.15</v>
      </c>
      <c r="I313" s="132"/>
      <c r="J313" s="133">
        <f>ROUND(I313*H313,2)</f>
        <v>0</v>
      </c>
      <c r="K313" s="129" t="s">
        <v>139</v>
      </c>
      <c r="L313" s="32"/>
      <c r="M313" s="134" t="s">
        <v>19</v>
      </c>
      <c r="N313" s="135" t="s">
        <v>41</v>
      </c>
      <c r="P313" s="136">
        <f>O313*H313</f>
        <v>0</v>
      </c>
      <c r="Q313" s="136">
        <v>0</v>
      </c>
      <c r="R313" s="136">
        <f>Q313*H313</f>
        <v>0</v>
      </c>
      <c r="S313" s="136">
        <v>0</v>
      </c>
      <c r="T313" s="137">
        <f>S313*H313</f>
        <v>0</v>
      </c>
      <c r="AR313" s="138" t="s">
        <v>140</v>
      </c>
      <c r="AT313" s="138" t="s">
        <v>135</v>
      </c>
      <c r="AU313" s="138" t="s">
        <v>80</v>
      </c>
      <c r="AY313" s="17" t="s">
        <v>132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7" t="s">
        <v>78</v>
      </c>
      <c r="BK313" s="139">
        <f>ROUND(I313*H313,2)</f>
        <v>0</v>
      </c>
      <c r="BL313" s="17" t="s">
        <v>140</v>
      </c>
      <c r="BM313" s="138" t="s">
        <v>437</v>
      </c>
    </row>
    <row r="314" spans="2:65" s="1" customFormat="1" ht="19.5">
      <c r="B314" s="32"/>
      <c r="D314" s="140" t="s">
        <v>142</v>
      </c>
      <c r="F314" s="141" t="s">
        <v>438</v>
      </c>
      <c r="I314" s="142"/>
      <c r="L314" s="32"/>
      <c r="M314" s="143"/>
      <c r="T314" s="53"/>
      <c r="AT314" s="17" t="s">
        <v>142</v>
      </c>
      <c r="AU314" s="17" t="s">
        <v>80</v>
      </c>
    </row>
    <row r="315" spans="2:65" s="1" customFormat="1">
      <c r="B315" s="32"/>
      <c r="D315" s="144" t="s">
        <v>144</v>
      </c>
      <c r="F315" s="145" t="s">
        <v>439</v>
      </c>
      <c r="I315" s="142"/>
      <c r="L315" s="32"/>
      <c r="M315" s="143"/>
      <c r="T315" s="53"/>
      <c r="AT315" s="17" t="s">
        <v>144</v>
      </c>
      <c r="AU315" s="17" t="s">
        <v>80</v>
      </c>
    </row>
    <row r="316" spans="2:65" s="1" customFormat="1" ht="24.2" customHeight="1">
      <c r="B316" s="32"/>
      <c r="C316" s="127" t="s">
        <v>440</v>
      </c>
      <c r="D316" s="127" t="s">
        <v>135</v>
      </c>
      <c r="E316" s="128" t="s">
        <v>441</v>
      </c>
      <c r="F316" s="129" t="s">
        <v>442</v>
      </c>
      <c r="G316" s="130" t="s">
        <v>436</v>
      </c>
      <c r="H316" s="131">
        <v>120.15</v>
      </c>
      <c r="I316" s="132"/>
      <c r="J316" s="133">
        <f>ROUND(I316*H316,2)</f>
        <v>0</v>
      </c>
      <c r="K316" s="129" t="s">
        <v>139</v>
      </c>
      <c r="L316" s="32"/>
      <c r="M316" s="134" t="s">
        <v>19</v>
      </c>
      <c r="N316" s="135" t="s">
        <v>41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140</v>
      </c>
      <c r="AT316" s="138" t="s">
        <v>135</v>
      </c>
      <c r="AU316" s="138" t="s">
        <v>80</v>
      </c>
      <c r="AY316" s="17" t="s">
        <v>132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78</v>
      </c>
      <c r="BK316" s="139">
        <f>ROUND(I316*H316,2)</f>
        <v>0</v>
      </c>
      <c r="BL316" s="17" t="s">
        <v>140</v>
      </c>
      <c r="BM316" s="138" t="s">
        <v>443</v>
      </c>
    </row>
    <row r="317" spans="2:65" s="1" customFormat="1" ht="19.5">
      <c r="B317" s="32"/>
      <c r="D317" s="140" t="s">
        <v>142</v>
      </c>
      <c r="F317" s="141" t="s">
        <v>444</v>
      </c>
      <c r="I317" s="142"/>
      <c r="L317" s="32"/>
      <c r="M317" s="143"/>
      <c r="T317" s="53"/>
      <c r="AT317" s="17" t="s">
        <v>142</v>
      </c>
      <c r="AU317" s="17" t="s">
        <v>80</v>
      </c>
    </row>
    <row r="318" spans="2:65" s="1" customFormat="1">
      <c r="B318" s="32"/>
      <c r="D318" s="144" t="s">
        <v>144</v>
      </c>
      <c r="F318" s="145" t="s">
        <v>445</v>
      </c>
      <c r="I318" s="142"/>
      <c r="L318" s="32"/>
      <c r="M318" s="143"/>
      <c r="T318" s="53"/>
      <c r="AT318" s="17" t="s">
        <v>144</v>
      </c>
      <c r="AU318" s="17" t="s">
        <v>80</v>
      </c>
    </row>
    <row r="319" spans="2:65" s="1" customFormat="1" ht="24.2" customHeight="1">
      <c r="B319" s="32"/>
      <c r="C319" s="127" t="s">
        <v>446</v>
      </c>
      <c r="D319" s="127" t="s">
        <v>135</v>
      </c>
      <c r="E319" s="128" t="s">
        <v>447</v>
      </c>
      <c r="F319" s="129" t="s">
        <v>448</v>
      </c>
      <c r="G319" s="130" t="s">
        <v>436</v>
      </c>
      <c r="H319" s="131">
        <v>1137.0319999999999</v>
      </c>
      <c r="I319" s="132"/>
      <c r="J319" s="133">
        <f>ROUND(I319*H319,2)</f>
        <v>0</v>
      </c>
      <c r="K319" s="129" t="s">
        <v>139</v>
      </c>
      <c r="L319" s="32"/>
      <c r="M319" s="134" t="s">
        <v>19</v>
      </c>
      <c r="N319" s="135" t="s">
        <v>41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140</v>
      </c>
      <c r="AT319" s="138" t="s">
        <v>135</v>
      </c>
      <c r="AU319" s="138" t="s">
        <v>80</v>
      </c>
      <c r="AY319" s="17" t="s">
        <v>132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78</v>
      </c>
      <c r="BK319" s="139">
        <f>ROUND(I319*H319,2)</f>
        <v>0</v>
      </c>
      <c r="BL319" s="17" t="s">
        <v>140</v>
      </c>
      <c r="BM319" s="138" t="s">
        <v>449</v>
      </c>
    </row>
    <row r="320" spans="2:65" s="1" customFormat="1" ht="29.25">
      <c r="B320" s="32"/>
      <c r="D320" s="140" t="s">
        <v>142</v>
      </c>
      <c r="F320" s="141" t="s">
        <v>450</v>
      </c>
      <c r="I320" s="142"/>
      <c r="L320" s="32"/>
      <c r="M320" s="143"/>
      <c r="T320" s="53"/>
      <c r="AT320" s="17" t="s">
        <v>142</v>
      </c>
      <c r="AU320" s="17" t="s">
        <v>80</v>
      </c>
    </row>
    <row r="321" spans="2:65" s="1" customFormat="1">
      <c r="B321" s="32"/>
      <c r="D321" s="144" t="s">
        <v>144</v>
      </c>
      <c r="F321" s="145" t="s">
        <v>451</v>
      </c>
      <c r="I321" s="142"/>
      <c r="L321" s="32"/>
      <c r="M321" s="143"/>
      <c r="T321" s="53"/>
      <c r="AT321" s="17" t="s">
        <v>144</v>
      </c>
      <c r="AU321" s="17" t="s">
        <v>80</v>
      </c>
    </row>
    <row r="322" spans="2:65" s="13" customFormat="1">
      <c r="B322" s="152"/>
      <c r="D322" s="140" t="s">
        <v>146</v>
      </c>
      <c r="E322" s="153" t="s">
        <v>19</v>
      </c>
      <c r="F322" s="154" t="s">
        <v>452</v>
      </c>
      <c r="H322" s="155">
        <v>1137.0319999999999</v>
      </c>
      <c r="I322" s="156"/>
      <c r="L322" s="152"/>
      <c r="M322" s="157"/>
      <c r="T322" s="158"/>
      <c r="AT322" s="153" t="s">
        <v>146</v>
      </c>
      <c r="AU322" s="153" t="s">
        <v>80</v>
      </c>
      <c r="AV322" s="13" t="s">
        <v>80</v>
      </c>
      <c r="AW322" s="13" t="s">
        <v>32</v>
      </c>
      <c r="AX322" s="13" t="s">
        <v>78</v>
      </c>
      <c r="AY322" s="153" t="s">
        <v>132</v>
      </c>
    </row>
    <row r="323" spans="2:65" s="1" customFormat="1" ht="33" customHeight="1">
      <c r="B323" s="32"/>
      <c r="C323" s="127" t="s">
        <v>453</v>
      </c>
      <c r="D323" s="127" t="s">
        <v>135</v>
      </c>
      <c r="E323" s="128" t="s">
        <v>454</v>
      </c>
      <c r="F323" s="129" t="s">
        <v>455</v>
      </c>
      <c r="G323" s="130" t="s">
        <v>436</v>
      </c>
      <c r="H323" s="131">
        <v>110.678</v>
      </c>
      <c r="I323" s="132"/>
      <c r="J323" s="133">
        <f>ROUND(I323*H323,2)</f>
        <v>0</v>
      </c>
      <c r="K323" s="129" t="s">
        <v>139</v>
      </c>
      <c r="L323" s="32"/>
      <c r="M323" s="134" t="s">
        <v>19</v>
      </c>
      <c r="N323" s="135" t="s">
        <v>41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140</v>
      </c>
      <c r="AT323" s="138" t="s">
        <v>135</v>
      </c>
      <c r="AU323" s="138" t="s">
        <v>80</v>
      </c>
      <c r="AY323" s="17" t="s">
        <v>132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78</v>
      </c>
      <c r="BK323" s="139">
        <f>ROUND(I323*H323,2)</f>
        <v>0</v>
      </c>
      <c r="BL323" s="17" t="s">
        <v>140</v>
      </c>
      <c r="BM323" s="138" t="s">
        <v>456</v>
      </c>
    </row>
    <row r="324" spans="2:65" s="1" customFormat="1" ht="29.25">
      <c r="B324" s="32"/>
      <c r="D324" s="140" t="s">
        <v>142</v>
      </c>
      <c r="F324" s="141" t="s">
        <v>457</v>
      </c>
      <c r="I324" s="142"/>
      <c r="L324" s="32"/>
      <c r="M324" s="143"/>
      <c r="T324" s="53"/>
      <c r="AT324" s="17" t="s">
        <v>142</v>
      </c>
      <c r="AU324" s="17" t="s">
        <v>80</v>
      </c>
    </row>
    <row r="325" spans="2:65" s="1" customFormat="1">
      <c r="B325" s="32"/>
      <c r="D325" s="144" t="s">
        <v>144</v>
      </c>
      <c r="F325" s="145" t="s">
        <v>458</v>
      </c>
      <c r="I325" s="142"/>
      <c r="L325" s="32"/>
      <c r="M325" s="143"/>
      <c r="T325" s="53"/>
      <c r="AT325" s="17" t="s">
        <v>144</v>
      </c>
      <c r="AU325" s="17" t="s">
        <v>80</v>
      </c>
    </row>
    <row r="326" spans="2:65" s="1" customFormat="1" ht="33" customHeight="1">
      <c r="B326" s="32"/>
      <c r="C326" s="127" t="s">
        <v>459</v>
      </c>
      <c r="D326" s="127" t="s">
        <v>135</v>
      </c>
      <c r="E326" s="128" t="s">
        <v>460</v>
      </c>
      <c r="F326" s="129" t="s">
        <v>461</v>
      </c>
      <c r="G326" s="130" t="s">
        <v>436</v>
      </c>
      <c r="H326" s="131">
        <v>9.4719999999999995</v>
      </c>
      <c r="I326" s="132"/>
      <c r="J326" s="133">
        <f>ROUND(I326*H326,2)</f>
        <v>0</v>
      </c>
      <c r="K326" s="129" t="s">
        <v>139</v>
      </c>
      <c r="L326" s="32"/>
      <c r="M326" s="134" t="s">
        <v>19</v>
      </c>
      <c r="N326" s="135" t="s">
        <v>41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140</v>
      </c>
      <c r="AT326" s="138" t="s">
        <v>135</v>
      </c>
      <c r="AU326" s="138" t="s">
        <v>80</v>
      </c>
      <c r="AY326" s="17" t="s">
        <v>132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78</v>
      </c>
      <c r="BK326" s="139">
        <f>ROUND(I326*H326,2)</f>
        <v>0</v>
      </c>
      <c r="BL326" s="17" t="s">
        <v>140</v>
      </c>
      <c r="BM326" s="138" t="s">
        <v>462</v>
      </c>
    </row>
    <row r="327" spans="2:65" s="1" customFormat="1" ht="29.25">
      <c r="B327" s="32"/>
      <c r="D327" s="140" t="s">
        <v>142</v>
      </c>
      <c r="F327" s="141" t="s">
        <v>463</v>
      </c>
      <c r="I327" s="142"/>
      <c r="L327" s="32"/>
      <c r="M327" s="143"/>
      <c r="T327" s="53"/>
      <c r="AT327" s="17" t="s">
        <v>142</v>
      </c>
      <c r="AU327" s="17" t="s">
        <v>80</v>
      </c>
    </row>
    <row r="328" spans="2:65" s="1" customFormat="1">
      <c r="B328" s="32"/>
      <c r="D328" s="144" t="s">
        <v>144</v>
      </c>
      <c r="F328" s="145" t="s">
        <v>464</v>
      </c>
      <c r="I328" s="142"/>
      <c r="L328" s="32"/>
      <c r="M328" s="143"/>
      <c r="T328" s="53"/>
      <c r="AT328" s="17" t="s">
        <v>144</v>
      </c>
      <c r="AU328" s="17" t="s">
        <v>80</v>
      </c>
    </row>
    <row r="329" spans="2:65" s="11" customFormat="1" ht="22.9" customHeight="1">
      <c r="B329" s="115"/>
      <c r="D329" s="116" t="s">
        <v>69</v>
      </c>
      <c r="E329" s="125" t="s">
        <v>465</v>
      </c>
      <c r="F329" s="125" t="s">
        <v>466</v>
      </c>
      <c r="I329" s="118"/>
      <c r="J329" s="126">
        <f>BK329</f>
        <v>0</v>
      </c>
      <c r="L329" s="115"/>
      <c r="M329" s="120"/>
      <c r="P329" s="121">
        <f>SUM(P330:P332)</f>
        <v>0</v>
      </c>
      <c r="R329" s="121">
        <f>SUM(R330:R332)</f>
        <v>0</v>
      </c>
      <c r="T329" s="122">
        <f>SUM(T330:T332)</f>
        <v>0</v>
      </c>
      <c r="AR329" s="116" t="s">
        <v>78</v>
      </c>
      <c r="AT329" s="123" t="s">
        <v>69</v>
      </c>
      <c r="AU329" s="123" t="s">
        <v>78</v>
      </c>
      <c r="AY329" s="116" t="s">
        <v>132</v>
      </c>
      <c r="BK329" s="124">
        <f>SUM(BK330:BK332)</f>
        <v>0</v>
      </c>
    </row>
    <row r="330" spans="2:65" s="1" customFormat="1" ht="21.75" customHeight="1">
      <c r="B330" s="32"/>
      <c r="C330" s="127" t="s">
        <v>467</v>
      </c>
      <c r="D330" s="127" t="s">
        <v>135</v>
      </c>
      <c r="E330" s="128" t="s">
        <v>468</v>
      </c>
      <c r="F330" s="129" t="s">
        <v>469</v>
      </c>
      <c r="G330" s="130" t="s">
        <v>436</v>
      </c>
      <c r="H330" s="131">
        <v>64.798000000000002</v>
      </c>
      <c r="I330" s="132"/>
      <c r="J330" s="133">
        <f>ROUND(I330*H330,2)</f>
        <v>0</v>
      </c>
      <c r="K330" s="129" t="s">
        <v>139</v>
      </c>
      <c r="L330" s="32"/>
      <c r="M330" s="134" t="s">
        <v>19</v>
      </c>
      <c r="N330" s="135" t="s">
        <v>41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140</v>
      </c>
      <c r="AT330" s="138" t="s">
        <v>135</v>
      </c>
      <c r="AU330" s="138" t="s">
        <v>80</v>
      </c>
      <c r="AY330" s="17" t="s">
        <v>132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78</v>
      </c>
      <c r="BK330" s="139">
        <f>ROUND(I330*H330,2)</f>
        <v>0</v>
      </c>
      <c r="BL330" s="17" t="s">
        <v>140</v>
      </c>
      <c r="BM330" s="138" t="s">
        <v>470</v>
      </c>
    </row>
    <row r="331" spans="2:65" s="1" customFormat="1" ht="29.25">
      <c r="B331" s="32"/>
      <c r="D331" s="140" t="s">
        <v>142</v>
      </c>
      <c r="F331" s="141" t="s">
        <v>471</v>
      </c>
      <c r="I331" s="142"/>
      <c r="L331" s="32"/>
      <c r="M331" s="143"/>
      <c r="T331" s="53"/>
      <c r="AT331" s="17" t="s">
        <v>142</v>
      </c>
      <c r="AU331" s="17" t="s">
        <v>80</v>
      </c>
    </row>
    <row r="332" spans="2:65" s="1" customFormat="1">
      <c r="B332" s="32"/>
      <c r="D332" s="144" t="s">
        <v>144</v>
      </c>
      <c r="F332" s="145" t="s">
        <v>472</v>
      </c>
      <c r="I332" s="142"/>
      <c r="L332" s="32"/>
      <c r="M332" s="143"/>
      <c r="T332" s="53"/>
      <c r="AT332" s="17" t="s">
        <v>144</v>
      </c>
      <c r="AU332" s="17" t="s">
        <v>80</v>
      </c>
    </row>
    <row r="333" spans="2:65" s="11" customFormat="1" ht="25.9" customHeight="1">
      <c r="B333" s="115"/>
      <c r="D333" s="116" t="s">
        <v>69</v>
      </c>
      <c r="E333" s="117" t="s">
        <v>473</v>
      </c>
      <c r="F333" s="117" t="s">
        <v>474</v>
      </c>
      <c r="I333" s="118"/>
      <c r="J333" s="119">
        <f>BK333</f>
        <v>0</v>
      </c>
      <c r="L333" s="115"/>
      <c r="M333" s="120"/>
      <c r="P333" s="121">
        <f>P334+P381+P403+P411+P476+P601+P628+P753+P833+P852</f>
        <v>0</v>
      </c>
      <c r="R333" s="121">
        <f>R334+R381+R403+R411+R476+R601+R628+R753+R833+R852</f>
        <v>20.34747745</v>
      </c>
      <c r="T333" s="122">
        <f>T334+T381+T403+T411+T476+T601+T628+T753+T833+T852</f>
        <v>30.337571219999997</v>
      </c>
      <c r="AR333" s="116" t="s">
        <v>80</v>
      </c>
      <c r="AT333" s="123" t="s">
        <v>69</v>
      </c>
      <c r="AU333" s="123" t="s">
        <v>70</v>
      </c>
      <c r="AY333" s="116" t="s">
        <v>132</v>
      </c>
      <c r="BK333" s="124">
        <f>BK334+BK381+BK403+BK411+BK476+BK601+BK628+BK753+BK833+BK852</f>
        <v>0</v>
      </c>
    </row>
    <row r="334" spans="2:65" s="11" customFormat="1" ht="22.9" customHeight="1">
      <c r="B334" s="115"/>
      <c r="D334" s="116" t="s">
        <v>69</v>
      </c>
      <c r="E334" s="125" t="s">
        <v>475</v>
      </c>
      <c r="F334" s="125" t="s">
        <v>476</v>
      </c>
      <c r="I334" s="118"/>
      <c r="J334" s="126">
        <f>BK334</f>
        <v>0</v>
      </c>
      <c r="L334" s="115"/>
      <c r="M334" s="120"/>
      <c r="P334" s="121">
        <f>SUM(P335:P380)</f>
        <v>0</v>
      </c>
      <c r="R334" s="121">
        <f>SUM(R335:R380)</f>
        <v>4.8516167000000001</v>
      </c>
      <c r="T334" s="122">
        <f>SUM(T335:T380)</f>
        <v>9.4718800000000005</v>
      </c>
      <c r="AR334" s="116" t="s">
        <v>80</v>
      </c>
      <c r="AT334" s="123" t="s">
        <v>69</v>
      </c>
      <c r="AU334" s="123" t="s">
        <v>78</v>
      </c>
      <c r="AY334" s="116" t="s">
        <v>132</v>
      </c>
      <c r="BK334" s="124">
        <f>SUM(BK335:BK380)</f>
        <v>0</v>
      </c>
    </row>
    <row r="335" spans="2:65" s="1" customFormat="1" ht="24.2" customHeight="1">
      <c r="B335" s="32"/>
      <c r="C335" s="127" t="s">
        <v>477</v>
      </c>
      <c r="D335" s="127" t="s">
        <v>135</v>
      </c>
      <c r="E335" s="128" t="s">
        <v>478</v>
      </c>
      <c r="F335" s="129" t="s">
        <v>479</v>
      </c>
      <c r="G335" s="130" t="s">
        <v>138</v>
      </c>
      <c r="H335" s="131">
        <v>472.57</v>
      </c>
      <c r="I335" s="132"/>
      <c r="J335" s="133">
        <f>ROUND(I335*H335,2)</f>
        <v>0</v>
      </c>
      <c r="K335" s="129" t="s">
        <v>139</v>
      </c>
      <c r="L335" s="32"/>
      <c r="M335" s="134" t="s">
        <v>19</v>
      </c>
      <c r="N335" s="135" t="s">
        <v>41</v>
      </c>
      <c r="P335" s="136">
        <f>O335*H335</f>
        <v>0</v>
      </c>
      <c r="Q335" s="136">
        <v>0</v>
      </c>
      <c r="R335" s="136">
        <f>Q335*H335</f>
        <v>0</v>
      </c>
      <c r="S335" s="136">
        <v>0</v>
      </c>
      <c r="T335" s="137">
        <f>S335*H335</f>
        <v>0</v>
      </c>
      <c r="AR335" s="138" t="s">
        <v>265</v>
      </c>
      <c r="AT335" s="138" t="s">
        <v>135</v>
      </c>
      <c r="AU335" s="138" t="s">
        <v>80</v>
      </c>
      <c r="AY335" s="17" t="s">
        <v>132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7" t="s">
        <v>78</v>
      </c>
      <c r="BK335" s="139">
        <f>ROUND(I335*H335,2)</f>
        <v>0</v>
      </c>
      <c r="BL335" s="17" t="s">
        <v>265</v>
      </c>
      <c r="BM335" s="138" t="s">
        <v>480</v>
      </c>
    </row>
    <row r="336" spans="2:65" s="1" customFormat="1" ht="19.5">
      <c r="B336" s="32"/>
      <c r="D336" s="140" t="s">
        <v>142</v>
      </c>
      <c r="F336" s="141" t="s">
        <v>481</v>
      </c>
      <c r="I336" s="142"/>
      <c r="L336" s="32"/>
      <c r="M336" s="143"/>
      <c r="T336" s="53"/>
      <c r="AT336" s="17" t="s">
        <v>142</v>
      </c>
      <c r="AU336" s="17" t="s">
        <v>80</v>
      </c>
    </row>
    <row r="337" spans="2:65" s="1" customFormat="1">
      <c r="B337" s="32"/>
      <c r="D337" s="144" t="s">
        <v>144</v>
      </c>
      <c r="F337" s="145" t="s">
        <v>482</v>
      </c>
      <c r="I337" s="142"/>
      <c r="L337" s="32"/>
      <c r="M337" s="143"/>
      <c r="T337" s="53"/>
      <c r="AT337" s="17" t="s">
        <v>144</v>
      </c>
      <c r="AU337" s="17" t="s">
        <v>80</v>
      </c>
    </row>
    <row r="338" spans="2:65" s="13" customFormat="1">
      <c r="B338" s="152"/>
      <c r="D338" s="140" t="s">
        <v>146</v>
      </c>
      <c r="E338" s="153" t="s">
        <v>19</v>
      </c>
      <c r="F338" s="154" t="s">
        <v>374</v>
      </c>
      <c r="H338" s="155">
        <v>303.89999999999998</v>
      </c>
      <c r="I338" s="156"/>
      <c r="L338" s="152"/>
      <c r="M338" s="157"/>
      <c r="T338" s="158"/>
      <c r="AT338" s="153" t="s">
        <v>146</v>
      </c>
      <c r="AU338" s="153" t="s">
        <v>80</v>
      </c>
      <c r="AV338" s="13" t="s">
        <v>80</v>
      </c>
      <c r="AW338" s="13" t="s">
        <v>32</v>
      </c>
      <c r="AX338" s="13" t="s">
        <v>70</v>
      </c>
      <c r="AY338" s="153" t="s">
        <v>132</v>
      </c>
    </row>
    <row r="339" spans="2:65" s="13" customFormat="1">
      <c r="B339" s="152"/>
      <c r="D339" s="140" t="s">
        <v>146</v>
      </c>
      <c r="E339" s="153" t="s">
        <v>19</v>
      </c>
      <c r="F339" s="154" t="s">
        <v>375</v>
      </c>
      <c r="H339" s="155">
        <v>100.04</v>
      </c>
      <c r="I339" s="156"/>
      <c r="L339" s="152"/>
      <c r="M339" s="157"/>
      <c r="T339" s="158"/>
      <c r="AT339" s="153" t="s">
        <v>146</v>
      </c>
      <c r="AU339" s="153" t="s">
        <v>80</v>
      </c>
      <c r="AV339" s="13" t="s">
        <v>80</v>
      </c>
      <c r="AW339" s="13" t="s">
        <v>32</v>
      </c>
      <c r="AX339" s="13" t="s">
        <v>70</v>
      </c>
      <c r="AY339" s="153" t="s">
        <v>132</v>
      </c>
    </row>
    <row r="340" spans="2:65" s="13" customFormat="1">
      <c r="B340" s="152"/>
      <c r="D340" s="140" t="s">
        <v>146</v>
      </c>
      <c r="E340" s="153" t="s">
        <v>19</v>
      </c>
      <c r="F340" s="154" t="s">
        <v>376</v>
      </c>
      <c r="H340" s="155">
        <v>26.6</v>
      </c>
      <c r="I340" s="156"/>
      <c r="L340" s="152"/>
      <c r="M340" s="157"/>
      <c r="T340" s="158"/>
      <c r="AT340" s="153" t="s">
        <v>146</v>
      </c>
      <c r="AU340" s="153" t="s">
        <v>80</v>
      </c>
      <c r="AV340" s="13" t="s">
        <v>80</v>
      </c>
      <c r="AW340" s="13" t="s">
        <v>32</v>
      </c>
      <c r="AX340" s="13" t="s">
        <v>70</v>
      </c>
      <c r="AY340" s="153" t="s">
        <v>132</v>
      </c>
    </row>
    <row r="341" spans="2:65" s="13" customFormat="1">
      <c r="B341" s="152"/>
      <c r="D341" s="140" t="s">
        <v>146</v>
      </c>
      <c r="E341" s="153" t="s">
        <v>19</v>
      </c>
      <c r="F341" s="154" t="s">
        <v>483</v>
      </c>
      <c r="H341" s="155">
        <v>42.03</v>
      </c>
      <c r="I341" s="156"/>
      <c r="L341" s="152"/>
      <c r="M341" s="157"/>
      <c r="T341" s="158"/>
      <c r="AT341" s="153" t="s">
        <v>146</v>
      </c>
      <c r="AU341" s="153" t="s">
        <v>80</v>
      </c>
      <c r="AV341" s="13" t="s">
        <v>80</v>
      </c>
      <c r="AW341" s="13" t="s">
        <v>32</v>
      </c>
      <c r="AX341" s="13" t="s">
        <v>70</v>
      </c>
      <c r="AY341" s="153" t="s">
        <v>132</v>
      </c>
    </row>
    <row r="342" spans="2:65" s="14" customFormat="1">
      <c r="B342" s="159"/>
      <c r="D342" s="140" t="s">
        <v>146</v>
      </c>
      <c r="E342" s="160" t="s">
        <v>19</v>
      </c>
      <c r="F342" s="161" t="s">
        <v>149</v>
      </c>
      <c r="H342" s="162">
        <v>472.57</v>
      </c>
      <c r="I342" s="163"/>
      <c r="L342" s="159"/>
      <c r="M342" s="164"/>
      <c r="T342" s="165"/>
      <c r="AT342" s="160" t="s">
        <v>146</v>
      </c>
      <c r="AU342" s="160" t="s">
        <v>80</v>
      </c>
      <c r="AV342" s="14" t="s">
        <v>140</v>
      </c>
      <c r="AW342" s="14" t="s">
        <v>32</v>
      </c>
      <c r="AX342" s="14" t="s">
        <v>78</v>
      </c>
      <c r="AY342" s="160" t="s">
        <v>132</v>
      </c>
    </row>
    <row r="343" spans="2:65" s="1" customFormat="1" ht="16.5" customHeight="1">
      <c r="B343" s="32"/>
      <c r="C343" s="166" t="s">
        <v>484</v>
      </c>
      <c r="D343" s="166" t="s">
        <v>485</v>
      </c>
      <c r="E343" s="167" t="s">
        <v>486</v>
      </c>
      <c r="F343" s="168" t="s">
        <v>487</v>
      </c>
      <c r="G343" s="169" t="s">
        <v>488</v>
      </c>
      <c r="H343" s="170">
        <v>172.21600000000001</v>
      </c>
      <c r="I343" s="171"/>
      <c r="J343" s="172">
        <f>ROUND(I343*H343,2)</f>
        <v>0</v>
      </c>
      <c r="K343" s="168" t="s">
        <v>139</v>
      </c>
      <c r="L343" s="173"/>
      <c r="M343" s="174" t="s">
        <v>19</v>
      </c>
      <c r="N343" s="175" t="s">
        <v>41</v>
      </c>
      <c r="P343" s="136">
        <f>O343*H343</f>
        <v>0</v>
      </c>
      <c r="Q343" s="136">
        <v>1E-3</v>
      </c>
      <c r="R343" s="136">
        <f>Q343*H343</f>
        <v>0.17221600000000001</v>
      </c>
      <c r="S343" s="136">
        <v>0</v>
      </c>
      <c r="T343" s="137">
        <f>S343*H343</f>
        <v>0</v>
      </c>
      <c r="AR343" s="138" t="s">
        <v>377</v>
      </c>
      <c r="AT343" s="138" t="s">
        <v>485</v>
      </c>
      <c r="AU343" s="138" t="s">
        <v>80</v>
      </c>
      <c r="AY343" s="17" t="s">
        <v>132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78</v>
      </c>
      <c r="BK343" s="139">
        <f>ROUND(I343*H343,2)</f>
        <v>0</v>
      </c>
      <c r="BL343" s="17" t="s">
        <v>265</v>
      </c>
      <c r="BM343" s="138" t="s">
        <v>489</v>
      </c>
    </row>
    <row r="344" spans="2:65" s="1" customFormat="1">
      <c r="B344" s="32"/>
      <c r="D344" s="140" t="s">
        <v>142</v>
      </c>
      <c r="F344" s="141" t="s">
        <v>487</v>
      </c>
      <c r="I344" s="142"/>
      <c r="L344" s="32"/>
      <c r="M344" s="143"/>
      <c r="T344" s="53"/>
      <c r="AT344" s="17" t="s">
        <v>142</v>
      </c>
      <c r="AU344" s="17" t="s">
        <v>80</v>
      </c>
    </row>
    <row r="345" spans="2:65" s="13" customFormat="1">
      <c r="B345" s="152"/>
      <c r="D345" s="140" t="s">
        <v>146</v>
      </c>
      <c r="E345" s="153" t="s">
        <v>19</v>
      </c>
      <c r="F345" s="154" t="s">
        <v>490</v>
      </c>
      <c r="H345" s="155">
        <v>172.21600000000001</v>
      </c>
      <c r="I345" s="156"/>
      <c r="L345" s="152"/>
      <c r="M345" s="157"/>
      <c r="T345" s="158"/>
      <c r="AT345" s="153" t="s">
        <v>146</v>
      </c>
      <c r="AU345" s="153" t="s">
        <v>80</v>
      </c>
      <c r="AV345" s="13" t="s">
        <v>80</v>
      </c>
      <c r="AW345" s="13" t="s">
        <v>32</v>
      </c>
      <c r="AX345" s="13" t="s">
        <v>78</v>
      </c>
      <c r="AY345" s="153" t="s">
        <v>132</v>
      </c>
    </row>
    <row r="346" spans="2:65" s="1" customFormat="1" ht="24.2" customHeight="1">
      <c r="B346" s="32"/>
      <c r="C346" s="127" t="s">
        <v>491</v>
      </c>
      <c r="D346" s="127" t="s">
        <v>135</v>
      </c>
      <c r="E346" s="128" t="s">
        <v>492</v>
      </c>
      <c r="F346" s="129" t="s">
        <v>493</v>
      </c>
      <c r="G346" s="130" t="s">
        <v>138</v>
      </c>
      <c r="H346" s="131">
        <v>430.54</v>
      </c>
      <c r="I346" s="132"/>
      <c r="J346" s="133">
        <f>ROUND(I346*H346,2)</f>
        <v>0</v>
      </c>
      <c r="K346" s="129" t="s">
        <v>139</v>
      </c>
      <c r="L346" s="32"/>
      <c r="M346" s="134" t="s">
        <v>19</v>
      </c>
      <c r="N346" s="135" t="s">
        <v>41</v>
      </c>
      <c r="P346" s="136">
        <f>O346*H346</f>
        <v>0</v>
      </c>
      <c r="Q346" s="136">
        <v>0</v>
      </c>
      <c r="R346" s="136">
        <f>Q346*H346</f>
        <v>0</v>
      </c>
      <c r="S346" s="136">
        <v>1.6500000000000001E-2</v>
      </c>
      <c r="T346" s="137">
        <f>S346*H346</f>
        <v>7.1039100000000008</v>
      </c>
      <c r="AR346" s="138" t="s">
        <v>265</v>
      </c>
      <c r="AT346" s="138" t="s">
        <v>135</v>
      </c>
      <c r="AU346" s="138" t="s">
        <v>80</v>
      </c>
      <c r="AY346" s="17" t="s">
        <v>132</v>
      </c>
      <c r="BE346" s="139">
        <f>IF(N346="základní",J346,0)</f>
        <v>0</v>
      </c>
      <c r="BF346" s="139">
        <f>IF(N346="snížená",J346,0)</f>
        <v>0</v>
      </c>
      <c r="BG346" s="139">
        <f>IF(N346="zákl. přenesená",J346,0)</f>
        <v>0</v>
      </c>
      <c r="BH346" s="139">
        <f>IF(N346="sníž. přenesená",J346,0)</f>
        <v>0</v>
      </c>
      <c r="BI346" s="139">
        <f>IF(N346="nulová",J346,0)</f>
        <v>0</v>
      </c>
      <c r="BJ346" s="17" t="s">
        <v>78</v>
      </c>
      <c r="BK346" s="139">
        <f>ROUND(I346*H346,2)</f>
        <v>0</v>
      </c>
      <c r="BL346" s="17" t="s">
        <v>265</v>
      </c>
      <c r="BM346" s="138" t="s">
        <v>494</v>
      </c>
    </row>
    <row r="347" spans="2:65" s="1" customFormat="1" ht="19.5">
      <c r="B347" s="32"/>
      <c r="D347" s="140" t="s">
        <v>142</v>
      </c>
      <c r="F347" s="141" t="s">
        <v>495</v>
      </c>
      <c r="I347" s="142"/>
      <c r="L347" s="32"/>
      <c r="M347" s="143"/>
      <c r="T347" s="53"/>
      <c r="AT347" s="17" t="s">
        <v>142</v>
      </c>
      <c r="AU347" s="17" t="s">
        <v>80</v>
      </c>
    </row>
    <row r="348" spans="2:65" s="1" customFormat="1">
      <c r="B348" s="32"/>
      <c r="D348" s="144" t="s">
        <v>144</v>
      </c>
      <c r="F348" s="145" t="s">
        <v>496</v>
      </c>
      <c r="I348" s="142"/>
      <c r="L348" s="32"/>
      <c r="M348" s="143"/>
      <c r="T348" s="53"/>
      <c r="AT348" s="17" t="s">
        <v>144</v>
      </c>
      <c r="AU348" s="17" t="s">
        <v>80</v>
      </c>
    </row>
    <row r="349" spans="2:65" s="1" customFormat="1" ht="33" customHeight="1">
      <c r="B349" s="32"/>
      <c r="C349" s="127" t="s">
        <v>497</v>
      </c>
      <c r="D349" s="127" t="s">
        <v>135</v>
      </c>
      <c r="E349" s="128" t="s">
        <v>498</v>
      </c>
      <c r="F349" s="129" t="s">
        <v>499</v>
      </c>
      <c r="G349" s="130" t="s">
        <v>138</v>
      </c>
      <c r="H349" s="131">
        <v>430.54</v>
      </c>
      <c r="I349" s="132"/>
      <c r="J349" s="133">
        <f>ROUND(I349*H349,2)</f>
        <v>0</v>
      </c>
      <c r="K349" s="129" t="s">
        <v>139</v>
      </c>
      <c r="L349" s="32"/>
      <c r="M349" s="134" t="s">
        <v>19</v>
      </c>
      <c r="N349" s="135" t="s">
        <v>41</v>
      </c>
      <c r="P349" s="136">
        <f>O349*H349</f>
        <v>0</v>
      </c>
      <c r="Q349" s="136">
        <v>0</v>
      </c>
      <c r="R349" s="136">
        <f>Q349*H349</f>
        <v>0</v>
      </c>
      <c r="S349" s="136">
        <v>5.4999999999999997E-3</v>
      </c>
      <c r="T349" s="137">
        <f>S349*H349</f>
        <v>2.3679700000000001</v>
      </c>
      <c r="AR349" s="138" t="s">
        <v>265</v>
      </c>
      <c r="AT349" s="138" t="s">
        <v>135</v>
      </c>
      <c r="AU349" s="138" t="s">
        <v>80</v>
      </c>
      <c r="AY349" s="17" t="s">
        <v>132</v>
      </c>
      <c r="BE349" s="139">
        <f>IF(N349="základní",J349,0)</f>
        <v>0</v>
      </c>
      <c r="BF349" s="139">
        <f>IF(N349="snížená",J349,0)</f>
        <v>0</v>
      </c>
      <c r="BG349" s="139">
        <f>IF(N349="zákl. přenesená",J349,0)</f>
        <v>0</v>
      </c>
      <c r="BH349" s="139">
        <f>IF(N349="sníž. přenesená",J349,0)</f>
        <v>0</v>
      </c>
      <c r="BI349" s="139">
        <f>IF(N349="nulová",J349,0)</f>
        <v>0</v>
      </c>
      <c r="BJ349" s="17" t="s">
        <v>78</v>
      </c>
      <c r="BK349" s="139">
        <f>ROUND(I349*H349,2)</f>
        <v>0</v>
      </c>
      <c r="BL349" s="17" t="s">
        <v>265</v>
      </c>
      <c r="BM349" s="138" t="s">
        <v>500</v>
      </c>
    </row>
    <row r="350" spans="2:65" s="1" customFormat="1" ht="29.25">
      <c r="B350" s="32"/>
      <c r="D350" s="140" t="s">
        <v>142</v>
      </c>
      <c r="F350" s="141" t="s">
        <v>501</v>
      </c>
      <c r="I350" s="142"/>
      <c r="L350" s="32"/>
      <c r="M350" s="143"/>
      <c r="T350" s="53"/>
      <c r="AT350" s="17" t="s">
        <v>142</v>
      </c>
      <c r="AU350" s="17" t="s">
        <v>80</v>
      </c>
    </row>
    <row r="351" spans="2:65" s="1" customFormat="1">
      <c r="B351" s="32"/>
      <c r="D351" s="144" t="s">
        <v>144</v>
      </c>
      <c r="F351" s="145" t="s">
        <v>502</v>
      </c>
      <c r="I351" s="142"/>
      <c r="L351" s="32"/>
      <c r="M351" s="143"/>
      <c r="T351" s="53"/>
      <c r="AT351" s="17" t="s">
        <v>144</v>
      </c>
      <c r="AU351" s="17" t="s">
        <v>80</v>
      </c>
    </row>
    <row r="352" spans="2:65" s="1" customFormat="1" ht="24.2" customHeight="1">
      <c r="B352" s="32"/>
      <c r="C352" s="127" t="s">
        <v>503</v>
      </c>
      <c r="D352" s="127" t="s">
        <v>135</v>
      </c>
      <c r="E352" s="128" t="s">
        <v>504</v>
      </c>
      <c r="F352" s="129" t="s">
        <v>505</v>
      </c>
      <c r="G352" s="130" t="s">
        <v>138</v>
      </c>
      <c r="H352" s="131">
        <v>472.57</v>
      </c>
      <c r="I352" s="132"/>
      <c r="J352" s="133">
        <f>ROUND(I352*H352,2)</f>
        <v>0</v>
      </c>
      <c r="K352" s="129" t="s">
        <v>139</v>
      </c>
      <c r="L352" s="32"/>
      <c r="M352" s="134" t="s">
        <v>19</v>
      </c>
      <c r="N352" s="135" t="s">
        <v>41</v>
      </c>
      <c r="P352" s="136">
        <f>O352*H352</f>
        <v>0</v>
      </c>
      <c r="Q352" s="136">
        <v>8.8000000000000003E-4</v>
      </c>
      <c r="R352" s="136">
        <f>Q352*H352</f>
        <v>0.4158616</v>
      </c>
      <c r="S352" s="136">
        <v>0</v>
      </c>
      <c r="T352" s="137">
        <f>S352*H352</f>
        <v>0</v>
      </c>
      <c r="AR352" s="138" t="s">
        <v>265</v>
      </c>
      <c r="AT352" s="138" t="s">
        <v>135</v>
      </c>
      <c r="AU352" s="138" t="s">
        <v>80</v>
      </c>
      <c r="AY352" s="17" t="s">
        <v>132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7" t="s">
        <v>78</v>
      </c>
      <c r="BK352" s="139">
        <f>ROUND(I352*H352,2)</f>
        <v>0</v>
      </c>
      <c r="BL352" s="17" t="s">
        <v>265</v>
      </c>
      <c r="BM352" s="138" t="s">
        <v>506</v>
      </c>
    </row>
    <row r="353" spans="2:65" s="1" customFormat="1" ht="19.5">
      <c r="B353" s="32"/>
      <c r="D353" s="140" t="s">
        <v>142</v>
      </c>
      <c r="F353" s="141" t="s">
        <v>507</v>
      </c>
      <c r="I353" s="142"/>
      <c r="L353" s="32"/>
      <c r="M353" s="143"/>
      <c r="T353" s="53"/>
      <c r="AT353" s="17" t="s">
        <v>142</v>
      </c>
      <c r="AU353" s="17" t="s">
        <v>80</v>
      </c>
    </row>
    <row r="354" spans="2:65" s="1" customFormat="1">
      <c r="B354" s="32"/>
      <c r="D354" s="144" t="s">
        <v>144</v>
      </c>
      <c r="F354" s="145" t="s">
        <v>508</v>
      </c>
      <c r="I354" s="142"/>
      <c r="L354" s="32"/>
      <c r="M354" s="143"/>
      <c r="T354" s="53"/>
      <c r="AT354" s="17" t="s">
        <v>144</v>
      </c>
      <c r="AU354" s="17" t="s">
        <v>80</v>
      </c>
    </row>
    <row r="355" spans="2:65" s="1" customFormat="1" ht="49.15" customHeight="1">
      <c r="B355" s="32"/>
      <c r="C355" s="166" t="s">
        <v>509</v>
      </c>
      <c r="D355" s="166" t="s">
        <v>485</v>
      </c>
      <c r="E355" s="167" t="s">
        <v>510</v>
      </c>
      <c r="F355" s="168" t="s">
        <v>511</v>
      </c>
      <c r="G355" s="169" t="s">
        <v>138</v>
      </c>
      <c r="H355" s="170">
        <v>550.78</v>
      </c>
      <c r="I355" s="171"/>
      <c r="J355" s="172">
        <f>ROUND(I355*H355,2)</f>
        <v>0</v>
      </c>
      <c r="K355" s="168" t="s">
        <v>139</v>
      </c>
      <c r="L355" s="173"/>
      <c r="M355" s="174" t="s">
        <v>19</v>
      </c>
      <c r="N355" s="175" t="s">
        <v>41</v>
      </c>
      <c r="P355" s="136">
        <f>O355*H355</f>
        <v>0</v>
      </c>
      <c r="Q355" s="136">
        <v>5.4000000000000003E-3</v>
      </c>
      <c r="R355" s="136">
        <f>Q355*H355</f>
        <v>2.9742120000000001</v>
      </c>
      <c r="S355" s="136">
        <v>0</v>
      </c>
      <c r="T355" s="137">
        <f>S355*H355</f>
        <v>0</v>
      </c>
      <c r="AR355" s="138" t="s">
        <v>377</v>
      </c>
      <c r="AT355" s="138" t="s">
        <v>485</v>
      </c>
      <c r="AU355" s="138" t="s">
        <v>80</v>
      </c>
      <c r="AY355" s="17" t="s">
        <v>132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78</v>
      </c>
      <c r="BK355" s="139">
        <f>ROUND(I355*H355,2)</f>
        <v>0</v>
      </c>
      <c r="BL355" s="17" t="s">
        <v>265</v>
      </c>
      <c r="BM355" s="138" t="s">
        <v>512</v>
      </c>
    </row>
    <row r="356" spans="2:65" s="1" customFormat="1" ht="29.25">
      <c r="B356" s="32"/>
      <c r="D356" s="140" t="s">
        <v>142</v>
      </c>
      <c r="F356" s="141" t="s">
        <v>511</v>
      </c>
      <c r="I356" s="142"/>
      <c r="L356" s="32"/>
      <c r="M356" s="143"/>
      <c r="T356" s="53"/>
      <c r="AT356" s="17" t="s">
        <v>142</v>
      </c>
      <c r="AU356" s="17" t="s">
        <v>80</v>
      </c>
    </row>
    <row r="357" spans="2:65" s="13" customFormat="1">
      <c r="B357" s="152"/>
      <c r="D357" s="140" t="s">
        <v>146</v>
      </c>
      <c r="E357" s="153" t="s">
        <v>19</v>
      </c>
      <c r="F357" s="154" t="s">
        <v>513</v>
      </c>
      <c r="H357" s="155">
        <v>472.57</v>
      </c>
      <c r="I357" s="156"/>
      <c r="L357" s="152"/>
      <c r="M357" s="157"/>
      <c r="T357" s="158"/>
      <c r="AT357" s="153" t="s">
        <v>146</v>
      </c>
      <c r="AU357" s="153" t="s">
        <v>80</v>
      </c>
      <c r="AV357" s="13" t="s">
        <v>80</v>
      </c>
      <c r="AW357" s="13" t="s">
        <v>32</v>
      </c>
      <c r="AX357" s="13" t="s">
        <v>78</v>
      </c>
      <c r="AY357" s="153" t="s">
        <v>132</v>
      </c>
    </row>
    <row r="358" spans="2:65" s="13" customFormat="1">
      <c r="B358" s="152"/>
      <c r="D358" s="140" t="s">
        <v>146</v>
      </c>
      <c r="F358" s="154" t="s">
        <v>514</v>
      </c>
      <c r="H358" s="155">
        <v>550.78</v>
      </c>
      <c r="I358" s="156"/>
      <c r="L358" s="152"/>
      <c r="M358" s="157"/>
      <c r="T358" s="158"/>
      <c r="AT358" s="153" t="s">
        <v>146</v>
      </c>
      <c r="AU358" s="153" t="s">
        <v>80</v>
      </c>
      <c r="AV358" s="13" t="s">
        <v>80</v>
      </c>
      <c r="AW358" s="13" t="s">
        <v>4</v>
      </c>
      <c r="AX358" s="13" t="s">
        <v>78</v>
      </c>
      <c r="AY358" s="153" t="s">
        <v>132</v>
      </c>
    </row>
    <row r="359" spans="2:65" s="1" customFormat="1" ht="37.9" customHeight="1">
      <c r="B359" s="32"/>
      <c r="C359" s="127" t="s">
        <v>515</v>
      </c>
      <c r="D359" s="127" t="s">
        <v>135</v>
      </c>
      <c r="E359" s="128" t="s">
        <v>516</v>
      </c>
      <c r="F359" s="129" t="s">
        <v>517</v>
      </c>
      <c r="G359" s="130" t="s">
        <v>138</v>
      </c>
      <c r="H359" s="131">
        <v>449.22</v>
      </c>
      <c r="I359" s="132"/>
      <c r="J359" s="133">
        <f>ROUND(I359*H359,2)</f>
        <v>0</v>
      </c>
      <c r="K359" s="129" t="s">
        <v>139</v>
      </c>
      <c r="L359" s="32"/>
      <c r="M359" s="134" t="s">
        <v>19</v>
      </c>
      <c r="N359" s="135" t="s">
        <v>41</v>
      </c>
      <c r="P359" s="136">
        <f>O359*H359</f>
        <v>0</v>
      </c>
      <c r="Q359" s="136">
        <v>1.3999999999999999E-4</v>
      </c>
      <c r="R359" s="136">
        <f>Q359*H359</f>
        <v>6.2890799999999997E-2</v>
      </c>
      <c r="S359" s="136">
        <v>0</v>
      </c>
      <c r="T359" s="137">
        <f>S359*H359</f>
        <v>0</v>
      </c>
      <c r="AR359" s="138" t="s">
        <v>265</v>
      </c>
      <c r="AT359" s="138" t="s">
        <v>135</v>
      </c>
      <c r="AU359" s="138" t="s">
        <v>80</v>
      </c>
      <c r="AY359" s="17" t="s">
        <v>132</v>
      </c>
      <c r="BE359" s="139">
        <f>IF(N359="základní",J359,0)</f>
        <v>0</v>
      </c>
      <c r="BF359" s="139">
        <f>IF(N359="snížená",J359,0)</f>
        <v>0</v>
      </c>
      <c r="BG359" s="139">
        <f>IF(N359="zákl. přenesená",J359,0)</f>
        <v>0</v>
      </c>
      <c r="BH359" s="139">
        <f>IF(N359="sníž. přenesená",J359,0)</f>
        <v>0</v>
      </c>
      <c r="BI359" s="139">
        <f>IF(N359="nulová",J359,0)</f>
        <v>0</v>
      </c>
      <c r="BJ359" s="17" t="s">
        <v>78</v>
      </c>
      <c r="BK359" s="139">
        <f>ROUND(I359*H359,2)</f>
        <v>0</v>
      </c>
      <c r="BL359" s="17" t="s">
        <v>265</v>
      </c>
      <c r="BM359" s="138" t="s">
        <v>518</v>
      </c>
    </row>
    <row r="360" spans="2:65" s="1" customFormat="1" ht="39">
      <c r="B360" s="32"/>
      <c r="D360" s="140" t="s">
        <v>142</v>
      </c>
      <c r="F360" s="141" t="s">
        <v>519</v>
      </c>
      <c r="I360" s="142"/>
      <c r="L360" s="32"/>
      <c r="M360" s="143"/>
      <c r="T360" s="53"/>
      <c r="AT360" s="17" t="s">
        <v>142</v>
      </c>
      <c r="AU360" s="17" t="s">
        <v>80</v>
      </c>
    </row>
    <row r="361" spans="2:65" s="1" customFormat="1">
      <c r="B361" s="32"/>
      <c r="D361" s="144" t="s">
        <v>144</v>
      </c>
      <c r="F361" s="145" t="s">
        <v>520</v>
      </c>
      <c r="I361" s="142"/>
      <c r="L361" s="32"/>
      <c r="M361" s="143"/>
      <c r="T361" s="53"/>
      <c r="AT361" s="17" t="s">
        <v>144</v>
      </c>
      <c r="AU361" s="17" t="s">
        <v>80</v>
      </c>
    </row>
    <row r="362" spans="2:65" s="13" customFormat="1">
      <c r="B362" s="152"/>
      <c r="D362" s="140" t="s">
        <v>146</v>
      </c>
      <c r="E362" s="153" t="s">
        <v>19</v>
      </c>
      <c r="F362" s="154" t="s">
        <v>374</v>
      </c>
      <c r="H362" s="155">
        <v>303.89999999999998</v>
      </c>
      <c r="I362" s="156"/>
      <c r="L362" s="152"/>
      <c r="M362" s="157"/>
      <c r="T362" s="158"/>
      <c r="AT362" s="153" t="s">
        <v>146</v>
      </c>
      <c r="AU362" s="153" t="s">
        <v>80</v>
      </c>
      <c r="AV362" s="13" t="s">
        <v>80</v>
      </c>
      <c r="AW362" s="13" t="s">
        <v>32</v>
      </c>
      <c r="AX362" s="13" t="s">
        <v>70</v>
      </c>
      <c r="AY362" s="153" t="s">
        <v>132</v>
      </c>
    </row>
    <row r="363" spans="2:65" s="13" customFormat="1">
      <c r="B363" s="152"/>
      <c r="D363" s="140" t="s">
        <v>146</v>
      </c>
      <c r="E363" s="153" t="s">
        <v>19</v>
      </c>
      <c r="F363" s="154" t="s">
        <v>375</v>
      </c>
      <c r="H363" s="155">
        <v>100.04</v>
      </c>
      <c r="I363" s="156"/>
      <c r="L363" s="152"/>
      <c r="M363" s="157"/>
      <c r="T363" s="158"/>
      <c r="AT363" s="153" t="s">
        <v>146</v>
      </c>
      <c r="AU363" s="153" t="s">
        <v>80</v>
      </c>
      <c r="AV363" s="13" t="s">
        <v>80</v>
      </c>
      <c r="AW363" s="13" t="s">
        <v>32</v>
      </c>
      <c r="AX363" s="13" t="s">
        <v>70</v>
      </c>
      <c r="AY363" s="153" t="s">
        <v>132</v>
      </c>
    </row>
    <row r="364" spans="2:65" s="13" customFormat="1">
      <c r="B364" s="152"/>
      <c r="D364" s="140" t="s">
        <v>146</v>
      </c>
      <c r="E364" s="153" t="s">
        <v>19</v>
      </c>
      <c r="F364" s="154" t="s">
        <v>376</v>
      </c>
      <c r="H364" s="155">
        <v>26.6</v>
      </c>
      <c r="I364" s="156"/>
      <c r="L364" s="152"/>
      <c r="M364" s="157"/>
      <c r="T364" s="158"/>
      <c r="AT364" s="153" t="s">
        <v>146</v>
      </c>
      <c r="AU364" s="153" t="s">
        <v>80</v>
      </c>
      <c r="AV364" s="13" t="s">
        <v>80</v>
      </c>
      <c r="AW364" s="13" t="s">
        <v>32</v>
      </c>
      <c r="AX364" s="13" t="s">
        <v>70</v>
      </c>
      <c r="AY364" s="153" t="s">
        <v>132</v>
      </c>
    </row>
    <row r="365" spans="2:65" s="13" customFormat="1">
      <c r="B365" s="152"/>
      <c r="D365" s="140" t="s">
        <v>146</v>
      </c>
      <c r="E365" s="153" t="s">
        <v>19</v>
      </c>
      <c r="F365" s="154" t="s">
        <v>521</v>
      </c>
      <c r="H365" s="155">
        <v>18.68</v>
      </c>
      <c r="I365" s="156"/>
      <c r="L365" s="152"/>
      <c r="M365" s="157"/>
      <c r="T365" s="158"/>
      <c r="AT365" s="153" t="s">
        <v>146</v>
      </c>
      <c r="AU365" s="153" t="s">
        <v>80</v>
      </c>
      <c r="AV365" s="13" t="s">
        <v>80</v>
      </c>
      <c r="AW365" s="13" t="s">
        <v>32</v>
      </c>
      <c r="AX365" s="13" t="s">
        <v>70</v>
      </c>
      <c r="AY365" s="153" t="s">
        <v>132</v>
      </c>
    </row>
    <row r="366" spans="2:65" s="14" customFormat="1">
      <c r="B366" s="159"/>
      <c r="D366" s="140" t="s">
        <v>146</v>
      </c>
      <c r="E366" s="160" t="s">
        <v>19</v>
      </c>
      <c r="F366" s="161" t="s">
        <v>149</v>
      </c>
      <c r="H366" s="162">
        <v>449.22</v>
      </c>
      <c r="I366" s="163"/>
      <c r="L366" s="159"/>
      <c r="M366" s="164"/>
      <c r="T366" s="165"/>
      <c r="AT366" s="160" t="s">
        <v>146</v>
      </c>
      <c r="AU366" s="160" t="s">
        <v>80</v>
      </c>
      <c r="AV366" s="14" t="s">
        <v>140</v>
      </c>
      <c r="AW366" s="14" t="s">
        <v>32</v>
      </c>
      <c r="AX366" s="14" t="s">
        <v>78</v>
      </c>
      <c r="AY366" s="160" t="s">
        <v>132</v>
      </c>
    </row>
    <row r="367" spans="2:65" s="1" customFormat="1" ht="24.2" customHeight="1">
      <c r="B367" s="32"/>
      <c r="C367" s="166" t="s">
        <v>522</v>
      </c>
      <c r="D367" s="166" t="s">
        <v>485</v>
      </c>
      <c r="E367" s="167" t="s">
        <v>523</v>
      </c>
      <c r="F367" s="168" t="s">
        <v>524</v>
      </c>
      <c r="G367" s="169" t="s">
        <v>138</v>
      </c>
      <c r="H367" s="170">
        <v>523.56600000000003</v>
      </c>
      <c r="I367" s="171"/>
      <c r="J367" s="172">
        <f>ROUND(I367*H367,2)</f>
        <v>0</v>
      </c>
      <c r="K367" s="168" t="s">
        <v>139</v>
      </c>
      <c r="L367" s="173"/>
      <c r="M367" s="174" t="s">
        <v>19</v>
      </c>
      <c r="N367" s="175" t="s">
        <v>41</v>
      </c>
      <c r="P367" s="136">
        <f>O367*H367</f>
        <v>0</v>
      </c>
      <c r="Q367" s="136">
        <v>2.2000000000000001E-3</v>
      </c>
      <c r="R367" s="136">
        <f>Q367*H367</f>
        <v>1.1518452000000001</v>
      </c>
      <c r="S367" s="136">
        <v>0</v>
      </c>
      <c r="T367" s="137">
        <f>S367*H367</f>
        <v>0</v>
      </c>
      <c r="AR367" s="138" t="s">
        <v>377</v>
      </c>
      <c r="AT367" s="138" t="s">
        <v>485</v>
      </c>
      <c r="AU367" s="138" t="s">
        <v>80</v>
      </c>
      <c r="AY367" s="17" t="s">
        <v>132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78</v>
      </c>
      <c r="BK367" s="139">
        <f>ROUND(I367*H367,2)</f>
        <v>0</v>
      </c>
      <c r="BL367" s="17" t="s">
        <v>265</v>
      </c>
      <c r="BM367" s="138" t="s">
        <v>525</v>
      </c>
    </row>
    <row r="368" spans="2:65" s="1" customFormat="1" ht="19.5">
      <c r="B368" s="32"/>
      <c r="D368" s="140" t="s">
        <v>142</v>
      </c>
      <c r="F368" s="141" t="s">
        <v>524</v>
      </c>
      <c r="I368" s="142"/>
      <c r="L368" s="32"/>
      <c r="M368" s="143"/>
      <c r="T368" s="53"/>
      <c r="AT368" s="17" t="s">
        <v>142</v>
      </c>
      <c r="AU368" s="17" t="s">
        <v>80</v>
      </c>
    </row>
    <row r="369" spans="2:65" s="13" customFormat="1">
      <c r="B369" s="152"/>
      <c r="D369" s="140" t="s">
        <v>146</v>
      </c>
      <c r="E369" s="153" t="s">
        <v>19</v>
      </c>
      <c r="F369" s="154" t="s">
        <v>526</v>
      </c>
      <c r="H369" s="155">
        <v>449.22</v>
      </c>
      <c r="I369" s="156"/>
      <c r="L369" s="152"/>
      <c r="M369" s="157"/>
      <c r="T369" s="158"/>
      <c r="AT369" s="153" t="s">
        <v>146</v>
      </c>
      <c r="AU369" s="153" t="s">
        <v>80</v>
      </c>
      <c r="AV369" s="13" t="s">
        <v>80</v>
      </c>
      <c r="AW369" s="13" t="s">
        <v>32</v>
      </c>
      <c r="AX369" s="13" t="s">
        <v>78</v>
      </c>
      <c r="AY369" s="153" t="s">
        <v>132</v>
      </c>
    </row>
    <row r="370" spans="2:65" s="13" customFormat="1">
      <c r="B370" s="152"/>
      <c r="D370" s="140" t="s">
        <v>146</v>
      </c>
      <c r="F370" s="154" t="s">
        <v>527</v>
      </c>
      <c r="H370" s="155">
        <v>523.56600000000003</v>
      </c>
      <c r="I370" s="156"/>
      <c r="L370" s="152"/>
      <c r="M370" s="157"/>
      <c r="T370" s="158"/>
      <c r="AT370" s="153" t="s">
        <v>146</v>
      </c>
      <c r="AU370" s="153" t="s">
        <v>80</v>
      </c>
      <c r="AV370" s="13" t="s">
        <v>80</v>
      </c>
      <c r="AW370" s="13" t="s">
        <v>4</v>
      </c>
      <c r="AX370" s="13" t="s">
        <v>78</v>
      </c>
      <c r="AY370" s="153" t="s">
        <v>132</v>
      </c>
    </row>
    <row r="371" spans="2:65" s="1" customFormat="1" ht="24.2" customHeight="1">
      <c r="B371" s="32"/>
      <c r="C371" s="127" t="s">
        <v>528</v>
      </c>
      <c r="D371" s="127" t="s">
        <v>135</v>
      </c>
      <c r="E371" s="128" t="s">
        <v>529</v>
      </c>
      <c r="F371" s="129" t="s">
        <v>530</v>
      </c>
      <c r="G371" s="130" t="s">
        <v>138</v>
      </c>
      <c r="H371" s="131">
        <v>430.54</v>
      </c>
      <c r="I371" s="132"/>
      <c r="J371" s="133">
        <f>ROUND(I371*H371,2)</f>
        <v>0</v>
      </c>
      <c r="K371" s="129" t="s">
        <v>139</v>
      </c>
      <c r="L371" s="32"/>
      <c r="M371" s="134" t="s">
        <v>19</v>
      </c>
      <c r="N371" s="135" t="s">
        <v>41</v>
      </c>
      <c r="P371" s="136">
        <f>O371*H371</f>
        <v>0</v>
      </c>
      <c r="Q371" s="136">
        <v>0</v>
      </c>
      <c r="R371" s="136">
        <f>Q371*H371</f>
        <v>0</v>
      </c>
      <c r="S371" s="136">
        <v>0</v>
      </c>
      <c r="T371" s="137">
        <f>S371*H371</f>
        <v>0</v>
      </c>
      <c r="AR371" s="138" t="s">
        <v>265</v>
      </c>
      <c r="AT371" s="138" t="s">
        <v>135</v>
      </c>
      <c r="AU371" s="138" t="s">
        <v>80</v>
      </c>
      <c r="AY371" s="17" t="s">
        <v>132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7" t="s">
        <v>78</v>
      </c>
      <c r="BK371" s="139">
        <f>ROUND(I371*H371,2)</f>
        <v>0</v>
      </c>
      <c r="BL371" s="17" t="s">
        <v>265</v>
      </c>
      <c r="BM371" s="138" t="s">
        <v>531</v>
      </c>
    </row>
    <row r="372" spans="2:65" s="1" customFormat="1" ht="19.5">
      <c r="B372" s="32"/>
      <c r="D372" s="140" t="s">
        <v>142</v>
      </c>
      <c r="F372" s="141" t="s">
        <v>532</v>
      </c>
      <c r="I372" s="142"/>
      <c r="L372" s="32"/>
      <c r="M372" s="143"/>
      <c r="T372" s="53"/>
      <c r="AT372" s="17" t="s">
        <v>142</v>
      </c>
      <c r="AU372" s="17" t="s">
        <v>80</v>
      </c>
    </row>
    <row r="373" spans="2:65" s="1" customFormat="1">
      <c r="B373" s="32"/>
      <c r="D373" s="144" t="s">
        <v>144</v>
      </c>
      <c r="F373" s="145" t="s">
        <v>533</v>
      </c>
      <c r="I373" s="142"/>
      <c r="L373" s="32"/>
      <c r="M373" s="143"/>
      <c r="T373" s="53"/>
      <c r="AT373" s="17" t="s">
        <v>144</v>
      </c>
      <c r="AU373" s="17" t="s">
        <v>80</v>
      </c>
    </row>
    <row r="374" spans="2:65" s="1" customFormat="1" ht="16.5" customHeight="1">
      <c r="B374" s="32"/>
      <c r="C374" s="166" t="s">
        <v>534</v>
      </c>
      <c r="D374" s="166" t="s">
        <v>485</v>
      </c>
      <c r="E374" s="167" t="s">
        <v>535</v>
      </c>
      <c r="F374" s="168" t="s">
        <v>536</v>
      </c>
      <c r="G374" s="169" t="s">
        <v>138</v>
      </c>
      <c r="H374" s="170">
        <v>497.274</v>
      </c>
      <c r="I374" s="171"/>
      <c r="J374" s="172">
        <f>ROUND(I374*H374,2)</f>
        <v>0</v>
      </c>
      <c r="K374" s="168" t="s">
        <v>537</v>
      </c>
      <c r="L374" s="173"/>
      <c r="M374" s="174" t="s">
        <v>19</v>
      </c>
      <c r="N374" s="175" t="s">
        <v>41</v>
      </c>
      <c r="P374" s="136">
        <f>O374*H374</f>
        <v>0</v>
      </c>
      <c r="Q374" s="136">
        <v>1.4999999999999999E-4</v>
      </c>
      <c r="R374" s="136">
        <f>Q374*H374</f>
        <v>7.4591099999999994E-2</v>
      </c>
      <c r="S374" s="136">
        <v>0</v>
      </c>
      <c r="T374" s="137">
        <f>S374*H374</f>
        <v>0</v>
      </c>
      <c r="AR374" s="138" t="s">
        <v>377</v>
      </c>
      <c r="AT374" s="138" t="s">
        <v>485</v>
      </c>
      <c r="AU374" s="138" t="s">
        <v>80</v>
      </c>
      <c r="AY374" s="17" t="s">
        <v>132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78</v>
      </c>
      <c r="BK374" s="139">
        <f>ROUND(I374*H374,2)</f>
        <v>0</v>
      </c>
      <c r="BL374" s="17" t="s">
        <v>265</v>
      </c>
      <c r="BM374" s="138" t="s">
        <v>538</v>
      </c>
    </row>
    <row r="375" spans="2:65" s="1" customFormat="1">
      <c r="B375" s="32"/>
      <c r="D375" s="140" t="s">
        <v>142</v>
      </c>
      <c r="F375" s="141" t="s">
        <v>536</v>
      </c>
      <c r="I375" s="142"/>
      <c r="L375" s="32"/>
      <c r="M375" s="143"/>
      <c r="T375" s="53"/>
      <c r="AT375" s="17" t="s">
        <v>142</v>
      </c>
      <c r="AU375" s="17" t="s">
        <v>80</v>
      </c>
    </row>
    <row r="376" spans="2:65" s="13" customFormat="1">
      <c r="B376" s="152"/>
      <c r="D376" s="140" t="s">
        <v>146</v>
      </c>
      <c r="E376" s="153" t="s">
        <v>19</v>
      </c>
      <c r="F376" s="154" t="s">
        <v>539</v>
      </c>
      <c r="H376" s="155">
        <v>430.54</v>
      </c>
      <c r="I376" s="156"/>
      <c r="L376" s="152"/>
      <c r="M376" s="157"/>
      <c r="T376" s="158"/>
      <c r="AT376" s="153" t="s">
        <v>146</v>
      </c>
      <c r="AU376" s="153" t="s">
        <v>80</v>
      </c>
      <c r="AV376" s="13" t="s">
        <v>80</v>
      </c>
      <c r="AW376" s="13" t="s">
        <v>32</v>
      </c>
      <c r="AX376" s="13" t="s">
        <v>78</v>
      </c>
      <c r="AY376" s="153" t="s">
        <v>132</v>
      </c>
    </row>
    <row r="377" spans="2:65" s="13" customFormat="1">
      <c r="B377" s="152"/>
      <c r="D377" s="140" t="s">
        <v>146</v>
      </c>
      <c r="F377" s="154" t="s">
        <v>540</v>
      </c>
      <c r="H377" s="155">
        <v>497.274</v>
      </c>
      <c r="I377" s="156"/>
      <c r="L377" s="152"/>
      <c r="M377" s="157"/>
      <c r="T377" s="158"/>
      <c r="AT377" s="153" t="s">
        <v>146</v>
      </c>
      <c r="AU377" s="153" t="s">
        <v>80</v>
      </c>
      <c r="AV377" s="13" t="s">
        <v>80</v>
      </c>
      <c r="AW377" s="13" t="s">
        <v>4</v>
      </c>
      <c r="AX377" s="13" t="s">
        <v>78</v>
      </c>
      <c r="AY377" s="153" t="s">
        <v>132</v>
      </c>
    </row>
    <row r="378" spans="2:65" s="1" customFormat="1" ht="24.2" customHeight="1">
      <c r="B378" s="32"/>
      <c r="C378" s="127" t="s">
        <v>541</v>
      </c>
      <c r="D378" s="127" t="s">
        <v>135</v>
      </c>
      <c r="E378" s="128" t="s">
        <v>542</v>
      </c>
      <c r="F378" s="129" t="s">
        <v>543</v>
      </c>
      <c r="G378" s="130" t="s">
        <v>544</v>
      </c>
      <c r="H378" s="176"/>
      <c r="I378" s="132"/>
      <c r="J378" s="133">
        <f>ROUND(I378*H378,2)</f>
        <v>0</v>
      </c>
      <c r="K378" s="129" t="s">
        <v>139</v>
      </c>
      <c r="L378" s="32"/>
      <c r="M378" s="134" t="s">
        <v>19</v>
      </c>
      <c r="N378" s="135" t="s">
        <v>41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265</v>
      </c>
      <c r="AT378" s="138" t="s">
        <v>135</v>
      </c>
      <c r="AU378" s="138" t="s">
        <v>80</v>
      </c>
      <c r="AY378" s="17" t="s">
        <v>132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78</v>
      </c>
      <c r="BK378" s="139">
        <f>ROUND(I378*H378,2)</f>
        <v>0</v>
      </c>
      <c r="BL378" s="17" t="s">
        <v>265</v>
      </c>
      <c r="BM378" s="138" t="s">
        <v>545</v>
      </c>
    </row>
    <row r="379" spans="2:65" s="1" customFormat="1" ht="29.25">
      <c r="B379" s="32"/>
      <c r="D379" s="140" t="s">
        <v>142</v>
      </c>
      <c r="F379" s="141" t="s">
        <v>546</v>
      </c>
      <c r="I379" s="142"/>
      <c r="L379" s="32"/>
      <c r="M379" s="143"/>
      <c r="T379" s="53"/>
      <c r="AT379" s="17" t="s">
        <v>142</v>
      </c>
      <c r="AU379" s="17" t="s">
        <v>80</v>
      </c>
    </row>
    <row r="380" spans="2:65" s="1" customFormat="1">
      <c r="B380" s="32"/>
      <c r="D380" s="144" t="s">
        <v>144</v>
      </c>
      <c r="F380" s="145" t="s">
        <v>547</v>
      </c>
      <c r="I380" s="142"/>
      <c r="L380" s="32"/>
      <c r="M380" s="143"/>
      <c r="T380" s="53"/>
      <c r="AT380" s="17" t="s">
        <v>144</v>
      </c>
      <c r="AU380" s="17" t="s">
        <v>80</v>
      </c>
    </row>
    <row r="381" spans="2:65" s="11" customFormat="1" ht="22.9" customHeight="1">
      <c r="B381" s="115"/>
      <c r="D381" s="116" t="s">
        <v>69</v>
      </c>
      <c r="E381" s="125" t="s">
        <v>548</v>
      </c>
      <c r="F381" s="125" t="s">
        <v>549</v>
      </c>
      <c r="I381" s="118"/>
      <c r="J381" s="126">
        <f>BK381</f>
        <v>0</v>
      </c>
      <c r="L381" s="115"/>
      <c r="M381" s="120"/>
      <c r="P381" s="121">
        <f>SUM(P382:P402)</f>
        <v>0</v>
      </c>
      <c r="R381" s="121">
        <f>SUM(R382:R402)</f>
        <v>3.2613404999999998</v>
      </c>
      <c r="T381" s="122">
        <f>SUM(T382:T402)</f>
        <v>0</v>
      </c>
      <c r="AR381" s="116" t="s">
        <v>80</v>
      </c>
      <c r="AT381" s="123" t="s">
        <v>69</v>
      </c>
      <c r="AU381" s="123" t="s">
        <v>78</v>
      </c>
      <c r="AY381" s="116" t="s">
        <v>132</v>
      </c>
      <c r="BK381" s="124">
        <f>SUM(BK382:BK402)</f>
        <v>0</v>
      </c>
    </row>
    <row r="382" spans="2:65" s="1" customFormat="1" ht="24.2" customHeight="1">
      <c r="B382" s="32"/>
      <c r="C382" s="127" t="s">
        <v>550</v>
      </c>
      <c r="D382" s="127" t="s">
        <v>135</v>
      </c>
      <c r="E382" s="128" t="s">
        <v>551</v>
      </c>
      <c r="F382" s="129" t="s">
        <v>552</v>
      </c>
      <c r="G382" s="130" t="s">
        <v>138</v>
      </c>
      <c r="H382" s="131">
        <v>430.54</v>
      </c>
      <c r="I382" s="132"/>
      <c r="J382" s="133">
        <f>ROUND(I382*H382,2)</f>
        <v>0</v>
      </c>
      <c r="K382" s="129" t="s">
        <v>139</v>
      </c>
      <c r="L382" s="32"/>
      <c r="M382" s="134" t="s">
        <v>19</v>
      </c>
      <c r="N382" s="135" t="s">
        <v>41</v>
      </c>
      <c r="P382" s="136">
        <f>O382*H382</f>
        <v>0</v>
      </c>
      <c r="Q382" s="136">
        <v>0</v>
      </c>
      <c r="R382" s="136">
        <f>Q382*H382</f>
        <v>0</v>
      </c>
      <c r="S382" s="136">
        <v>0</v>
      </c>
      <c r="T382" s="137">
        <f>S382*H382</f>
        <v>0</v>
      </c>
      <c r="AR382" s="138" t="s">
        <v>265</v>
      </c>
      <c r="AT382" s="138" t="s">
        <v>135</v>
      </c>
      <c r="AU382" s="138" t="s">
        <v>80</v>
      </c>
      <c r="AY382" s="17" t="s">
        <v>132</v>
      </c>
      <c r="BE382" s="139">
        <f>IF(N382="základní",J382,0)</f>
        <v>0</v>
      </c>
      <c r="BF382" s="139">
        <f>IF(N382="snížená",J382,0)</f>
        <v>0</v>
      </c>
      <c r="BG382" s="139">
        <f>IF(N382="zákl. přenesená",J382,0)</f>
        <v>0</v>
      </c>
      <c r="BH382" s="139">
        <f>IF(N382="sníž. přenesená",J382,0)</f>
        <v>0</v>
      </c>
      <c r="BI382" s="139">
        <f>IF(N382="nulová",J382,0)</f>
        <v>0</v>
      </c>
      <c r="BJ382" s="17" t="s">
        <v>78</v>
      </c>
      <c r="BK382" s="139">
        <f>ROUND(I382*H382,2)</f>
        <v>0</v>
      </c>
      <c r="BL382" s="17" t="s">
        <v>265</v>
      </c>
      <c r="BM382" s="138" t="s">
        <v>553</v>
      </c>
    </row>
    <row r="383" spans="2:65" s="1" customFormat="1" ht="29.25">
      <c r="B383" s="32"/>
      <c r="D383" s="140" t="s">
        <v>142</v>
      </c>
      <c r="F383" s="141" t="s">
        <v>554</v>
      </c>
      <c r="I383" s="142"/>
      <c r="L383" s="32"/>
      <c r="M383" s="143"/>
      <c r="T383" s="53"/>
      <c r="AT383" s="17" t="s">
        <v>142</v>
      </c>
      <c r="AU383" s="17" t="s">
        <v>80</v>
      </c>
    </row>
    <row r="384" spans="2:65" s="1" customFormat="1">
      <c r="B384" s="32"/>
      <c r="D384" s="144" t="s">
        <v>144</v>
      </c>
      <c r="F384" s="145" t="s">
        <v>555</v>
      </c>
      <c r="I384" s="142"/>
      <c r="L384" s="32"/>
      <c r="M384" s="143"/>
      <c r="T384" s="53"/>
      <c r="AT384" s="17" t="s">
        <v>144</v>
      </c>
      <c r="AU384" s="17" t="s">
        <v>80</v>
      </c>
    </row>
    <row r="385" spans="2:65" s="13" customFormat="1">
      <c r="B385" s="152"/>
      <c r="D385" s="140" t="s">
        <v>146</v>
      </c>
      <c r="E385" s="153" t="s">
        <v>19</v>
      </c>
      <c r="F385" s="154" t="s">
        <v>374</v>
      </c>
      <c r="H385" s="155">
        <v>303.89999999999998</v>
      </c>
      <c r="I385" s="156"/>
      <c r="L385" s="152"/>
      <c r="M385" s="157"/>
      <c r="T385" s="158"/>
      <c r="AT385" s="153" t="s">
        <v>146</v>
      </c>
      <c r="AU385" s="153" t="s">
        <v>80</v>
      </c>
      <c r="AV385" s="13" t="s">
        <v>80</v>
      </c>
      <c r="AW385" s="13" t="s">
        <v>32</v>
      </c>
      <c r="AX385" s="13" t="s">
        <v>70</v>
      </c>
      <c r="AY385" s="153" t="s">
        <v>132</v>
      </c>
    </row>
    <row r="386" spans="2:65" s="13" customFormat="1">
      <c r="B386" s="152"/>
      <c r="D386" s="140" t="s">
        <v>146</v>
      </c>
      <c r="E386" s="153" t="s">
        <v>19</v>
      </c>
      <c r="F386" s="154" t="s">
        <v>375</v>
      </c>
      <c r="H386" s="155">
        <v>100.04</v>
      </c>
      <c r="I386" s="156"/>
      <c r="L386" s="152"/>
      <c r="M386" s="157"/>
      <c r="T386" s="158"/>
      <c r="AT386" s="153" t="s">
        <v>146</v>
      </c>
      <c r="AU386" s="153" t="s">
        <v>80</v>
      </c>
      <c r="AV386" s="13" t="s">
        <v>80</v>
      </c>
      <c r="AW386" s="13" t="s">
        <v>32</v>
      </c>
      <c r="AX386" s="13" t="s">
        <v>70</v>
      </c>
      <c r="AY386" s="153" t="s">
        <v>132</v>
      </c>
    </row>
    <row r="387" spans="2:65" s="13" customFormat="1">
      <c r="B387" s="152"/>
      <c r="D387" s="140" t="s">
        <v>146</v>
      </c>
      <c r="E387" s="153" t="s">
        <v>19</v>
      </c>
      <c r="F387" s="154" t="s">
        <v>376</v>
      </c>
      <c r="H387" s="155">
        <v>26.6</v>
      </c>
      <c r="I387" s="156"/>
      <c r="L387" s="152"/>
      <c r="M387" s="157"/>
      <c r="T387" s="158"/>
      <c r="AT387" s="153" t="s">
        <v>146</v>
      </c>
      <c r="AU387" s="153" t="s">
        <v>80</v>
      </c>
      <c r="AV387" s="13" t="s">
        <v>80</v>
      </c>
      <c r="AW387" s="13" t="s">
        <v>32</v>
      </c>
      <c r="AX387" s="13" t="s">
        <v>70</v>
      </c>
      <c r="AY387" s="153" t="s">
        <v>132</v>
      </c>
    </row>
    <row r="388" spans="2:65" s="14" customFormat="1">
      <c r="B388" s="159"/>
      <c r="D388" s="140" t="s">
        <v>146</v>
      </c>
      <c r="E388" s="160" t="s">
        <v>19</v>
      </c>
      <c r="F388" s="161" t="s">
        <v>149</v>
      </c>
      <c r="H388" s="162">
        <v>430.54</v>
      </c>
      <c r="I388" s="163"/>
      <c r="L388" s="159"/>
      <c r="M388" s="164"/>
      <c r="T388" s="165"/>
      <c r="AT388" s="160" t="s">
        <v>146</v>
      </c>
      <c r="AU388" s="160" t="s">
        <v>80</v>
      </c>
      <c r="AV388" s="14" t="s">
        <v>140</v>
      </c>
      <c r="AW388" s="14" t="s">
        <v>32</v>
      </c>
      <c r="AX388" s="14" t="s">
        <v>78</v>
      </c>
      <c r="AY388" s="160" t="s">
        <v>132</v>
      </c>
    </row>
    <row r="389" spans="2:65" s="1" customFormat="1" ht="24.2" customHeight="1">
      <c r="B389" s="32"/>
      <c r="C389" s="166" t="s">
        <v>556</v>
      </c>
      <c r="D389" s="166" t="s">
        <v>485</v>
      </c>
      <c r="E389" s="167" t="s">
        <v>557</v>
      </c>
      <c r="F389" s="168" t="s">
        <v>558</v>
      </c>
      <c r="G389" s="169" t="s">
        <v>138</v>
      </c>
      <c r="H389" s="170">
        <v>990.24199999999996</v>
      </c>
      <c r="I389" s="171"/>
      <c r="J389" s="172">
        <f>ROUND(I389*H389,2)</f>
        <v>0</v>
      </c>
      <c r="K389" s="168" t="s">
        <v>139</v>
      </c>
      <c r="L389" s="173"/>
      <c r="M389" s="174" t="s">
        <v>19</v>
      </c>
      <c r="N389" s="175" t="s">
        <v>41</v>
      </c>
      <c r="P389" s="136">
        <f>O389*H389</f>
        <v>0</v>
      </c>
      <c r="Q389" s="136">
        <v>2.5000000000000001E-3</v>
      </c>
      <c r="R389" s="136">
        <f>Q389*H389</f>
        <v>2.4756049999999998</v>
      </c>
      <c r="S389" s="136">
        <v>0</v>
      </c>
      <c r="T389" s="137">
        <f>S389*H389</f>
        <v>0</v>
      </c>
      <c r="AR389" s="138" t="s">
        <v>377</v>
      </c>
      <c r="AT389" s="138" t="s">
        <v>485</v>
      </c>
      <c r="AU389" s="138" t="s">
        <v>80</v>
      </c>
      <c r="AY389" s="17" t="s">
        <v>132</v>
      </c>
      <c r="BE389" s="139">
        <f>IF(N389="základní",J389,0)</f>
        <v>0</v>
      </c>
      <c r="BF389" s="139">
        <f>IF(N389="snížená",J389,0)</f>
        <v>0</v>
      </c>
      <c r="BG389" s="139">
        <f>IF(N389="zákl. přenesená",J389,0)</f>
        <v>0</v>
      </c>
      <c r="BH389" s="139">
        <f>IF(N389="sníž. přenesená",J389,0)</f>
        <v>0</v>
      </c>
      <c r="BI389" s="139">
        <f>IF(N389="nulová",J389,0)</f>
        <v>0</v>
      </c>
      <c r="BJ389" s="17" t="s">
        <v>78</v>
      </c>
      <c r="BK389" s="139">
        <f>ROUND(I389*H389,2)</f>
        <v>0</v>
      </c>
      <c r="BL389" s="17" t="s">
        <v>265</v>
      </c>
      <c r="BM389" s="138" t="s">
        <v>559</v>
      </c>
    </row>
    <row r="390" spans="2:65" s="1" customFormat="1" ht="19.5">
      <c r="B390" s="32"/>
      <c r="D390" s="140" t="s">
        <v>142</v>
      </c>
      <c r="F390" s="141" t="s">
        <v>558</v>
      </c>
      <c r="I390" s="142"/>
      <c r="L390" s="32"/>
      <c r="M390" s="143"/>
      <c r="T390" s="53"/>
      <c r="AT390" s="17" t="s">
        <v>142</v>
      </c>
      <c r="AU390" s="17" t="s">
        <v>80</v>
      </c>
    </row>
    <row r="391" spans="2:65" s="13" customFormat="1">
      <c r="B391" s="152"/>
      <c r="D391" s="140" t="s">
        <v>146</v>
      </c>
      <c r="E391" s="153" t="s">
        <v>19</v>
      </c>
      <c r="F391" s="154" t="s">
        <v>560</v>
      </c>
      <c r="H391" s="155">
        <v>861.08</v>
      </c>
      <c r="I391" s="156"/>
      <c r="L391" s="152"/>
      <c r="M391" s="157"/>
      <c r="T391" s="158"/>
      <c r="AT391" s="153" t="s">
        <v>146</v>
      </c>
      <c r="AU391" s="153" t="s">
        <v>80</v>
      </c>
      <c r="AV391" s="13" t="s">
        <v>80</v>
      </c>
      <c r="AW391" s="13" t="s">
        <v>32</v>
      </c>
      <c r="AX391" s="13" t="s">
        <v>78</v>
      </c>
      <c r="AY391" s="153" t="s">
        <v>132</v>
      </c>
    </row>
    <row r="392" spans="2:65" s="13" customFormat="1">
      <c r="B392" s="152"/>
      <c r="D392" s="140" t="s">
        <v>146</v>
      </c>
      <c r="F392" s="154" t="s">
        <v>561</v>
      </c>
      <c r="H392" s="155">
        <v>990.24199999999996</v>
      </c>
      <c r="I392" s="156"/>
      <c r="L392" s="152"/>
      <c r="M392" s="157"/>
      <c r="T392" s="158"/>
      <c r="AT392" s="153" t="s">
        <v>146</v>
      </c>
      <c r="AU392" s="153" t="s">
        <v>80</v>
      </c>
      <c r="AV392" s="13" t="s">
        <v>80</v>
      </c>
      <c r="AW392" s="13" t="s">
        <v>4</v>
      </c>
      <c r="AX392" s="13" t="s">
        <v>78</v>
      </c>
      <c r="AY392" s="153" t="s">
        <v>132</v>
      </c>
    </row>
    <row r="393" spans="2:65" s="1" customFormat="1" ht="24.2" customHeight="1">
      <c r="B393" s="32"/>
      <c r="C393" s="166" t="s">
        <v>562</v>
      </c>
      <c r="D393" s="166" t="s">
        <v>485</v>
      </c>
      <c r="E393" s="167" t="s">
        <v>563</v>
      </c>
      <c r="F393" s="168" t="s">
        <v>564</v>
      </c>
      <c r="G393" s="169" t="s">
        <v>138</v>
      </c>
      <c r="H393" s="170">
        <v>495.12099999999998</v>
      </c>
      <c r="I393" s="171"/>
      <c r="J393" s="172">
        <f>ROUND(I393*H393,2)</f>
        <v>0</v>
      </c>
      <c r="K393" s="168" t="s">
        <v>139</v>
      </c>
      <c r="L393" s="173"/>
      <c r="M393" s="174" t="s">
        <v>19</v>
      </c>
      <c r="N393" s="175" t="s">
        <v>41</v>
      </c>
      <c r="P393" s="136">
        <f>O393*H393</f>
        <v>0</v>
      </c>
      <c r="Q393" s="136">
        <v>1.5E-3</v>
      </c>
      <c r="R393" s="136">
        <f>Q393*H393</f>
        <v>0.74268149999999999</v>
      </c>
      <c r="S393" s="136">
        <v>0</v>
      </c>
      <c r="T393" s="137">
        <f>S393*H393</f>
        <v>0</v>
      </c>
      <c r="AR393" s="138" t="s">
        <v>377</v>
      </c>
      <c r="AT393" s="138" t="s">
        <v>485</v>
      </c>
      <c r="AU393" s="138" t="s">
        <v>80</v>
      </c>
      <c r="AY393" s="17" t="s">
        <v>132</v>
      </c>
      <c r="BE393" s="139">
        <f>IF(N393="základní",J393,0)</f>
        <v>0</v>
      </c>
      <c r="BF393" s="139">
        <f>IF(N393="snížená",J393,0)</f>
        <v>0</v>
      </c>
      <c r="BG393" s="139">
        <f>IF(N393="zákl. přenesená",J393,0)</f>
        <v>0</v>
      </c>
      <c r="BH393" s="139">
        <f>IF(N393="sníž. přenesená",J393,0)</f>
        <v>0</v>
      </c>
      <c r="BI393" s="139">
        <f>IF(N393="nulová",J393,0)</f>
        <v>0</v>
      </c>
      <c r="BJ393" s="17" t="s">
        <v>78</v>
      </c>
      <c r="BK393" s="139">
        <f>ROUND(I393*H393,2)</f>
        <v>0</v>
      </c>
      <c r="BL393" s="17" t="s">
        <v>265</v>
      </c>
      <c r="BM393" s="138" t="s">
        <v>565</v>
      </c>
    </row>
    <row r="394" spans="2:65" s="1" customFormat="1">
      <c r="B394" s="32"/>
      <c r="D394" s="140" t="s">
        <v>142</v>
      </c>
      <c r="F394" s="141" t="s">
        <v>564</v>
      </c>
      <c r="I394" s="142"/>
      <c r="L394" s="32"/>
      <c r="M394" s="143"/>
      <c r="T394" s="53"/>
      <c r="AT394" s="17" t="s">
        <v>142</v>
      </c>
      <c r="AU394" s="17" t="s">
        <v>80</v>
      </c>
    </row>
    <row r="395" spans="2:65" s="13" customFormat="1">
      <c r="B395" s="152"/>
      <c r="D395" s="140" t="s">
        <v>146</v>
      </c>
      <c r="E395" s="153" t="s">
        <v>19</v>
      </c>
      <c r="F395" s="154" t="s">
        <v>539</v>
      </c>
      <c r="H395" s="155">
        <v>430.54</v>
      </c>
      <c r="I395" s="156"/>
      <c r="L395" s="152"/>
      <c r="M395" s="157"/>
      <c r="T395" s="158"/>
      <c r="AT395" s="153" t="s">
        <v>146</v>
      </c>
      <c r="AU395" s="153" t="s">
        <v>80</v>
      </c>
      <c r="AV395" s="13" t="s">
        <v>80</v>
      </c>
      <c r="AW395" s="13" t="s">
        <v>32</v>
      </c>
      <c r="AX395" s="13" t="s">
        <v>78</v>
      </c>
      <c r="AY395" s="153" t="s">
        <v>132</v>
      </c>
    </row>
    <row r="396" spans="2:65" s="13" customFormat="1">
      <c r="B396" s="152"/>
      <c r="D396" s="140" t="s">
        <v>146</v>
      </c>
      <c r="F396" s="154" t="s">
        <v>566</v>
      </c>
      <c r="H396" s="155">
        <v>495.12099999999998</v>
      </c>
      <c r="I396" s="156"/>
      <c r="L396" s="152"/>
      <c r="M396" s="157"/>
      <c r="T396" s="158"/>
      <c r="AT396" s="153" t="s">
        <v>146</v>
      </c>
      <c r="AU396" s="153" t="s">
        <v>80</v>
      </c>
      <c r="AV396" s="13" t="s">
        <v>80</v>
      </c>
      <c r="AW396" s="13" t="s">
        <v>4</v>
      </c>
      <c r="AX396" s="13" t="s">
        <v>78</v>
      </c>
      <c r="AY396" s="153" t="s">
        <v>132</v>
      </c>
    </row>
    <row r="397" spans="2:65" s="1" customFormat="1" ht="24.2" customHeight="1">
      <c r="B397" s="32"/>
      <c r="C397" s="127" t="s">
        <v>567</v>
      </c>
      <c r="D397" s="127" t="s">
        <v>135</v>
      </c>
      <c r="E397" s="128" t="s">
        <v>568</v>
      </c>
      <c r="F397" s="129" t="s">
        <v>569</v>
      </c>
      <c r="G397" s="130" t="s">
        <v>138</v>
      </c>
      <c r="H397" s="131">
        <v>430.54</v>
      </c>
      <c r="I397" s="132"/>
      <c r="J397" s="133">
        <f>ROUND(I397*H397,2)</f>
        <v>0</v>
      </c>
      <c r="K397" s="129" t="s">
        <v>139</v>
      </c>
      <c r="L397" s="32"/>
      <c r="M397" s="134" t="s">
        <v>19</v>
      </c>
      <c r="N397" s="135" t="s">
        <v>41</v>
      </c>
      <c r="P397" s="136">
        <f>O397*H397</f>
        <v>0</v>
      </c>
      <c r="Q397" s="136">
        <v>1E-4</v>
      </c>
      <c r="R397" s="136">
        <f>Q397*H397</f>
        <v>4.3054000000000002E-2</v>
      </c>
      <c r="S397" s="136">
        <v>0</v>
      </c>
      <c r="T397" s="137">
        <f>S397*H397</f>
        <v>0</v>
      </c>
      <c r="AR397" s="138" t="s">
        <v>265</v>
      </c>
      <c r="AT397" s="138" t="s">
        <v>135</v>
      </c>
      <c r="AU397" s="138" t="s">
        <v>80</v>
      </c>
      <c r="AY397" s="17" t="s">
        <v>132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78</v>
      </c>
      <c r="BK397" s="139">
        <f>ROUND(I397*H397,2)</f>
        <v>0</v>
      </c>
      <c r="BL397" s="17" t="s">
        <v>265</v>
      </c>
      <c r="BM397" s="138" t="s">
        <v>570</v>
      </c>
    </row>
    <row r="398" spans="2:65" s="1" customFormat="1" ht="29.25">
      <c r="B398" s="32"/>
      <c r="D398" s="140" t="s">
        <v>142</v>
      </c>
      <c r="F398" s="141" t="s">
        <v>571</v>
      </c>
      <c r="I398" s="142"/>
      <c r="L398" s="32"/>
      <c r="M398" s="143"/>
      <c r="T398" s="53"/>
      <c r="AT398" s="17" t="s">
        <v>142</v>
      </c>
      <c r="AU398" s="17" t="s">
        <v>80</v>
      </c>
    </row>
    <row r="399" spans="2:65" s="1" customFormat="1">
      <c r="B399" s="32"/>
      <c r="D399" s="144" t="s">
        <v>144</v>
      </c>
      <c r="F399" s="145" t="s">
        <v>572</v>
      </c>
      <c r="I399" s="142"/>
      <c r="L399" s="32"/>
      <c r="M399" s="143"/>
      <c r="T399" s="53"/>
      <c r="AT399" s="17" t="s">
        <v>144</v>
      </c>
      <c r="AU399" s="17" t="s">
        <v>80</v>
      </c>
    </row>
    <row r="400" spans="2:65" s="1" customFormat="1" ht="24.2" customHeight="1">
      <c r="B400" s="32"/>
      <c r="C400" s="127" t="s">
        <v>573</v>
      </c>
      <c r="D400" s="127" t="s">
        <v>135</v>
      </c>
      <c r="E400" s="128" t="s">
        <v>574</v>
      </c>
      <c r="F400" s="129" t="s">
        <v>575</v>
      </c>
      <c r="G400" s="130" t="s">
        <v>544</v>
      </c>
      <c r="H400" s="176"/>
      <c r="I400" s="132"/>
      <c r="J400" s="133">
        <f>ROUND(I400*H400,2)</f>
        <v>0</v>
      </c>
      <c r="K400" s="129" t="s">
        <v>139</v>
      </c>
      <c r="L400" s="32"/>
      <c r="M400" s="134" t="s">
        <v>19</v>
      </c>
      <c r="N400" s="135" t="s">
        <v>41</v>
      </c>
      <c r="P400" s="136">
        <f>O400*H400</f>
        <v>0</v>
      </c>
      <c r="Q400" s="136">
        <v>0</v>
      </c>
      <c r="R400" s="136">
        <f>Q400*H400</f>
        <v>0</v>
      </c>
      <c r="S400" s="136">
        <v>0</v>
      </c>
      <c r="T400" s="137">
        <f>S400*H400</f>
        <v>0</v>
      </c>
      <c r="AR400" s="138" t="s">
        <v>265</v>
      </c>
      <c r="AT400" s="138" t="s">
        <v>135</v>
      </c>
      <c r="AU400" s="138" t="s">
        <v>80</v>
      </c>
      <c r="AY400" s="17" t="s">
        <v>132</v>
      </c>
      <c r="BE400" s="139">
        <f>IF(N400="základní",J400,0)</f>
        <v>0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78</v>
      </c>
      <c r="BK400" s="139">
        <f>ROUND(I400*H400,2)</f>
        <v>0</v>
      </c>
      <c r="BL400" s="17" t="s">
        <v>265</v>
      </c>
      <c r="BM400" s="138" t="s">
        <v>576</v>
      </c>
    </row>
    <row r="401" spans="2:65" s="1" customFormat="1" ht="29.25">
      <c r="B401" s="32"/>
      <c r="D401" s="140" t="s">
        <v>142</v>
      </c>
      <c r="F401" s="141" t="s">
        <v>577</v>
      </c>
      <c r="I401" s="142"/>
      <c r="L401" s="32"/>
      <c r="M401" s="143"/>
      <c r="T401" s="53"/>
      <c r="AT401" s="17" t="s">
        <v>142</v>
      </c>
      <c r="AU401" s="17" t="s">
        <v>80</v>
      </c>
    </row>
    <row r="402" spans="2:65" s="1" customFormat="1">
      <c r="B402" s="32"/>
      <c r="D402" s="144" t="s">
        <v>144</v>
      </c>
      <c r="F402" s="145" t="s">
        <v>578</v>
      </c>
      <c r="I402" s="142"/>
      <c r="L402" s="32"/>
      <c r="M402" s="143"/>
      <c r="T402" s="53"/>
      <c r="AT402" s="17" t="s">
        <v>144</v>
      </c>
      <c r="AU402" s="17" t="s">
        <v>80</v>
      </c>
    </row>
    <row r="403" spans="2:65" s="11" customFormat="1" ht="22.9" customHeight="1">
      <c r="B403" s="115"/>
      <c r="D403" s="116" t="s">
        <v>69</v>
      </c>
      <c r="E403" s="125" t="s">
        <v>579</v>
      </c>
      <c r="F403" s="125" t="s">
        <v>580</v>
      </c>
      <c r="I403" s="118"/>
      <c r="J403" s="126">
        <f>BK403</f>
        <v>0</v>
      </c>
      <c r="L403" s="115"/>
      <c r="M403" s="120"/>
      <c r="P403" s="121">
        <f>SUM(P404:P410)</f>
        <v>0</v>
      </c>
      <c r="R403" s="121">
        <f>SUM(R404:R410)</f>
        <v>0</v>
      </c>
      <c r="T403" s="122">
        <f>SUM(T404:T410)</f>
        <v>0.15390000000000001</v>
      </c>
      <c r="AR403" s="116" t="s">
        <v>80</v>
      </c>
      <c r="AT403" s="123" t="s">
        <v>69</v>
      </c>
      <c r="AU403" s="123" t="s">
        <v>78</v>
      </c>
      <c r="AY403" s="116" t="s">
        <v>132</v>
      </c>
      <c r="BK403" s="124">
        <f>SUM(BK404:BK410)</f>
        <v>0</v>
      </c>
    </row>
    <row r="404" spans="2:65" s="1" customFormat="1" ht="24.2" customHeight="1">
      <c r="B404" s="32"/>
      <c r="C404" s="127" t="s">
        <v>581</v>
      </c>
      <c r="D404" s="127" t="s">
        <v>135</v>
      </c>
      <c r="E404" s="128" t="s">
        <v>582</v>
      </c>
      <c r="F404" s="129" t="s">
        <v>583</v>
      </c>
      <c r="G404" s="130" t="s">
        <v>138</v>
      </c>
      <c r="H404" s="131">
        <v>5.4</v>
      </c>
      <c r="I404" s="132"/>
      <c r="J404" s="133">
        <f>ROUND(I404*H404,2)</f>
        <v>0</v>
      </c>
      <c r="K404" s="129" t="s">
        <v>139</v>
      </c>
      <c r="L404" s="32"/>
      <c r="M404" s="134" t="s">
        <v>19</v>
      </c>
      <c r="N404" s="135" t="s">
        <v>41</v>
      </c>
      <c r="P404" s="136">
        <f>O404*H404</f>
        <v>0</v>
      </c>
      <c r="Q404" s="136">
        <v>0</v>
      </c>
      <c r="R404" s="136">
        <f>Q404*H404</f>
        <v>0</v>
      </c>
      <c r="S404" s="136">
        <v>2.8500000000000001E-2</v>
      </c>
      <c r="T404" s="137">
        <f>S404*H404</f>
        <v>0.15390000000000001</v>
      </c>
      <c r="AR404" s="138" t="s">
        <v>265</v>
      </c>
      <c r="AT404" s="138" t="s">
        <v>135</v>
      </c>
      <c r="AU404" s="138" t="s">
        <v>80</v>
      </c>
      <c r="AY404" s="17" t="s">
        <v>132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78</v>
      </c>
      <c r="BK404" s="139">
        <f>ROUND(I404*H404,2)</f>
        <v>0</v>
      </c>
      <c r="BL404" s="17" t="s">
        <v>265</v>
      </c>
      <c r="BM404" s="138" t="s">
        <v>584</v>
      </c>
    </row>
    <row r="405" spans="2:65" s="1" customFormat="1" ht="19.5">
      <c r="B405" s="32"/>
      <c r="D405" s="140" t="s">
        <v>142</v>
      </c>
      <c r="F405" s="141" t="s">
        <v>585</v>
      </c>
      <c r="I405" s="142"/>
      <c r="L405" s="32"/>
      <c r="M405" s="143"/>
      <c r="T405" s="53"/>
      <c r="AT405" s="17" t="s">
        <v>142</v>
      </c>
      <c r="AU405" s="17" t="s">
        <v>80</v>
      </c>
    </row>
    <row r="406" spans="2:65" s="1" customFormat="1">
      <c r="B406" s="32"/>
      <c r="D406" s="144" t="s">
        <v>144</v>
      </c>
      <c r="F406" s="145" t="s">
        <v>586</v>
      </c>
      <c r="I406" s="142"/>
      <c r="L406" s="32"/>
      <c r="M406" s="143"/>
      <c r="T406" s="53"/>
      <c r="AT406" s="17" t="s">
        <v>144</v>
      </c>
      <c r="AU406" s="17" t="s">
        <v>80</v>
      </c>
    </row>
    <row r="407" spans="2:65" s="13" customFormat="1">
      <c r="B407" s="152"/>
      <c r="D407" s="140" t="s">
        <v>146</v>
      </c>
      <c r="E407" s="153" t="s">
        <v>19</v>
      </c>
      <c r="F407" s="154" t="s">
        <v>587</v>
      </c>
      <c r="H407" s="155">
        <v>5.4</v>
      </c>
      <c r="I407" s="156"/>
      <c r="L407" s="152"/>
      <c r="M407" s="157"/>
      <c r="T407" s="158"/>
      <c r="AT407" s="153" t="s">
        <v>146</v>
      </c>
      <c r="AU407" s="153" t="s">
        <v>80</v>
      </c>
      <c r="AV407" s="13" t="s">
        <v>80</v>
      </c>
      <c r="AW407" s="13" t="s">
        <v>32</v>
      </c>
      <c r="AX407" s="13" t="s">
        <v>78</v>
      </c>
      <c r="AY407" s="153" t="s">
        <v>132</v>
      </c>
    </row>
    <row r="408" spans="2:65" s="1" customFormat="1" ht="24.2" customHeight="1">
      <c r="B408" s="32"/>
      <c r="C408" s="127" t="s">
        <v>588</v>
      </c>
      <c r="D408" s="127" t="s">
        <v>135</v>
      </c>
      <c r="E408" s="128" t="s">
        <v>589</v>
      </c>
      <c r="F408" s="129" t="s">
        <v>590</v>
      </c>
      <c r="G408" s="130" t="s">
        <v>544</v>
      </c>
      <c r="H408" s="176"/>
      <c r="I408" s="132"/>
      <c r="J408" s="133">
        <f>ROUND(I408*H408,2)</f>
        <v>0</v>
      </c>
      <c r="K408" s="129" t="s">
        <v>139</v>
      </c>
      <c r="L408" s="32"/>
      <c r="M408" s="134" t="s">
        <v>19</v>
      </c>
      <c r="N408" s="135" t="s">
        <v>41</v>
      </c>
      <c r="P408" s="136">
        <f>O408*H408</f>
        <v>0</v>
      </c>
      <c r="Q408" s="136">
        <v>0</v>
      </c>
      <c r="R408" s="136">
        <f>Q408*H408</f>
        <v>0</v>
      </c>
      <c r="S408" s="136">
        <v>0</v>
      </c>
      <c r="T408" s="137">
        <f>S408*H408</f>
        <v>0</v>
      </c>
      <c r="AR408" s="138" t="s">
        <v>265</v>
      </c>
      <c r="AT408" s="138" t="s">
        <v>135</v>
      </c>
      <c r="AU408" s="138" t="s">
        <v>80</v>
      </c>
      <c r="AY408" s="17" t="s">
        <v>132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78</v>
      </c>
      <c r="BK408" s="139">
        <f>ROUND(I408*H408,2)</f>
        <v>0</v>
      </c>
      <c r="BL408" s="17" t="s">
        <v>265</v>
      </c>
      <c r="BM408" s="138" t="s">
        <v>591</v>
      </c>
    </row>
    <row r="409" spans="2:65" s="1" customFormat="1" ht="29.25">
      <c r="B409" s="32"/>
      <c r="D409" s="140" t="s">
        <v>142</v>
      </c>
      <c r="F409" s="141" t="s">
        <v>592</v>
      </c>
      <c r="I409" s="142"/>
      <c r="L409" s="32"/>
      <c r="M409" s="143"/>
      <c r="T409" s="53"/>
      <c r="AT409" s="17" t="s">
        <v>142</v>
      </c>
      <c r="AU409" s="17" t="s">
        <v>80</v>
      </c>
    </row>
    <row r="410" spans="2:65" s="1" customFormat="1">
      <c r="B410" s="32"/>
      <c r="D410" s="144" t="s">
        <v>144</v>
      </c>
      <c r="F410" s="145" t="s">
        <v>593</v>
      </c>
      <c r="I410" s="142"/>
      <c r="L410" s="32"/>
      <c r="M410" s="143"/>
      <c r="T410" s="53"/>
      <c r="AT410" s="17" t="s">
        <v>144</v>
      </c>
      <c r="AU410" s="17" t="s">
        <v>80</v>
      </c>
    </row>
    <row r="411" spans="2:65" s="11" customFormat="1" ht="22.9" customHeight="1">
      <c r="B411" s="115"/>
      <c r="D411" s="116" t="s">
        <v>69</v>
      </c>
      <c r="E411" s="125" t="s">
        <v>594</v>
      </c>
      <c r="F411" s="125" t="s">
        <v>595</v>
      </c>
      <c r="I411" s="118"/>
      <c r="J411" s="126">
        <f>BK411</f>
        <v>0</v>
      </c>
      <c r="L411" s="115"/>
      <c r="M411" s="120"/>
      <c r="P411" s="121">
        <f>SUM(P412:P475)</f>
        <v>0</v>
      </c>
      <c r="R411" s="121">
        <f>SUM(R412:R475)</f>
        <v>0.48886400000000002</v>
      </c>
      <c r="T411" s="122">
        <f>SUM(T412:T475)</f>
        <v>0.46804600000000007</v>
      </c>
      <c r="AR411" s="116" t="s">
        <v>80</v>
      </c>
      <c r="AT411" s="123" t="s">
        <v>69</v>
      </c>
      <c r="AU411" s="123" t="s">
        <v>78</v>
      </c>
      <c r="AY411" s="116" t="s">
        <v>132</v>
      </c>
      <c r="BK411" s="124">
        <f>SUM(BK412:BK475)</f>
        <v>0</v>
      </c>
    </row>
    <row r="412" spans="2:65" s="1" customFormat="1" ht="24.2" customHeight="1">
      <c r="B412" s="32"/>
      <c r="C412" s="127" t="s">
        <v>596</v>
      </c>
      <c r="D412" s="127" t="s">
        <v>135</v>
      </c>
      <c r="E412" s="128" t="s">
        <v>597</v>
      </c>
      <c r="F412" s="129" t="s">
        <v>598</v>
      </c>
      <c r="G412" s="130" t="s">
        <v>152</v>
      </c>
      <c r="H412" s="131">
        <v>17.600000000000001</v>
      </c>
      <c r="I412" s="132"/>
      <c r="J412" s="133">
        <f>ROUND(I412*H412,2)</f>
        <v>0</v>
      </c>
      <c r="K412" s="129" t="s">
        <v>139</v>
      </c>
      <c r="L412" s="32"/>
      <c r="M412" s="134" t="s">
        <v>19</v>
      </c>
      <c r="N412" s="135" t="s">
        <v>41</v>
      </c>
      <c r="P412" s="136">
        <f>O412*H412</f>
        <v>0</v>
      </c>
      <c r="Q412" s="136">
        <v>0</v>
      </c>
      <c r="R412" s="136">
        <f>Q412*H412</f>
        <v>0</v>
      </c>
      <c r="S412" s="136">
        <v>1.7700000000000001E-3</v>
      </c>
      <c r="T412" s="137">
        <f>S412*H412</f>
        <v>3.1152000000000003E-2</v>
      </c>
      <c r="AR412" s="138" t="s">
        <v>265</v>
      </c>
      <c r="AT412" s="138" t="s">
        <v>135</v>
      </c>
      <c r="AU412" s="138" t="s">
        <v>80</v>
      </c>
      <c r="AY412" s="17" t="s">
        <v>132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78</v>
      </c>
      <c r="BK412" s="139">
        <f>ROUND(I412*H412,2)</f>
        <v>0</v>
      </c>
      <c r="BL412" s="17" t="s">
        <v>265</v>
      </c>
      <c r="BM412" s="138" t="s">
        <v>599</v>
      </c>
    </row>
    <row r="413" spans="2:65" s="1" customFormat="1" ht="19.5">
      <c r="B413" s="32"/>
      <c r="D413" s="140" t="s">
        <v>142</v>
      </c>
      <c r="F413" s="141" t="s">
        <v>600</v>
      </c>
      <c r="I413" s="142"/>
      <c r="L413" s="32"/>
      <c r="M413" s="143"/>
      <c r="T413" s="53"/>
      <c r="AT413" s="17" t="s">
        <v>142</v>
      </c>
      <c r="AU413" s="17" t="s">
        <v>80</v>
      </c>
    </row>
    <row r="414" spans="2:65" s="1" customFormat="1">
      <c r="B414" s="32"/>
      <c r="D414" s="144" t="s">
        <v>144</v>
      </c>
      <c r="F414" s="145" t="s">
        <v>601</v>
      </c>
      <c r="I414" s="142"/>
      <c r="L414" s="32"/>
      <c r="M414" s="143"/>
      <c r="T414" s="53"/>
      <c r="AT414" s="17" t="s">
        <v>144</v>
      </c>
      <c r="AU414" s="17" t="s">
        <v>80</v>
      </c>
    </row>
    <row r="415" spans="2:65" s="1" customFormat="1" ht="24.2" customHeight="1">
      <c r="B415" s="32"/>
      <c r="C415" s="127" t="s">
        <v>602</v>
      </c>
      <c r="D415" s="127" t="s">
        <v>135</v>
      </c>
      <c r="E415" s="128" t="s">
        <v>603</v>
      </c>
      <c r="F415" s="129" t="s">
        <v>604</v>
      </c>
      <c r="G415" s="130" t="s">
        <v>152</v>
      </c>
      <c r="H415" s="131">
        <v>93.4</v>
      </c>
      <c r="I415" s="132"/>
      <c r="J415" s="133">
        <f>ROUND(I415*H415,2)</f>
        <v>0</v>
      </c>
      <c r="K415" s="129" t="s">
        <v>139</v>
      </c>
      <c r="L415" s="32"/>
      <c r="M415" s="134" t="s">
        <v>19</v>
      </c>
      <c r="N415" s="135" t="s">
        <v>41</v>
      </c>
      <c r="P415" s="136">
        <f>O415*H415</f>
        <v>0</v>
      </c>
      <c r="Q415" s="136">
        <v>0</v>
      </c>
      <c r="R415" s="136">
        <f>Q415*H415</f>
        <v>0</v>
      </c>
      <c r="S415" s="136">
        <v>1.91E-3</v>
      </c>
      <c r="T415" s="137">
        <f>S415*H415</f>
        <v>0.17839400000000002</v>
      </c>
      <c r="AR415" s="138" t="s">
        <v>265</v>
      </c>
      <c r="AT415" s="138" t="s">
        <v>135</v>
      </c>
      <c r="AU415" s="138" t="s">
        <v>80</v>
      </c>
      <c r="AY415" s="17" t="s">
        <v>132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78</v>
      </c>
      <c r="BK415" s="139">
        <f>ROUND(I415*H415,2)</f>
        <v>0</v>
      </c>
      <c r="BL415" s="17" t="s">
        <v>265</v>
      </c>
      <c r="BM415" s="138" t="s">
        <v>605</v>
      </c>
    </row>
    <row r="416" spans="2:65" s="1" customFormat="1" ht="19.5">
      <c r="B416" s="32"/>
      <c r="D416" s="140" t="s">
        <v>142</v>
      </c>
      <c r="F416" s="141" t="s">
        <v>606</v>
      </c>
      <c r="I416" s="142"/>
      <c r="L416" s="32"/>
      <c r="M416" s="143"/>
      <c r="T416" s="53"/>
      <c r="AT416" s="17" t="s">
        <v>142</v>
      </c>
      <c r="AU416" s="17" t="s">
        <v>80</v>
      </c>
    </row>
    <row r="417" spans="2:65" s="1" customFormat="1">
      <c r="B417" s="32"/>
      <c r="D417" s="144" t="s">
        <v>144</v>
      </c>
      <c r="F417" s="145" t="s">
        <v>607</v>
      </c>
      <c r="I417" s="142"/>
      <c r="L417" s="32"/>
      <c r="M417" s="143"/>
      <c r="T417" s="53"/>
      <c r="AT417" s="17" t="s">
        <v>144</v>
      </c>
      <c r="AU417" s="17" t="s">
        <v>80</v>
      </c>
    </row>
    <row r="418" spans="2:65" s="1" customFormat="1" ht="16.5" customHeight="1">
      <c r="B418" s="32"/>
      <c r="C418" s="127" t="s">
        <v>608</v>
      </c>
      <c r="D418" s="127" t="s">
        <v>135</v>
      </c>
      <c r="E418" s="128" t="s">
        <v>609</v>
      </c>
      <c r="F418" s="129" t="s">
        <v>610</v>
      </c>
      <c r="G418" s="130" t="s">
        <v>152</v>
      </c>
      <c r="H418" s="131">
        <v>13</v>
      </c>
      <c r="I418" s="132"/>
      <c r="J418" s="133">
        <f>ROUND(I418*H418,2)</f>
        <v>0</v>
      </c>
      <c r="K418" s="129" t="s">
        <v>139</v>
      </c>
      <c r="L418" s="32"/>
      <c r="M418" s="134" t="s">
        <v>19</v>
      </c>
      <c r="N418" s="135" t="s">
        <v>41</v>
      </c>
      <c r="P418" s="136">
        <f>O418*H418</f>
        <v>0</v>
      </c>
      <c r="Q418" s="136">
        <v>0</v>
      </c>
      <c r="R418" s="136">
        <f>Q418*H418</f>
        <v>0</v>
      </c>
      <c r="S418" s="136">
        <v>1.67E-3</v>
      </c>
      <c r="T418" s="137">
        <f>S418*H418</f>
        <v>2.171E-2</v>
      </c>
      <c r="AR418" s="138" t="s">
        <v>265</v>
      </c>
      <c r="AT418" s="138" t="s">
        <v>135</v>
      </c>
      <c r="AU418" s="138" t="s">
        <v>80</v>
      </c>
      <c r="AY418" s="17" t="s">
        <v>132</v>
      </c>
      <c r="BE418" s="139">
        <f>IF(N418="základní",J418,0)</f>
        <v>0</v>
      </c>
      <c r="BF418" s="139">
        <f>IF(N418="snížená",J418,0)</f>
        <v>0</v>
      </c>
      <c r="BG418" s="139">
        <f>IF(N418="zákl. přenesená",J418,0)</f>
        <v>0</v>
      </c>
      <c r="BH418" s="139">
        <f>IF(N418="sníž. přenesená",J418,0)</f>
        <v>0</v>
      </c>
      <c r="BI418" s="139">
        <f>IF(N418="nulová",J418,0)</f>
        <v>0</v>
      </c>
      <c r="BJ418" s="17" t="s">
        <v>78</v>
      </c>
      <c r="BK418" s="139">
        <f>ROUND(I418*H418,2)</f>
        <v>0</v>
      </c>
      <c r="BL418" s="17" t="s">
        <v>265</v>
      </c>
      <c r="BM418" s="138" t="s">
        <v>611</v>
      </c>
    </row>
    <row r="419" spans="2:65" s="1" customFormat="1">
      <c r="B419" s="32"/>
      <c r="D419" s="140" t="s">
        <v>142</v>
      </c>
      <c r="F419" s="141" t="s">
        <v>612</v>
      </c>
      <c r="I419" s="142"/>
      <c r="L419" s="32"/>
      <c r="M419" s="143"/>
      <c r="T419" s="53"/>
      <c r="AT419" s="17" t="s">
        <v>142</v>
      </c>
      <c r="AU419" s="17" t="s">
        <v>80</v>
      </c>
    </row>
    <row r="420" spans="2:65" s="1" customFormat="1">
      <c r="B420" s="32"/>
      <c r="D420" s="144" t="s">
        <v>144</v>
      </c>
      <c r="F420" s="145" t="s">
        <v>613</v>
      </c>
      <c r="I420" s="142"/>
      <c r="L420" s="32"/>
      <c r="M420" s="143"/>
      <c r="T420" s="53"/>
      <c r="AT420" s="17" t="s">
        <v>144</v>
      </c>
      <c r="AU420" s="17" t="s">
        <v>80</v>
      </c>
    </row>
    <row r="421" spans="2:65" s="13" customFormat="1">
      <c r="B421" s="152"/>
      <c r="D421" s="140" t="s">
        <v>146</v>
      </c>
      <c r="E421" s="153" t="s">
        <v>19</v>
      </c>
      <c r="F421" s="154" t="s">
        <v>614</v>
      </c>
      <c r="H421" s="155">
        <v>9.6</v>
      </c>
      <c r="I421" s="156"/>
      <c r="L421" s="152"/>
      <c r="M421" s="157"/>
      <c r="T421" s="158"/>
      <c r="AT421" s="153" t="s">
        <v>146</v>
      </c>
      <c r="AU421" s="153" t="s">
        <v>80</v>
      </c>
      <c r="AV421" s="13" t="s">
        <v>80</v>
      </c>
      <c r="AW421" s="13" t="s">
        <v>32</v>
      </c>
      <c r="AX421" s="13" t="s">
        <v>70</v>
      </c>
      <c r="AY421" s="153" t="s">
        <v>132</v>
      </c>
    </row>
    <row r="422" spans="2:65" s="13" customFormat="1">
      <c r="B422" s="152"/>
      <c r="D422" s="140" t="s">
        <v>146</v>
      </c>
      <c r="E422" s="153" t="s">
        <v>19</v>
      </c>
      <c r="F422" s="154" t="s">
        <v>615</v>
      </c>
      <c r="H422" s="155">
        <v>1.6</v>
      </c>
      <c r="I422" s="156"/>
      <c r="L422" s="152"/>
      <c r="M422" s="157"/>
      <c r="T422" s="158"/>
      <c r="AT422" s="153" t="s">
        <v>146</v>
      </c>
      <c r="AU422" s="153" t="s">
        <v>80</v>
      </c>
      <c r="AV422" s="13" t="s">
        <v>80</v>
      </c>
      <c r="AW422" s="13" t="s">
        <v>32</v>
      </c>
      <c r="AX422" s="13" t="s">
        <v>70</v>
      </c>
      <c r="AY422" s="153" t="s">
        <v>132</v>
      </c>
    </row>
    <row r="423" spans="2:65" s="13" customFormat="1">
      <c r="B423" s="152"/>
      <c r="D423" s="140" t="s">
        <v>146</v>
      </c>
      <c r="E423" s="153" t="s">
        <v>19</v>
      </c>
      <c r="F423" s="154" t="s">
        <v>616</v>
      </c>
      <c r="H423" s="155">
        <v>1.8</v>
      </c>
      <c r="I423" s="156"/>
      <c r="L423" s="152"/>
      <c r="M423" s="157"/>
      <c r="T423" s="158"/>
      <c r="AT423" s="153" t="s">
        <v>146</v>
      </c>
      <c r="AU423" s="153" t="s">
        <v>80</v>
      </c>
      <c r="AV423" s="13" t="s">
        <v>80</v>
      </c>
      <c r="AW423" s="13" t="s">
        <v>32</v>
      </c>
      <c r="AX423" s="13" t="s">
        <v>70</v>
      </c>
      <c r="AY423" s="153" t="s">
        <v>132</v>
      </c>
    </row>
    <row r="424" spans="2:65" s="14" customFormat="1">
      <c r="B424" s="159"/>
      <c r="D424" s="140" t="s">
        <v>146</v>
      </c>
      <c r="E424" s="160" t="s">
        <v>19</v>
      </c>
      <c r="F424" s="161" t="s">
        <v>149</v>
      </c>
      <c r="H424" s="162">
        <v>13</v>
      </c>
      <c r="I424" s="163"/>
      <c r="L424" s="159"/>
      <c r="M424" s="164"/>
      <c r="T424" s="165"/>
      <c r="AT424" s="160" t="s">
        <v>146</v>
      </c>
      <c r="AU424" s="160" t="s">
        <v>80</v>
      </c>
      <c r="AV424" s="14" t="s">
        <v>140</v>
      </c>
      <c r="AW424" s="14" t="s">
        <v>32</v>
      </c>
      <c r="AX424" s="14" t="s">
        <v>78</v>
      </c>
      <c r="AY424" s="160" t="s">
        <v>132</v>
      </c>
    </row>
    <row r="425" spans="2:65" s="1" customFormat="1" ht="16.5" customHeight="1">
      <c r="B425" s="32"/>
      <c r="C425" s="127" t="s">
        <v>617</v>
      </c>
      <c r="D425" s="127" t="s">
        <v>135</v>
      </c>
      <c r="E425" s="128" t="s">
        <v>618</v>
      </c>
      <c r="F425" s="129" t="s">
        <v>619</v>
      </c>
      <c r="G425" s="130" t="s">
        <v>152</v>
      </c>
      <c r="H425" s="131">
        <v>93.4</v>
      </c>
      <c r="I425" s="132"/>
      <c r="J425" s="133">
        <f>ROUND(I425*H425,2)</f>
        <v>0</v>
      </c>
      <c r="K425" s="129" t="s">
        <v>139</v>
      </c>
      <c r="L425" s="32"/>
      <c r="M425" s="134" t="s">
        <v>19</v>
      </c>
      <c r="N425" s="135" t="s">
        <v>41</v>
      </c>
      <c r="P425" s="136">
        <f>O425*H425</f>
        <v>0</v>
      </c>
      <c r="Q425" s="136">
        <v>0</v>
      </c>
      <c r="R425" s="136">
        <f>Q425*H425</f>
        <v>0</v>
      </c>
      <c r="S425" s="136">
        <v>1.75E-3</v>
      </c>
      <c r="T425" s="137">
        <f>S425*H425</f>
        <v>0.16345000000000001</v>
      </c>
      <c r="AR425" s="138" t="s">
        <v>265</v>
      </c>
      <c r="AT425" s="138" t="s">
        <v>135</v>
      </c>
      <c r="AU425" s="138" t="s">
        <v>80</v>
      </c>
      <c r="AY425" s="17" t="s">
        <v>132</v>
      </c>
      <c r="BE425" s="139">
        <f>IF(N425="základní",J425,0)</f>
        <v>0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7" t="s">
        <v>78</v>
      </c>
      <c r="BK425" s="139">
        <f>ROUND(I425*H425,2)</f>
        <v>0</v>
      </c>
      <c r="BL425" s="17" t="s">
        <v>265</v>
      </c>
      <c r="BM425" s="138" t="s">
        <v>620</v>
      </c>
    </row>
    <row r="426" spans="2:65" s="1" customFormat="1">
      <c r="B426" s="32"/>
      <c r="D426" s="140" t="s">
        <v>142</v>
      </c>
      <c r="F426" s="141" t="s">
        <v>621</v>
      </c>
      <c r="I426" s="142"/>
      <c r="L426" s="32"/>
      <c r="M426" s="143"/>
      <c r="T426" s="53"/>
      <c r="AT426" s="17" t="s">
        <v>142</v>
      </c>
      <c r="AU426" s="17" t="s">
        <v>80</v>
      </c>
    </row>
    <row r="427" spans="2:65" s="1" customFormat="1">
      <c r="B427" s="32"/>
      <c r="D427" s="144" t="s">
        <v>144</v>
      </c>
      <c r="F427" s="145" t="s">
        <v>622</v>
      </c>
      <c r="I427" s="142"/>
      <c r="L427" s="32"/>
      <c r="M427" s="143"/>
      <c r="T427" s="53"/>
      <c r="AT427" s="17" t="s">
        <v>144</v>
      </c>
      <c r="AU427" s="17" t="s">
        <v>80</v>
      </c>
    </row>
    <row r="428" spans="2:65" s="12" customFormat="1">
      <c r="B428" s="146"/>
      <c r="D428" s="140" t="s">
        <v>146</v>
      </c>
      <c r="E428" s="147" t="s">
        <v>19</v>
      </c>
      <c r="F428" s="148" t="s">
        <v>623</v>
      </c>
      <c r="H428" s="147" t="s">
        <v>19</v>
      </c>
      <c r="I428" s="149"/>
      <c r="L428" s="146"/>
      <c r="M428" s="150"/>
      <c r="T428" s="151"/>
      <c r="AT428" s="147" t="s">
        <v>146</v>
      </c>
      <c r="AU428" s="147" t="s">
        <v>80</v>
      </c>
      <c r="AV428" s="12" t="s">
        <v>78</v>
      </c>
      <c r="AW428" s="12" t="s">
        <v>32</v>
      </c>
      <c r="AX428" s="12" t="s">
        <v>70</v>
      </c>
      <c r="AY428" s="147" t="s">
        <v>132</v>
      </c>
    </row>
    <row r="429" spans="2:65" s="13" customFormat="1">
      <c r="B429" s="152"/>
      <c r="D429" s="140" t="s">
        <v>146</v>
      </c>
      <c r="E429" s="153" t="s">
        <v>19</v>
      </c>
      <c r="F429" s="154" t="s">
        <v>156</v>
      </c>
      <c r="H429" s="155">
        <v>93.4</v>
      </c>
      <c r="I429" s="156"/>
      <c r="L429" s="152"/>
      <c r="M429" s="157"/>
      <c r="T429" s="158"/>
      <c r="AT429" s="153" t="s">
        <v>146</v>
      </c>
      <c r="AU429" s="153" t="s">
        <v>80</v>
      </c>
      <c r="AV429" s="13" t="s">
        <v>80</v>
      </c>
      <c r="AW429" s="13" t="s">
        <v>32</v>
      </c>
      <c r="AX429" s="13" t="s">
        <v>70</v>
      </c>
      <c r="AY429" s="153" t="s">
        <v>132</v>
      </c>
    </row>
    <row r="430" spans="2:65" s="14" customFormat="1">
      <c r="B430" s="159"/>
      <c r="D430" s="140" t="s">
        <v>146</v>
      </c>
      <c r="E430" s="160" t="s">
        <v>19</v>
      </c>
      <c r="F430" s="161" t="s">
        <v>149</v>
      </c>
      <c r="H430" s="162">
        <v>93.4</v>
      </c>
      <c r="I430" s="163"/>
      <c r="L430" s="159"/>
      <c r="M430" s="164"/>
      <c r="T430" s="165"/>
      <c r="AT430" s="160" t="s">
        <v>146</v>
      </c>
      <c r="AU430" s="160" t="s">
        <v>80</v>
      </c>
      <c r="AV430" s="14" t="s">
        <v>140</v>
      </c>
      <c r="AW430" s="14" t="s">
        <v>32</v>
      </c>
      <c r="AX430" s="14" t="s">
        <v>78</v>
      </c>
      <c r="AY430" s="160" t="s">
        <v>132</v>
      </c>
    </row>
    <row r="431" spans="2:65" s="1" customFormat="1" ht="16.5" customHeight="1">
      <c r="B431" s="32"/>
      <c r="C431" s="127" t="s">
        <v>624</v>
      </c>
      <c r="D431" s="127" t="s">
        <v>135</v>
      </c>
      <c r="E431" s="128" t="s">
        <v>625</v>
      </c>
      <c r="F431" s="129" t="s">
        <v>626</v>
      </c>
      <c r="G431" s="130" t="s">
        <v>152</v>
      </c>
      <c r="H431" s="131">
        <v>17.600000000000001</v>
      </c>
      <c r="I431" s="132"/>
      <c r="J431" s="133">
        <f>ROUND(I431*H431,2)</f>
        <v>0</v>
      </c>
      <c r="K431" s="129" t="s">
        <v>139</v>
      </c>
      <c r="L431" s="32"/>
      <c r="M431" s="134" t="s">
        <v>19</v>
      </c>
      <c r="N431" s="135" t="s">
        <v>41</v>
      </c>
      <c r="P431" s="136">
        <f>O431*H431</f>
        <v>0</v>
      </c>
      <c r="Q431" s="136">
        <v>0</v>
      </c>
      <c r="R431" s="136">
        <f>Q431*H431</f>
        <v>0</v>
      </c>
      <c r="S431" s="136">
        <v>2.5999999999999999E-3</v>
      </c>
      <c r="T431" s="137">
        <f>S431*H431</f>
        <v>4.5760000000000002E-2</v>
      </c>
      <c r="AR431" s="138" t="s">
        <v>265</v>
      </c>
      <c r="AT431" s="138" t="s">
        <v>135</v>
      </c>
      <c r="AU431" s="138" t="s">
        <v>80</v>
      </c>
      <c r="AY431" s="17" t="s">
        <v>132</v>
      </c>
      <c r="BE431" s="139">
        <f>IF(N431="základní",J431,0)</f>
        <v>0</v>
      </c>
      <c r="BF431" s="139">
        <f>IF(N431="snížená",J431,0)</f>
        <v>0</v>
      </c>
      <c r="BG431" s="139">
        <f>IF(N431="zákl. přenesená",J431,0)</f>
        <v>0</v>
      </c>
      <c r="BH431" s="139">
        <f>IF(N431="sníž. přenesená",J431,0)</f>
        <v>0</v>
      </c>
      <c r="BI431" s="139">
        <f>IF(N431="nulová",J431,0)</f>
        <v>0</v>
      </c>
      <c r="BJ431" s="17" t="s">
        <v>78</v>
      </c>
      <c r="BK431" s="139">
        <f>ROUND(I431*H431,2)</f>
        <v>0</v>
      </c>
      <c r="BL431" s="17" t="s">
        <v>265</v>
      </c>
      <c r="BM431" s="138" t="s">
        <v>627</v>
      </c>
    </row>
    <row r="432" spans="2:65" s="1" customFormat="1">
      <c r="B432" s="32"/>
      <c r="D432" s="140" t="s">
        <v>142</v>
      </c>
      <c r="F432" s="141" t="s">
        <v>628</v>
      </c>
      <c r="I432" s="142"/>
      <c r="L432" s="32"/>
      <c r="M432" s="143"/>
      <c r="T432" s="53"/>
      <c r="AT432" s="17" t="s">
        <v>142</v>
      </c>
      <c r="AU432" s="17" t="s">
        <v>80</v>
      </c>
    </row>
    <row r="433" spans="2:65" s="1" customFormat="1">
      <c r="B433" s="32"/>
      <c r="D433" s="144" t="s">
        <v>144</v>
      </c>
      <c r="F433" s="145" t="s">
        <v>629</v>
      </c>
      <c r="I433" s="142"/>
      <c r="L433" s="32"/>
      <c r="M433" s="143"/>
      <c r="T433" s="53"/>
      <c r="AT433" s="17" t="s">
        <v>144</v>
      </c>
      <c r="AU433" s="17" t="s">
        <v>80</v>
      </c>
    </row>
    <row r="434" spans="2:65" s="1" customFormat="1" ht="16.5" customHeight="1">
      <c r="B434" s="32"/>
      <c r="C434" s="127" t="s">
        <v>630</v>
      </c>
      <c r="D434" s="127" t="s">
        <v>135</v>
      </c>
      <c r="E434" s="128" t="s">
        <v>631</v>
      </c>
      <c r="F434" s="129" t="s">
        <v>632</v>
      </c>
      <c r="G434" s="130" t="s">
        <v>152</v>
      </c>
      <c r="H434" s="131">
        <v>7</v>
      </c>
      <c r="I434" s="132"/>
      <c r="J434" s="133">
        <f>ROUND(I434*H434,2)</f>
        <v>0</v>
      </c>
      <c r="K434" s="129" t="s">
        <v>139</v>
      </c>
      <c r="L434" s="32"/>
      <c r="M434" s="134" t="s">
        <v>19</v>
      </c>
      <c r="N434" s="135" t="s">
        <v>41</v>
      </c>
      <c r="P434" s="136">
        <f>O434*H434</f>
        <v>0</v>
      </c>
      <c r="Q434" s="136">
        <v>0</v>
      </c>
      <c r="R434" s="136">
        <f>Q434*H434</f>
        <v>0</v>
      </c>
      <c r="S434" s="136">
        <v>3.9399999999999999E-3</v>
      </c>
      <c r="T434" s="137">
        <f>S434*H434</f>
        <v>2.758E-2</v>
      </c>
      <c r="AR434" s="138" t="s">
        <v>265</v>
      </c>
      <c r="AT434" s="138" t="s">
        <v>135</v>
      </c>
      <c r="AU434" s="138" t="s">
        <v>80</v>
      </c>
      <c r="AY434" s="17" t="s">
        <v>132</v>
      </c>
      <c r="BE434" s="139">
        <f>IF(N434="základní",J434,0)</f>
        <v>0</v>
      </c>
      <c r="BF434" s="139">
        <f>IF(N434="snížená",J434,0)</f>
        <v>0</v>
      </c>
      <c r="BG434" s="139">
        <f>IF(N434="zákl. přenesená",J434,0)</f>
        <v>0</v>
      </c>
      <c r="BH434" s="139">
        <f>IF(N434="sníž. přenesená",J434,0)</f>
        <v>0</v>
      </c>
      <c r="BI434" s="139">
        <f>IF(N434="nulová",J434,0)</f>
        <v>0</v>
      </c>
      <c r="BJ434" s="17" t="s">
        <v>78</v>
      </c>
      <c r="BK434" s="139">
        <f>ROUND(I434*H434,2)</f>
        <v>0</v>
      </c>
      <c r="BL434" s="17" t="s">
        <v>265</v>
      </c>
      <c r="BM434" s="138" t="s">
        <v>633</v>
      </c>
    </row>
    <row r="435" spans="2:65" s="1" customFormat="1">
      <c r="B435" s="32"/>
      <c r="D435" s="140" t="s">
        <v>142</v>
      </c>
      <c r="F435" s="141" t="s">
        <v>634</v>
      </c>
      <c r="I435" s="142"/>
      <c r="L435" s="32"/>
      <c r="M435" s="143"/>
      <c r="T435" s="53"/>
      <c r="AT435" s="17" t="s">
        <v>142</v>
      </c>
      <c r="AU435" s="17" t="s">
        <v>80</v>
      </c>
    </row>
    <row r="436" spans="2:65" s="1" customFormat="1">
      <c r="B436" s="32"/>
      <c r="D436" s="144" t="s">
        <v>144</v>
      </c>
      <c r="F436" s="145" t="s">
        <v>635</v>
      </c>
      <c r="I436" s="142"/>
      <c r="L436" s="32"/>
      <c r="M436" s="143"/>
      <c r="T436" s="53"/>
      <c r="AT436" s="17" t="s">
        <v>144</v>
      </c>
      <c r="AU436" s="17" t="s">
        <v>80</v>
      </c>
    </row>
    <row r="437" spans="2:65" s="13" customFormat="1">
      <c r="B437" s="152"/>
      <c r="D437" s="140" t="s">
        <v>146</v>
      </c>
      <c r="E437" s="153" t="s">
        <v>19</v>
      </c>
      <c r="F437" s="154" t="s">
        <v>636</v>
      </c>
      <c r="H437" s="155">
        <v>7</v>
      </c>
      <c r="I437" s="156"/>
      <c r="L437" s="152"/>
      <c r="M437" s="157"/>
      <c r="T437" s="158"/>
      <c r="AT437" s="153" t="s">
        <v>146</v>
      </c>
      <c r="AU437" s="153" t="s">
        <v>80</v>
      </c>
      <c r="AV437" s="13" t="s">
        <v>80</v>
      </c>
      <c r="AW437" s="13" t="s">
        <v>32</v>
      </c>
      <c r="AX437" s="13" t="s">
        <v>78</v>
      </c>
      <c r="AY437" s="153" t="s">
        <v>132</v>
      </c>
    </row>
    <row r="438" spans="2:65" s="1" customFormat="1" ht="24.2" customHeight="1">
      <c r="B438" s="32"/>
      <c r="C438" s="127" t="s">
        <v>637</v>
      </c>
      <c r="D438" s="127" t="s">
        <v>135</v>
      </c>
      <c r="E438" s="128" t="s">
        <v>638</v>
      </c>
      <c r="F438" s="129" t="s">
        <v>639</v>
      </c>
      <c r="G438" s="130" t="s">
        <v>152</v>
      </c>
      <c r="H438" s="131">
        <v>17.600000000000001</v>
      </c>
      <c r="I438" s="132"/>
      <c r="J438" s="133">
        <f>ROUND(I438*H438,2)</f>
        <v>0</v>
      </c>
      <c r="K438" s="129" t="s">
        <v>139</v>
      </c>
      <c r="L438" s="32"/>
      <c r="M438" s="134" t="s">
        <v>19</v>
      </c>
      <c r="N438" s="135" t="s">
        <v>41</v>
      </c>
      <c r="P438" s="136">
        <f>O438*H438</f>
        <v>0</v>
      </c>
      <c r="Q438" s="136">
        <v>3.0599999999999998E-3</v>
      </c>
      <c r="R438" s="136">
        <f>Q438*H438</f>
        <v>5.3856000000000001E-2</v>
      </c>
      <c r="S438" s="136">
        <v>0</v>
      </c>
      <c r="T438" s="137">
        <f>S438*H438</f>
        <v>0</v>
      </c>
      <c r="AR438" s="138" t="s">
        <v>265</v>
      </c>
      <c r="AT438" s="138" t="s">
        <v>135</v>
      </c>
      <c r="AU438" s="138" t="s">
        <v>80</v>
      </c>
      <c r="AY438" s="17" t="s">
        <v>132</v>
      </c>
      <c r="BE438" s="139">
        <f>IF(N438="základní",J438,0)</f>
        <v>0</v>
      </c>
      <c r="BF438" s="139">
        <f>IF(N438="snížená",J438,0)</f>
        <v>0</v>
      </c>
      <c r="BG438" s="139">
        <f>IF(N438="zákl. přenesená",J438,0)</f>
        <v>0</v>
      </c>
      <c r="BH438" s="139">
        <f>IF(N438="sníž. přenesená",J438,0)</f>
        <v>0</v>
      </c>
      <c r="BI438" s="139">
        <f>IF(N438="nulová",J438,0)</f>
        <v>0</v>
      </c>
      <c r="BJ438" s="17" t="s">
        <v>78</v>
      </c>
      <c r="BK438" s="139">
        <f>ROUND(I438*H438,2)</f>
        <v>0</v>
      </c>
      <c r="BL438" s="17" t="s">
        <v>265</v>
      </c>
      <c r="BM438" s="138" t="s">
        <v>640</v>
      </c>
    </row>
    <row r="439" spans="2:65" s="1" customFormat="1" ht="19.5">
      <c r="B439" s="32"/>
      <c r="D439" s="140" t="s">
        <v>142</v>
      </c>
      <c r="F439" s="141" t="s">
        <v>641</v>
      </c>
      <c r="I439" s="142"/>
      <c r="L439" s="32"/>
      <c r="M439" s="143"/>
      <c r="T439" s="53"/>
      <c r="AT439" s="17" t="s">
        <v>142</v>
      </c>
      <c r="AU439" s="17" t="s">
        <v>80</v>
      </c>
    </row>
    <row r="440" spans="2:65" s="1" customFormat="1">
      <c r="B440" s="32"/>
      <c r="D440" s="144" t="s">
        <v>144</v>
      </c>
      <c r="F440" s="145" t="s">
        <v>642</v>
      </c>
      <c r="I440" s="142"/>
      <c r="L440" s="32"/>
      <c r="M440" s="143"/>
      <c r="T440" s="53"/>
      <c r="AT440" s="17" t="s">
        <v>144</v>
      </c>
      <c r="AU440" s="17" t="s">
        <v>80</v>
      </c>
    </row>
    <row r="441" spans="2:65" s="1" customFormat="1" ht="33" customHeight="1">
      <c r="B441" s="32"/>
      <c r="C441" s="127" t="s">
        <v>643</v>
      </c>
      <c r="D441" s="127" t="s">
        <v>135</v>
      </c>
      <c r="E441" s="128" t="s">
        <v>644</v>
      </c>
      <c r="F441" s="129" t="s">
        <v>645</v>
      </c>
      <c r="G441" s="130" t="s">
        <v>152</v>
      </c>
      <c r="H441" s="131">
        <v>93.4</v>
      </c>
      <c r="I441" s="132"/>
      <c r="J441" s="133">
        <f>ROUND(I441*H441,2)</f>
        <v>0</v>
      </c>
      <c r="K441" s="129" t="s">
        <v>139</v>
      </c>
      <c r="L441" s="32"/>
      <c r="M441" s="134" t="s">
        <v>19</v>
      </c>
      <c r="N441" s="135" t="s">
        <v>41</v>
      </c>
      <c r="P441" s="136">
        <f>O441*H441</f>
        <v>0</v>
      </c>
      <c r="Q441" s="136">
        <v>3.5100000000000001E-3</v>
      </c>
      <c r="R441" s="136">
        <f>Q441*H441</f>
        <v>0.32783400000000001</v>
      </c>
      <c r="S441" s="136">
        <v>0</v>
      </c>
      <c r="T441" s="137">
        <f>S441*H441</f>
        <v>0</v>
      </c>
      <c r="AR441" s="138" t="s">
        <v>265</v>
      </c>
      <c r="AT441" s="138" t="s">
        <v>135</v>
      </c>
      <c r="AU441" s="138" t="s">
        <v>80</v>
      </c>
      <c r="AY441" s="17" t="s">
        <v>132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78</v>
      </c>
      <c r="BK441" s="139">
        <f>ROUND(I441*H441,2)</f>
        <v>0</v>
      </c>
      <c r="BL441" s="17" t="s">
        <v>265</v>
      </c>
      <c r="BM441" s="138" t="s">
        <v>646</v>
      </c>
    </row>
    <row r="442" spans="2:65" s="1" customFormat="1" ht="19.5">
      <c r="B442" s="32"/>
      <c r="D442" s="140" t="s">
        <v>142</v>
      </c>
      <c r="F442" s="141" t="s">
        <v>647</v>
      </c>
      <c r="I442" s="142"/>
      <c r="L442" s="32"/>
      <c r="M442" s="143"/>
      <c r="T442" s="53"/>
      <c r="AT442" s="17" t="s">
        <v>142</v>
      </c>
      <c r="AU442" s="17" t="s">
        <v>80</v>
      </c>
    </row>
    <row r="443" spans="2:65" s="1" customFormat="1">
      <c r="B443" s="32"/>
      <c r="D443" s="144" t="s">
        <v>144</v>
      </c>
      <c r="F443" s="145" t="s">
        <v>648</v>
      </c>
      <c r="I443" s="142"/>
      <c r="L443" s="32"/>
      <c r="M443" s="143"/>
      <c r="T443" s="53"/>
      <c r="AT443" s="17" t="s">
        <v>144</v>
      </c>
      <c r="AU443" s="17" t="s">
        <v>80</v>
      </c>
    </row>
    <row r="444" spans="2:65" s="12" customFormat="1">
      <c r="B444" s="146"/>
      <c r="D444" s="140" t="s">
        <v>146</v>
      </c>
      <c r="E444" s="147" t="s">
        <v>19</v>
      </c>
      <c r="F444" s="148" t="s">
        <v>649</v>
      </c>
      <c r="H444" s="147" t="s">
        <v>19</v>
      </c>
      <c r="I444" s="149"/>
      <c r="L444" s="146"/>
      <c r="M444" s="150"/>
      <c r="T444" s="151"/>
      <c r="AT444" s="147" t="s">
        <v>146</v>
      </c>
      <c r="AU444" s="147" t="s">
        <v>80</v>
      </c>
      <c r="AV444" s="12" t="s">
        <v>78</v>
      </c>
      <c r="AW444" s="12" t="s">
        <v>32</v>
      </c>
      <c r="AX444" s="12" t="s">
        <v>70</v>
      </c>
      <c r="AY444" s="147" t="s">
        <v>132</v>
      </c>
    </row>
    <row r="445" spans="2:65" s="13" customFormat="1">
      <c r="B445" s="152"/>
      <c r="D445" s="140" t="s">
        <v>146</v>
      </c>
      <c r="E445" s="153" t="s">
        <v>19</v>
      </c>
      <c r="F445" s="154" t="s">
        <v>156</v>
      </c>
      <c r="H445" s="155">
        <v>93.4</v>
      </c>
      <c r="I445" s="156"/>
      <c r="L445" s="152"/>
      <c r="M445" s="157"/>
      <c r="T445" s="158"/>
      <c r="AT445" s="153" t="s">
        <v>146</v>
      </c>
      <c r="AU445" s="153" t="s">
        <v>80</v>
      </c>
      <c r="AV445" s="13" t="s">
        <v>80</v>
      </c>
      <c r="AW445" s="13" t="s">
        <v>32</v>
      </c>
      <c r="AX445" s="13" t="s">
        <v>70</v>
      </c>
      <c r="AY445" s="153" t="s">
        <v>132</v>
      </c>
    </row>
    <row r="446" spans="2:65" s="14" customFormat="1">
      <c r="B446" s="159"/>
      <c r="D446" s="140" t="s">
        <v>146</v>
      </c>
      <c r="E446" s="160" t="s">
        <v>19</v>
      </c>
      <c r="F446" s="161" t="s">
        <v>149</v>
      </c>
      <c r="H446" s="162">
        <v>93.4</v>
      </c>
      <c r="I446" s="163"/>
      <c r="L446" s="159"/>
      <c r="M446" s="164"/>
      <c r="T446" s="165"/>
      <c r="AT446" s="160" t="s">
        <v>146</v>
      </c>
      <c r="AU446" s="160" t="s">
        <v>80</v>
      </c>
      <c r="AV446" s="14" t="s">
        <v>140</v>
      </c>
      <c r="AW446" s="14" t="s">
        <v>32</v>
      </c>
      <c r="AX446" s="14" t="s">
        <v>78</v>
      </c>
      <c r="AY446" s="160" t="s">
        <v>132</v>
      </c>
    </row>
    <row r="447" spans="2:65" s="1" customFormat="1" ht="33" customHeight="1">
      <c r="B447" s="32"/>
      <c r="C447" s="127" t="s">
        <v>650</v>
      </c>
      <c r="D447" s="127" t="s">
        <v>135</v>
      </c>
      <c r="E447" s="128" t="s">
        <v>651</v>
      </c>
      <c r="F447" s="129" t="s">
        <v>652</v>
      </c>
      <c r="G447" s="130" t="s">
        <v>653</v>
      </c>
      <c r="H447" s="131">
        <v>12</v>
      </c>
      <c r="I447" s="132"/>
      <c r="J447" s="133">
        <f>ROUND(I447*H447,2)</f>
        <v>0</v>
      </c>
      <c r="K447" s="129" t="s">
        <v>139</v>
      </c>
      <c r="L447" s="32"/>
      <c r="M447" s="134" t="s">
        <v>19</v>
      </c>
      <c r="N447" s="135" t="s">
        <v>41</v>
      </c>
      <c r="P447" s="136">
        <f>O447*H447</f>
        <v>0</v>
      </c>
      <c r="Q447" s="136">
        <v>0</v>
      </c>
      <c r="R447" s="136">
        <f>Q447*H447</f>
        <v>0</v>
      </c>
      <c r="S447" s="136">
        <v>0</v>
      </c>
      <c r="T447" s="137">
        <f>S447*H447</f>
        <v>0</v>
      </c>
      <c r="AR447" s="138" t="s">
        <v>265</v>
      </c>
      <c r="AT447" s="138" t="s">
        <v>135</v>
      </c>
      <c r="AU447" s="138" t="s">
        <v>80</v>
      </c>
      <c r="AY447" s="17" t="s">
        <v>132</v>
      </c>
      <c r="BE447" s="139">
        <f>IF(N447="základní",J447,0)</f>
        <v>0</v>
      </c>
      <c r="BF447" s="139">
        <f>IF(N447="snížená",J447,0)</f>
        <v>0</v>
      </c>
      <c r="BG447" s="139">
        <f>IF(N447="zákl. přenesená",J447,0)</f>
        <v>0</v>
      </c>
      <c r="BH447" s="139">
        <f>IF(N447="sníž. přenesená",J447,0)</f>
        <v>0</v>
      </c>
      <c r="BI447" s="139">
        <f>IF(N447="nulová",J447,0)</f>
        <v>0</v>
      </c>
      <c r="BJ447" s="17" t="s">
        <v>78</v>
      </c>
      <c r="BK447" s="139">
        <f>ROUND(I447*H447,2)</f>
        <v>0</v>
      </c>
      <c r="BL447" s="17" t="s">
        <v>265</v>
      </c>
      <c r="BM447" s="138" t="s">
        <v>654</v>
      </c>
    </row>
    <row r="448" spans="2:65" s="1" customFormat="1" ht="29.25">
      <c r="B448" s="32"/>
      <c r="D448" s="140" t="s">
        <v>142</v>
      </c>
      <c r="F448" s="141" t="s">
        <v>655</v>
      </c>
      <c r="I448" s="142"/>
      <c r="L448" s="32"/>
      <c r="M448" s="143"/>
      <c r="T448" s="53"/>
      <c r="AT448" s="17" t="s">
        <v>142</v>
      </c>
      <c r="AU448" s="17" t="s">
        <v>80</v>
      </c>
    </row>
    <row r="449" spans="2:65" s="1" customFormat="1">
      <c r="B449" s="32"/>
      <c r="D449" s="144" t="s">
        <v>144</v>
      </c>
      <c r="F449" s="145" t="s">
        <v>656</v>
      </c>
      <c r="I449" s="142"/>
      <c r="L449" s="32"/>
      <c r="M449" s="143"/>
      <c r="T449" s="53"/>
      <c r="AT449" s="17" t="s">
        <v>144</v>
      </c>
      <c r="AU449" s="17" t="s">
        <v>80</v>
      </c>
    </row>
    <row r="450" spans="2:65" s="1" customFormat="1" ht="24.2" customHeight="1">
      <c r="B450" s="32"/>
      <c r="C450" s="127" t="s">
        <v>657</v>
      </c>
      <c r="D450" s="127" t="s">
        <v>135</v>
      </c>
      <c r="E450" s="128" t="s">
        <v>658</v>
      </c>
      <c r="F450" s="129" t="s">
        <v>659</v>
      </c>
      <c r="G450" s="130" t="s">
        <v>152</v>
      </c>
      <c r="H450" s="131">
        <v>13</v>
      </c>
      <c r="I450" s="132"/>
      <c r="J450" s="133">
        <f>ROUND(I450*H450,2)</f>
        <v>0</v>
      </c>
      <c r="K450" s="129" t="s">
        <v>139</v>
      </c>
      <c r="L450" s="32"/>
      <c r="M450" s="134" t="s">
        <v>19</v>
      </c>
      <c r="N450" s="135" t="s">
        <v>41</v>
      </c>
      <c r="P450" s="136">
        <f>O450*H450</f>
        <v>0</v>
      </c>
      <c r="Q450" s="136">
        <v>3.62E-3</v>
      </c>
      <c r="R450" s="136">
        <f>Q450*H450</f>
        <v>4.7059999999999998E-2</v>
      </c>
      <c r="S450" s="136">
        <v>0</v>
      </c>
      <c r="T450" s="137">
        <f>S450*H450</f>
        <v>0</v>
      </c>
      <c r="AR450" s="138" t="s">
        <v>265</v>
      </c>
      <c r="AT450" s="138" t="s">
        <v>135</v>
      </c>
      <c r="AU450" s="138" t="s">
        <v>80</v>
      </c>
      <c r="AY450" s="17" t="s">
        <v>132</v>
      </c>
      <c r="BE450" s="139">
        <f>IF(N450="základní",J450,0)</f>
        <v>0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7" t="s">
        <v>78</v>
      </c>
      <c r="BK450" s="139">
        <f>ROUND(I450*H450,2)</f>
        <v>0</v>
      </c>
      <c r="BL450" s="17" t="s">
        <v>265</v>
      </c>
      <c r="BM450" s="138" t="s">
        <v>660</v>
      </c>
    </row>
    <row r="451" spans="2:65" s="1" customFormat="1" ht="19.5">
      <c r="B451" s="32"/>
      <c r="D451" s="140" t="s">
        <v>142</v>
      </c>
      <c r="F451" s="141" t="s">
        <v>661</v>
      </c>
      <c r="I451" s="142"/>
      <c r="L451" s="32"/>
      <c r="M451" s="143"/>
      <c r="T451" s="53"/>
      <c r="AT451" s="17" t="s">
        <v>142</v>
      </c>
      <c r="AU451" s="17" t="s">
        <v>80</v>
      </c>
    </row>
    <row r="452" spans="2:65" s="1" customFormat="1">
      <c r="B452" s="32"/>
      <c r="D452" s="144" t="s">
        <v>144</v>
      </c>
      <c r="F452" s="145" t="s">
        <v>662</v>
      </c>
      <c r="I452" s="142"/>
      <c r="L452" s="32"/>
      <c r="M452" s="143"/>
      <c r="T452" s="53"/>
      <c r="AT452" s="17" t="s">
        <v>144</v>
      </c>
      <c r="AU452" s="17" t="s">
        <v>80</v>
      </c>
    </row>
    <row r="453" spans="2:65" s="13" customFormat="1">
      <c r="B453" s="152"/>
      <c r="D453" s="140" t="s">
        <v>146</v>
      </c>
      <c r="E453" s="153" t="s">
        <v>19</v>
      </c>
      <c r="F453" s="154" t="s">
        <v>614</v>
      </c>
      <c r="H453" s="155">
        <v>9.6</v>
      </c>
      <c r="I453" s="156"/>
      <c r="L453" s="152"/>
      <c r="M453" s="157"/>
      <c r="T453" s="158"/>
      <c r="AT453" s="153" t="s">
        <v>146</v>
      </c>
      <c r="AU453" s="153" t="s">
        <v>80</v>
      </c>
      <c r="AV453" s="13" t="s">
        <v>80</v>
      </c>
      <c r="AW453" s="13" t="s">
        <v>32</v>
      </c>
      <c r="AX453" s="13" t="s">
        <v>70</v>
      </c>
      <c r="AY453" s="153" t="s">
        <v>132</v>
      </c>
    </row>
    <row r="454" spans="2:65" s="13" customFormat="1">
      <c r="B454" s="152"/>
      <c r="D454" s="140" t="s">
        <v>146</v>
      </c>
      <c r="E454" s="153" t="s">
        <v>19</v>
      </c>
      <c r="F454" s="154" t="s">
        <v>615</v>
      </c>
      <c r="H454" s="155">
        <v>1.6</v>
      </c>
      <c r="I454" s="156"/>
      <c r="L454" s="152"/>
      <c r="M454" s="157"/>
      <c r="T454" s="158"/>
      <c r="AT454" s="153" t="s">
        <v>146</v>
      </c>
      <c r="AU454" s="153" t="s">
        <v>80</v>
      </c>
      <c r="AV454" s="13" t="s">
        <v>80</v>
      </c>
      <c r="AW454" s="13" t="s">
        <v>32</v>
      </c>
      <c r="AX454" s="13" t="s">
        <v>70</v>
      </c>
      <c r="AY454" s="153" t="s">
        <v>132</v>
      </c>
    </row>
    <row r="455" spans="2:65" s="13" customFormat="1">
      <c r="B455" s="152"/>
      <c r="D455" s="140" t="s">
        <v>146</v>
      </c>
      <c r="E455" s="153" t="s">
        <v>19</v>
      </c>
      <c r="F455" s="154" t="s">
        <v>616</v>
      </c>
      <c r="H455" s="155">
        <v>1.8</v>
      </c>
      <c r="I455" s="156"/>
      <c r="L455" s="152"/>
      <c r="M455" s="157"/>
      <c r="T455" s="158"/>
      <c r="AT455" s="153" t="s">
        <v>146</v>
      </c>
      <c r="AU455" s="153" t="s">
        <v>80</v>
      </c>
      <c r="AV455" s="13" t="s">
        <v>80</v>
      </c>
      <c r="AW455" s="13" t="s">
        <v>32</v>
      </c>
      <c r="AX455" s="13" t="s">
        <v>70</v>
      </c>
      <c r="AY455" s="153" t="s">
        <v>132</v>
      </c>
    </row>
    <row r="456" spans="2:65" s="14" customFormat="1">
      <c r="B456" s="159"/>
      <c r="D456" s="140" t="s">
        <v>146</v>
      </c>
      <c r="E456" s="160" t="s">
        <v>19</v>
      </c>
      <c r="F456" s="161" t="s">
        <v>149</v>
      </c>
      <c r="H456" s="162">
        <v>13</v>
      </c>
      <c r="I456" s="163"/>
      <c r="L456" s="159"/>
      <c r="M456" s="164"/>
      <c r="T456" s="165"/>
      <c r="AT456" s="160" t="s">
        <v>146</v>
      </c>
      <c r="AU456" s="160" t="s">
        <v>80</v>
      </c>
      <c r="AV456" s="14" t="s">
        <v>140</v>
      </c>
      <c r="AW456" s="14" t="s">
        <v>32</v>
      </c>
      <c r="AX456" s="14" t="s">
        <v>78</v>
      </c>
      <c r="AY456" s="160" t="s">
        <v>132</v>
      </c>
    </row>
    <row r="457" spans="2:65" s="1" customFormat="1" ht="33" customHeight="1">
      <c r="B457" s="32"/>
      <c r="C457" s="127" t="s">
        <v>663</v>
      </c>
      <c r="D457" s="127" t="s">
        <v>135</v>
      </c>
      <c r="E457" s="128" t="s">
        <v>664</v>
      </c>
      <c r="F457" s="129" t="s">
        <v>665</v>
      </c>
      <c r="G457" s="130" t="s">
        <v>653</v>
      </c>
      <c r="H457" s="131">
        <v>24</v>
      </c>
      <c r="I457" s="132"/>
      <c r="J457" s="133">
        <f>ROUND(I457*H457,2)</f>
        <v>0</v>
      </c>
      <c r="K457" s="129" t="s">
        <v>139</v>
      </c>
      <c r="L457" s="32"/>
      <c r="M457" s="134" t="s">
        <v>19</v>
      </c>
      <c r="N457" s="135" t="s">
        <v>41</v>
      </c>
      <c r="P457" s="136">
        <f>O457*H457</f>
        <v>0</v>
      </c>
      <c r="Q457" s="136">
        <v>0</v>
      </c>
      <c r="R457" s="136">
        <f>Q457*H457</f>
        <v>0</v>
      </c>
      <c r="S457" s="136">
        <v>0</v>
      </c>
      <c r="T457" s="137">
        <f>S457*H457</f>
        <v>0</v>
      </c>
      <c r="AR457" s="138" t="s">
        <v>265</v>
      </c>
      <c r="AT457" s="138" t="s">
        <v>135</v>
      </c>
      <c r="AU457" s="138" t="s">
        <v>80</v>
      </c>
      <c r="AY457" s="17" t="s">
        <v>132</v>
      </c>
      <c r="BE457" s="139">
        <f>IF(N457="základní",J457,0)</f>
        <v>0</v>
      </c>
      <c r="BF457" s="139">
        <f>IF(N457="snížená",J457,0)</f>
        <v>0</v>
      </c>
      <c r="BG457" s="139">
        <f>IF(N457="zákl. přenesená",J457,0)</f>
        <v>0</v>
      </c>
      <c r="BH457" s="139">
        <f>IF(N457="sníž. přenesená",J457,0)</f>
        <v>0</v>
      </c>
      <c r="BI457" s="139">
        <f>IF(N457="nulová",J457,0)</f>
        <v>0</v>
      </c>
      <c r="BJ457" s="17" t="s">
        <v>78</v>
      </c>
      <c r="BK457" s="139">
        <f>ROUND(I457*H457,2)</f>
        <v>0</v>
      </c>
      <c r="BL457" s="17" t="s">
        <v>265</v>
      </c>
      <c r="BM457" s="138" t="s">
        <v>666</v>
      </c>
    </row>
    <row r="458" spans="2:65" s="1" customFormat="1" ht="29.25">
      <c r="B458" s="32"/>
      <c r="D458" s="140" t="s">
        <v>142</v>
      </c>
      <c r="F458" s="141" t="s">
        <v>667</v>
      </c>
      <c r="I458" s="142"/>
      <c r="L458" s="32"/>
      <c r="M458" s="143"/>
      <c r="T458" s="53"/>
      <c r="AT458" s="17" t="s">
        <v>142</v>
      </c>
      <c r="AU458" s="17" t="s">
        <v>80</v>
      </c>
    </row>
    <row r="459" spans="2:65" s="1" customFormat="1">
      <c r="B459" s="32"/>
      <c r="D459" s="144" t="s">
        <v>144</v>
      </c>
      <c r="F459" s="145" t="s">
        <v>668</v>
      </c>
      <c r="I459" s="142"/>
      <c r="L459" s="32"/>
      <c r="M459" s="143"/>
      <c r="T459" s="53"/>
      <c r="AT459" s="17" t="s">
        <v>144</v>
      </c>
      <c r="AU459" s="17" t="s">
        <v>80</v>
      </c>
    </row>
    <row r="460" spans="2:65" s="1" customFormat="1" ht="24.2" customHeight="1">
      <c r="B460" s="32"/>
      <c r="C460" s="127" t="s">
        <v>669</v>
      </c>
      <c r="D460" s="127" t="s">
        <v>135</v>
      </c>
      <c r="E460" s="128" t="s">
        <v>670</v>
      </c>
      <c r="F460" s="129" t="s">
        <v>671</v>
      </c>
      <c r="G460" s="130" t="s">
        <v>152</v>
      </c>
      <c r="H460" s="131">
        <v>17.600000000000001</v>
      </c>
      <c r="I460" s="132"/>
      <c r="J460" s="133">
        <f>ROUND(I460*H460,2)</f>
        <v>0</v>
      </c>
      <c r="K460" s="129" t="s">
        <v>139</v>
      </c>
      <c r="L460" s="32"/>
      <c r="M460" s="134" t="s">
        <v>19</v>
      </c>
      <c r="N460" s="135" t="s">
        <v>41</v>
      </c>
      <c r="P460" s="136">
        <f>O460*H460</f>
        <v>0</v>
      </c>
      <c r="Q460" s="136">
        <v>2.7399999999999998E-3</v>
      </c>
      <c r="R460" s="136">
        <f>Q460*H460</f>
        <v>4.8224000000000003E-2</v>
      </c>
      <c r="S460" s="136">
        <v>0</v>
      </c>
      <c r="T460" s="137">
        <f>S460*H460</f>
        <v>0</v>
      </c>
      <c r="AR460" s="138" t="s">
        <v>265</v>
      </c>
      <c r="AT460" s="138" t="s">
        <v>135</v>
      </c>
      <c r="AU460" s="138" t="s">
        <v>80</v>
      </c>
      <c r="AY460" s="17" t="s">
        <v>132</v>
      </c>
      <c r="BE460" s="139">
        <f>IF(N460="základní",J460,0)</f>
        <v>0</v>
      </c>
      <c r="BF460" s="139">
        <f>IF(N460="snížená",J460,0)</f>
        <v>0</v>
      </c>
      <c r="BG460" s="139">
        <f>IF(N460="zákl. přenesená",J460,0)</f>
        <v>0</v>
      </c>
      <c r="BH460" s="139">
        <f>IF(N460="sníž. přenesená",J460,0)</f>
        <v>0</v>
      </c>
      <c r="BI460" s="139">
        <f>IF(N460="nulová",J460,0)</f>
        <v>0</v>
      </c>
      <c r="BJ460" s="17" t="s">
        <v>78</v>
      </c>
      <c r="BK460" s="139">
        <f>ROUND(I460*H460,2)</f>
        <v>0</v>
      </c>
      <c r="BL460" s="17" t="s">
        <v>265</v>
      </c>
      <c r="BM460" s="138" t="s">
        <v>672</v>
      </c>
    </row>
    <row r="461" spans="2:65" s="1" customFormat="1" ht="19.5">
      <c r="B461" s="32"/>
      <c r="D461" s="140" t="s">
        <v>142</v>
      </c>
      <c r="F461" s="141" t="s">
        <v>673</v>
      </c>
      <c r="I461" s="142"/>
      <c r="L461" s="32"/>
      <c r="M461" s="143"/>
      <c r="T461" s="53"/>
      <c r="AT461" s="17" t="s">
        <v>142</v>
      </c>
      <c r="AU461" s="17" t="s">
        <v>80</v>
      </c>
    </row>
    <row r="462" spans="2:65" s="1" customFormat="1">
      <c r="B462" s="32"/>
      <c r="D462" s="144" t="s">
        <v>144</v>
      </c>
      <c r="F462" s="145" t="s">
        <v>674</v>
      </c>
      <c r="I462" s="142"/>
      <c r="L462" s="32"/>
      <c r="M462" s="143"/>
      <c r="T462" s="53"/>
      <c r="AT462" s="17" t="s">
        <v>144</v>
      </c>
      <c r="AU462" s="17" t="s">
        <v>80</v>
      </c>
    </row>
    <row r="463" spans="2:65" s="1" customFormat="1" ht="24.2" customHeight="1">
      <c r="B463" s="32"/>
      <c r="C463" s="127" t="s">
        <v>675</v>
      </c>
      <c r="D463" s="127" t="s">
        <v>135</v>
      </c>
      <c r="E463" s="128" t="s">
        <v>676</v>
      </c>
      <c r="F463" s="129" t="s">
        <v>677</v>
      </c>
      <c r="G463" s="130" t="s">
        <v>653</v>
      </c>
      <c r="H463" s="131">
        <v>4</v>
      </c>
      <c r="I463" s="132"/>
      <c r="J463" s="133">
        <f>ROUND(I463*H463,2)</f>
        <v>0</v>
      </c>
      <c r="K463" s="129" t="s">
        <v>139</v>
      </c>
      <c r="L463" s="32"/>
      <c r="M463" s="134" t="s">
        <v>19</v>
      </c>
      <c r="N463" s="135" t="s">
        <v>41</v>
      </c>
      <c r="P463" s="136">
        <f>O463*H463</f>
        <v>0</v>
      </c>
      <c r="Q463" s="136">
        <v>8.0999999999999996E-4</v>
      </c>
      <c r="R463" s="136">
        <f>Q463*H463</f>
        <v>3.2399999999999998E-3</v>
      </c>
      <c r="S463" s="136">
        <v>0</v>
      </c>
      <c r="T463" s="137">
        <f>S463*H463</f>
        <v>0</v>
      </c>
      <c r="AR463" s="138" t="s">
        <v>265</v>
      </c>
      <c r="AT463" s="138" t="s">
        <v>135</v>
      </c>
      <c r="AU463" s="138" t="s">
        <v>80</v>
      </c>
      <c r="AY463" s="17" t="s">
        <v>132</v>
      </c>
      <c r="BE463" s="139">
        <f>IF(N463="základní",J463,0)</f>
        <v>0</v>
      </c>
      <c r="BF463" s="139">
        <f>IF(N463="snížená",J463,0)</f>
        <v>0</v>
      </c>
      <c r="BG463" s="139">
        <f>IF(N463="zákl. přenesená",J463,0)</f>
        <v>0</v>
      </c>
      <c r="BH463" s="139">
        <f>IF(N463="sníž. přenesená",J463,0)</f>
        <v>0</v>
      </c>
      <c r="BI463" s="139">
        <f>IF(N463="nulová",J463,0)</f>
        <v>0</v>
      </c>
      <c r="BJ463" s="17" t="s">
        <v>78</v>
      </c>
      <c r="BK463" s="139">
        <f>ROUND(I463*H463,2)</f>
        <v>0</v>
      </c>
      <c r="BL463" s="17" t="s">
        <v>265</v>
      </c>
      <c r="BM463" s="138" t="s">
        <v>678</v>
      </c>
    </row>
    <row r="464" spans="2:65" s="1" customFormat="1" ht="19.5">
      <c r="B464" s="32"/>
      <c r="D464" s="140" t="s">
        <v>142</v>
      </c>
      <c r="F464" s="141" t="s">
        <v>679</v>
      </c>
      <c r="I464" s="142"/>
      <c r="L464" s="32"/>
      <c r="M464" s="143"/>
      <c r="T464" s="53"/>
      <c r="AT464" s="17" t="s">
        <v>142</v>
      </c>
      <c r="AU464" s="17" t="s">
        <v>80</v>
      </c>
    </row>
    <row r="465" spans="2:65" s="1" customFormat="1">
      <c r="B465" s="32"/>
      <c r="D465" s="144" t="s">
        <v>144</v>
      </c>
      <c r="F465" s="145" t="s">
        <v>680</v>
      </c>
      <c r="I465" s="142"/>
      <c r="L465" s="32"/>
      <c r="M465" s="143"/>
      <c r="T465" s="53"/>
      <c r="AT465" s="17" t="s">
        <v>144</v>
      </c>
      <c r="AU465" s="17" t="s">
        <v>80</v>
      </c>
    </row>
    <row r="466" spans="2:65" s="1" customFormat="1" ht="24.2" customHeight="1">
      <c r="B466" s="32"/>
      <c r="C466" s="127" t="s">
        <v>681</v>
      </c>
      <c r="D466" s="127" t="s">
        <v>135</v>
      </c>
      <c r="E466" s="128" t="s">
        <v>682</v>
      </c>
      <c r="F466" s="129" t="s">
        <v>683</v>
      </c>
      <c r="G466" s="130" t="s">
        <v>653</v>
      </c>
      <c r="H466" s="131">
        <v>2</v>
      </c>
      <c r="I466" s="132"/>
      <c r="J466" s="133">
        <f>ROUND(I466*H466,2)</f>
        <v>0</v>
      </c>
      <c r="K466" s="129" t="s">
        <v>139</v>
      </c>
      <c r="L466" s="32"/>
      <c r="M466" s="134" t="s">
        <v>19</v>
      </c>
      <c r="N466" s="135" t="s">
        <v>41</v>
      </c>
      <c r="P466" s="136">
        <f>O466*H466</f>
        <v>0</v>
      </c>
      <c r="Q466" s="136">
        <v>4.4000000000000002E-4</v>
      </c>
      <c r="R466" s="136">
        <f>Q466*H466</f>
        <v>8.8000000000000003E-4</v>
      </c>
      <c r="S466" s="136">
        <v>0</v>
      </c>
      <c r="T466" s="137">
        <f>S466*H466</f>
        <v>0</v>
      </c>
      <c r="AR466" s="138" t="s">
        <v>265</v>
      </c>
      <c r="AT466" s="138" t="s">
        <v>135</v>
      </c>
      <c r="AU466" s="138" t="s">
        <v>80</v>
      </c>
      <c r="AY466" s="17" t="s">
        <v>132</v>
      </c>
      <c r="BE466" s="139">
        <f>IF(N466="základní",J466,0)</f>
        <v>0</v>
      </c>
      <c r="BF466" s="139">
        <f>IF(N466="snížená",J466,0)</f>
        <v>0</v>
      </c>
      <c r="BG466" s="139">
        <f>IF(N466="zákl. přenesená",J466,0)</f>
        <v>0</v>
      </c>
      <c r="BH466" s="139">
        <f>IF(N466="sníž. přenesená",J466,0)</f>
        <v>0</v>
      </c>
      <c r="BI466" s="139">
        <f>IF(N466="nulová",J466,0)</f>
        <v>0</v>
      </c>
      <c r="BJ466" s="17" t="s">
        <v>78</v>
      </c>
      <c r="BK466" s="139">
        <f>ROUND(I466*H466,2)</f>
        <v>0</v>
      </c>
      <c r="BL466" s="17" t="s">
        <v>265</v>
      </c>
      <c r="BM466" s="138" t="s">
        <v>684</v>
      </c>
    </row>
    <row r="467" spans="2:65" s="1" customFormat="1" ht="19.5">
      <c r="B467" s="32"/>
      <c r="D467" s="140" t="s">
        <v>142</v>
      </c>
      <c r="F467" s="141" t="s">
        <v>685</v>
      </c>
      <c r="I467" s="142"/>
      <c r="L467" s="32"/>
      <c r="M467" s="143"/>
      <c r="T467" s="53"/>
      <c r="AT467" s="17" t="s">
        <v>142</v>
      </c>
      <c r="AU467" s="17" t="s">
        <v>80</v>
      </c>
    </row>
    <row r="468" spans="2:65" s="1" customFormat="1">
      <c r="B468" s="32"/>
      <c r="D468" s="144" t="s">
        <v>144</v>
      </c>
      <c r="F468" s="145" t="s">
        <v>686</v>
      </c>
      <c r="I468" s="142"/>
      <c r="L468" s="32"/>
      <c r="M468" s="143"/>
      <c r="T468" s="53"/>
      <c r="AT468" s="17" t="s">
        <v>144</v>
      </c>
      <c r="AU468" s="17" t="s">
        <v>80</v>
      </c>
    </row>
    <row r="469" spans="2:65" s="1" customFormat="1" ht="24.2" customHeight="1">
      <c r="B469" s="32"/>
      <c r="C469" s="127" t="s">
        <v>687</v>
      </c>
      <c r="D469" s="127" t="s">
        <v>135</v>
      </c>
      <c r="E469" s="128" t="s">
        <v>688</v>
      </c>
      <c r="F469" s="129" t="s">
        <v>689</v>
      </c>
      <c r="G469" s="130" t="s">
        <v>152</v>
      </c>
      <c r="H469" s="131">
        <v>7</v>
      </c>
      <c r="I469" s="132"/>
      <c r="J469" s="133">
        <f>ROUND(I469*H469,2)</f>
        <v>0</v>
      </c>
      <c r="K469" s="129" t="s">
        <v>139</v>
      </c>
      <c r="L469" s="32"/>
      <c r="M469" s="134" t="s">
        <v>19</v>
      </c>
      <c r="N469" s="135" t="s">
        <v>41</v>
      </c>
      <c r="P469" s="136">
        <f>O469*H469</f>
        <v>0</v>
      </c>
      <c r="Q469" s="136">
        <v>1.1100000000000001E-3</v>
      </c>
      <c r="R469" s="136">
        <f>Q469*H469</f>
        <v>7.7700000000000009E-3</v>
      </c>
      <c r="S469" s="136">
        <v>0</v>
      </c>
      <c r="T469" s="137">
        <f>S469*H469</f>
        <v>0</v>
      </c>
      <c r="AR469" s="138" t="s">
        <v>265</v>
      </c>
      <c r="AT469" s="138" t="s">
        <v>135</v>
      </c>
      <c r="AU469" s="138" t="s">
        <v>80</v>
      </c>
      <c r="AY469" s="17" t="s">
        <v>132</v>
      </c>
      <c r="BE469" s="139">
        <f>IF(N469="základní",J469,0)</f>
        <v>0</v>
      </c>
      <c r="BF469" s="139">
        <f>IF(N469="snížená",J469,0)</f>
        <v>0</v>
      </c>
      <c r="BG469" s="139">
        <f>IF(N469="zákl. přenesená",J469,0)</f>
        <v>0</v>
      </c>
      <c r="BH469" s="139">
        <f>IF(N469="sníž. přenesená",J469,0)</f>
        <v>0</v>
      </c>
      <c r="BI469" s="139">
        <f>IF(N469="nulová",J469,0)</f>
        <v>0</v>
      </c>
      <c r="BJ469" s="17" t="s">
        <v>78</v>
      </c>
      <c r="BK469" s="139">
        <f>ROUND(I469*H469,2)</f>
        <v>0</v>
      </c>
      <c r="BL469" s="17" t="s">
        <v>265</v>
      </c>
      <c r="BM469" s="138" t="s">
        <v>690</v>
      </c>
    </row>
    <row r="470" spans="2:65" s="1" customFormat="1" ht="19.5">
      <c r="B470" s="32"/>
      <c r="D470" s="140" t="s">
        <v>142</v>
      </c>
      <c r="F470" s="141" t="s">
        <v>691</v>
      </c>
      <c r="I470" s="142"/>
      <c r="L470" s="32"/>
      <c r="M470" s="143"/>
      <c r="T470" s="53"/>
      <c r="AT470" s="17" t="s">
        <v>142</v>
      </c>
      <c r="AU470" s="17" t="s">
        <v>80</v>
      </c>
    </row>
    <row r="471" spans="2:65" s="1" customFormat="1">
      <c r="B471" s="32"/>
      <c r="D471" s="144" t="s">
        <v>144</v>
      </c>
      <c r="F471" s="145" t="s">
        <v>692</v>
      </c>
      <c r="I471" s="142"/>
      <c r="L471" s="32"/>
      <c r="M471" s="143"/>
      <c r="T471" s="53"/>
      <c r="AT471" s="17" t="s">
        <v>144</v>
      </c>
      <c r="AU471" s="17" t="s">
        <v>80</v>
      </c>
    </row>
    <row r="472" spans="2:65" s="13" customFormat="1">
      <c r="B472" s="152"/>
      <c r="D472" s="140" t="s">
        <v>146</v>
      </c>
      <c r="E472" s="153" t="s">
        <v>19</v>
      </c>
      <c r="F472" s="154" t="s">
        <v>636</v>
      </c>
      <c r="H472" s="155">
        <v>7</v>
      </c>
      <c r="I472" s="156"/>
      <c r="L472" s="152"/>
      <c r="M472" s="157"/>
      <c r="T472" s="158"/>
      <c r="AT472" s="153" t="s">
        <v>146</v>
      </c>
      <c r="AU472" s="153" t="s">
        <v>80</v>
      </c>
      <c r="AV472" s="13" t="s">
        <v>80</v>
      </c>
      <c r="AW472" s="13" t="s">
        <v>32</v>
      </c>
      <c r="AX472" s="13" t="s">
        <v>78</v>
      </c>
      <c r="AY472" s="153" t="s">
        <v>132</v>
      </c>
    </row>
    <row r="473" spans="2:65" s="1" customFormat="1" ht="24.2" customHeight="1">
      <c r="B473" s="32"/>
      <c r="C473" s="127" t="s">
        <v>693</v>
      </c>
      <c r="D473" s="127" t="s">
        <v>135</v>
      </c>
      <c r="E473" s="128" t="s">
        <v>694</v>
      </c>
      <c r="F473" s="129" t="s">
        <v>695</v>
      </c>
      <c r="G473" s="130" t="s">
        <v>544</v>
      </c>
      <c r="H473" s="176"/>
      <c r="I473" s="132"/>
      <c r="J473" s="133">
        <f>ROUND(I473*H473,2)</f>
        <v>0</v>
      </c>
      <c r="K473" s="129" t="s">
        <v>139</v>
      </c>
      <c r="L473" s="32"/>
      <c r="M473" s="134" t="s">
        <v>19</v>
      </c>
      <c r="N473" s="135" t="s">
        <v>41</v>
      </c>
      <c r="P473" s="136">
        <f>O473*H473</f>
        <v>0</v>
      </c>
      <c r="Q473" s="136">
        <v>0</v>
      </c>
      <c r="R473" s="136">
        <f>Q473*H473</f>
        <v>0</v>
      </c>
      <c r="S473" s="136">
        <v>0</v>
      </c>
      <c r="T473" s="137">
        <f>S473*H473</f>
        <v>0</v>
      </c>
      <c r="AR473" s="138" t="s">
        <v>265</v>
      </c>
      <c r="AT473" s="138" t="s">
        <v>135</v>
      </c>
      <c r="AU473" s="138" t="s">
        <v>80</v>
      </c>
      <c r="AY473" s="17" t="s">
        <v>132</v>
      </c>
      <c r="BE473" s="139">
        <f>IF(N473="základní",J473,0)</f>
        <v>0</v>
      </c>
      <c r="BF473" s="139">
        <f>IF(N473="snížená",J473,0)</f>
        <v>0</v>
      </c>
      <c r="BG473" s="139">
        <f>IF(N473="zákl. přenesená",J473,0)</f>
        <v>0</v>
      </c>
      <c r="BH473" s="139">
        <f>IF(N473="sníž. přenesená",J473,0)</f>
        <v>0</v>
      </c>
      <c r="BI473" s="139">
        <f>IF(N473="nulová",J473,0)</f>
        <v>0</v>
      </c>
      <c r="BJ473" s="17" t="s">
        <v>78</v>
      </c>
      <c r="BK473" s="139">
        <f>ROUND(I473*H473,2)</f>
        <v>0</v>
      </c>
      <c r="BL473" s="17" t="s">
        <v>265</v>
      </c>
      <c r="BM473" s="138" t="s">
        <v>696</v>
      </c>
    </row>
    <row r="474" spans="2:65" s="1" customFormat="1" ht="29.25">
      <c r="B474" s="32"/>
      <c r="D474" s="140" t="s">
        <v>142</v>
      </c>
      <c r="F474" s="141" t="s">
        <v>697</v>
      </c>
      <c r="I474" s="142"/>
      <c r="L474" s="32"/>
      <c r="M474" s="143"/>
      <c r="T474" s="53"/>
      <c r="AT474" s="17" t="s">
        <v>142</v>
      </c>
      <c r="AU474" s="17" t="s">
        <v>80</v>
      </c>
    </row>
    <row r="475" spans="2:65" s="1" customFormat="1">
      <c r="B475" s="32"/>
      <c r="D475" s="144" t="s">
        <v>144</v>
      </c>
      <c r="F475" s="145" t="s">
        <v>698</v>
      </c>
      <c r="I475" s="142"/>
      <c r="L475" s="32"/>
      <c r="M475" s="143"/>
      <c r="T475" s="53"/>
      <c r="AT475" s="17" t="s">
        <v>144</v>
      </c>
      <c r="AU475" s="17" t="s">
        <v>80</v>
      </c>
    </row>
    <row r="476" spans="2:65" s="11" customFormat="1" ht="22.9" customHeight="1">
      <c r="B476" s="115"/>
      <c r="D476" s="116" t="s">
        <v>69</v>
      </c>
      <c r="E476" s="125" t="s">
        <v>699</v>
      </c>
      <c r="F476" s="125" t="s">
        <v>700</v>
      </c>
      <c r="I476" s="118"/>
      <c r="J476" s="126">
        <f>BK476</f>
        <v>0</v>
      </c>
      <c r="L476" s="115"/>
      <c r="M476" s="120"/>
      <c r="P476" s="121">
        <f>SUM(P477:P600)</f>
        <v>0</v>
      </c>
      <c r="R476" s="121">
        <f>SUM(R477:R600)</f>
        <v>1.6122763999999998</v>
      </c>
      <c r="T476" s="122">
        <f>SUM(T477:T600)</f>
        <v>2.0993257399999998</v>
      </c>
      <c r="AR476" s="116" t="s">
        <v>80</v>
      </c>
      <c r="AT476" s="123" t="s">
        <v>69</v>
      </c>
      <c r="AU476" s="123" t="s">
        <v>78</v>
      </c>
      <c r="AY476" s="116" t="s">
        <v>132</v>
      </c>
      <c r="BK476" s="124">
        <f>SUM(BK477:BK600)</f>
        <v>0</v>
      </c>
    </row>
    <row r="477" spans="2:65" s="1" customFormat="1" ht="16.5" customHeight="1">
      <c r="B477" s="32"/>
      <c r="C477" s="127" t="s">
        <v>701</v>
      </c>
      <c r="D477" s="127" t="s">
        <v>135</v>
      </c>
      <c r="E477" s="128" t="s">
        <v>702</v>
      </c>
      <c r="F477" s="129" t="s">
        <v>703</v>
      </c>
      <c r="G477" s="130" t="s">
        <v>138</v>
      </c>
      <c r="H477" s="131">
        <v>52.893999999999998</v>
      </c>
      <c r="I477" s="132"/>
      <c r="J477" s="133">
        <f>ROUND(I477*H477,2)</f>
        <v>0</v>
      </c>
      <c r="K477" s="129" t="s">
        <v>139</v>
      </c>
      <c r="L477" s="32"/>
      <c r="M477" s="134" t="s">
        <v>19</v>
      </c>
      <c r="N477" s="135" t="s">
        <v>41</v>
      </c>
      <c r="P477" s="136">
        <f>O477*H477</f>
        <v>0</v>
      </c>
      <c r="Q477" s="136">
        <v>0</v>
      </c>
      <c r="R477" s="136">
        <f>Q477*H477</f>
        <v>0</v>
      </c>
      <c r="S477" s="136">
        <v>1.098E-2</v>
      </c>
      <c r="T477" s="137">
        <f>S477*H477</f>
        <v>0.58077612000000001</v>
      </c>
      <c r="AR477" s="138" t="s">
        <v>265</v>
      </c>
      <c r="AT477" s="138" t="s">
        <v>135</v>
      </c>
      <c r="AU477" s="138" t="s">
        <v>80</v>
      </c>
      <c r="AY477" s="17" t="s">
        <v>132</v>
      </c>
      <c r="BE477" s="139">
        <f>IF(N477="základní",J477,0)</f>
        <v>0</v>
      </c>
      <c r="BF477" s="139">
        <f>IF(N477="snížená",J477,0)</f>
        <v>0</v>
      </c>
      <c r="BG477" s="139">
        <f>IF(N477="zákl. přenesená",J477,0)</f>
        <v>0</v>
      </c>
      <c r="BH477" s="139">
        <f>IF(N477="sníž. přenesená",J477,0)</f>
        <v>0</v>
      </c>
      <c r="BI477" s="139">
        <f>IF(N477="nulová",J477,0)</f>
        <v>0</v>
      </c>
      <c r="BJ477" s="17" t="s">
        <v>78</v>
      </c>
      <c r="BK477" s="139">
        <f>ROUND(I477*H477,2)</f>
        <v>0</v>
      </c>
      <c r="BL477" s="17" t="s">
        <v>265</v>
      </c>
      <c r="BM477" s="138" t="s">
        <v>704</v>
      </c>
    </row>
    <row r="478" spans="2:65" s="1" customFormat="1">
      <c r="B478" s="32"/>
      <c r="D478" s="140" t="s">
        <v>142</v>
      </c>
      <c r="F478" s="141" t="s">
        <v>705</v>
      </c>
      <c r="I478" s="142"/>
      <c r="L478" s="32"/>
      <c r="M478" s="143"/>
      <c r="T478" s="53"/>
      <c r="AT478" s="17" t="s">
        <v>142</v>
      </c>
      <c r="AU478" s="17" t="s">
        <v>80</v>
      </c>
    </row>
    <row r="479" spans="2:65" s="1" customFormat="1">
      <c r="B479" s="32"/>
      <c r="D479" s="144" t="s">
        <v>144</v>
      </c>
      <c r="F479" s="145" t="s">
        <v>706</v>
      </c>
      <c r="I479" s="142"/>
      <c r="L479" s="32"/>
      <c r="M479" s="143"/>
      <c r="T479" s="53"/>
      <c r="AT479" s="17" t="s">
        <v>144</v>
      </c>
      <c r="AU479" s="17" t="s">
        <v>80</v>
      </c>
    </row>
    <row r="480" spans="2:65" s="13" customFormat="1">
      <c r="B480" s="152"/>
      <c r="D480" s="140" t="s">
        <v>146</v>
      </c>
      <c r="E480" s="153" t="s">
        <v>19</v>
      </c>
      <c r="F480" s="154" t="s">
        <v>707</v>
      </c>
      <c r="H480" s="155">
        <v>45.695</v>
      </c>
      <c r="I480" s="156"/>
      <c r="L480" s="152"/>
      <c r="M480" s="157"/>
      <c r="T480" s="158"/>
      <c r="AT480" s="153" t="s">
        <v>146</v>
      </c>
      <c r="AU480" s="153" t="s">
        <v>80</v>
      </c>
      <c r="AV480" s="13" t="s">
        <v>80</v>
      </c>
      <c r="AW480" s="13" t="s">
        <v>32</v>
      </c>
      <c r="AX480" s="13" t="s">
        <v>70</v>
      </c>
      <c r="AY480" s="153" t="s">
        <v>132</v>
      </c>
    </row>
    <row r="481" spans="2:65" s="13" customFormat="1">
      <c r="B481" s="152"/>
      <c r="D481" s="140" t="s">
        <v>146</v>
      </c>
      <c r="E481" s="153" t="s">
        <v>19</v>
      </c>
      <c r="F481" s="154" t="s">
        <v>708</v>
      </c>
      <c r="H481" s="155">
        <v>7.1989999999999998</v>
      </c>
      <c r="I481" s="156"/>
      <c r="L481" s="152"/>
      <c r="M481" s="157"/>
      <c r="T481" s="158"/>
      <c r="AT481" s="153" t="s">
        <v>146</v>
      </c>
      <c r="AU481" s="153" t="s">
        <v>80</v>
      </c>
      <c r="AV481" s="13" t="s">
        <v>80</v>
      </c>
      <c r="AW481" s="13" t="s">
        <v>32</v>
      </c>
      <c r="AX481" s="13" t="s">
        <v>70</v>
      </c>
      <c r="AY481" s="153" t="s">
        <v>132</v>
      </c>
    </row>
    <row r="482" spans="2:65" s="14" customFormat="1">
      <c r="B482" s="159"/>
      <c r="D482" s="140" t="s">
        <v>146</v>
      </c>
      <c r="E482" s="160" t="s">
        <v>19</v>
      </c>
      <c r="F482" s="161" t="s">
        <v>149</v>
      </c>
      <c r="H482" s="162">
        <v>52.893999999999998</v>
      </c>
      <c r="I482" s="163"/>
      <c r="L482" s="159"/>
      <c r="M482" s="164"/>
      <c r="T482" s="165"/>
      <c r="AT482" s="160" t="s">
        <v>146</v>
      </c>
      <c r="AU482" s="160" t="s">
        <v>80</v>
      </c>
      <c r="AV482" s="14" t="s">
        <v>140</v>
      </c>
      <c r="AW482" s="14" t="s">
        <v>32</v>
      </c>
      <c r="AX482" s="14" t="s">
        <v>78</v>
      </c>
      <c r="AY482" s="160" t="s">
        <v>132</v>
      </c>
    </row>
    <row r="483" spans="2:65" s="1" customFormat="1" ht="24.2" customHeight="1">
      <c r="B483" s="32"/>
      <c r="C483" s="127" t="s">
        <v>709</v>
      </c>
      <c r="D483" s="127" t="s">
        <v>135</v>
      </c>
      <c r="E483" s="128" t="s">
        <v>710</v>
      </c>
      <c r="F483" s="129" t="s">
        <v>711</v>
      </c>
      <c r="G483" s="130" t="s">
        <v>138</v>
      </c>
      <c r="H483" s="131">
        <v>52.893999999999998</v>
      </c>
      <c r="I483" s="132"/>
      <c r="J483" s="133">
        <f>ROUND(I483*H483,2)</f>
        <v>0</v>
      </c>
      <c r="K483" s="129" t="s">
        <v>139</v>
      </c>
      <c r="L483" s="32"/>
      <c r="M483" s="134" t="s">
        <v>19</v>
      </c>
      <c r="N483" s="135" t="s">
        <v>41</v>
      </c>
      <c r="P483" s="136">
        <f>O483*H483</f>
        <v>0</v>
      </c>
      <c r="Q483" s="136">
        <v>0</v>
      </c>
      <c r="R483" s="136">
        <f>Q483*H483</f>
        <v>0</v>
      </c>
      <c r="S483" s="136">
        <v>8.0000000000000002E-3</v>
      </c>
      <c r="T483" s="137">
        <f>S483*H483</f>
        <v>0.42315199999999997</v>
      </c>
      <c r="AR483" s="138" t="s">
        <v>265</v>
      </c>
      <c r="AT483" s="138" t="s">
        <v>135</v>
      </c>
      <c r="AU483" s="138" t="s">
        <v>80</v>
      </c>
      <c r="AY483" s="17" t="s">
        <v>132</v>
      </c>
      <c r="BE483" s="139">
        <f>IF(N483="základní",J483,0)</f>
        <v>0</v>
      </c>
      <c r="BF483" s="139">
        <f>IF(N483="snížená",J483,0)</f>
        <v>0</v>
      </c>
      <c r="BG483" s="139">
        <f>IF(N483="zákl. přenesená",J483,0)</f>
        <v>0</v>
      </c>
      <c r="BH483" s="139">
        <f>IF(N483="sníž. přenesená",J483,0)</f>
        <v>0</v>
      </c>
      <c r="BI483" s="139">
        <f>IF(N483="nulová",J483,0)</f>
        <v>0</v>
      </c>
      <c r="BJ483" s="17" t="s">
        <v>78</v>
      </c>
      <c r="BK483" s="139">
        <f>ROUND(I483*H483,2)</f>
        <v>0</v>
      </c>
      <c r="BL483" s="17" t="s">
        <v>265</v>
      </c>
      <c r="BM483" s="138" t="s">
        <v>712</v>
      </c>
    </row>
    <row r="484" spans="2:65" s="1" customFormat="1">
      <c r="B484" s="32"/>
      <c r="D484" s="140" t="s">
        <v>142</v>
      </c>
      <c r="F484" s="141" t="s">
        <v>713</v>
      </c>
      <c r="I484" s="142"/>
      <c r="L484" s="32"/>
      <c r="M484" s="143"/>
      <c r="T484" s="53"/>
      <c r="AT484" s="17" t="s">
        <v>142</v>
      </c>
      <c r="AU484" s="17" t="s">
        <v>80</v>
      </c>
    </row>
    <row r="485" spans="2:65" s="1" customFormat="1">
      <c r="B485" s="32"/>
      <c r="D485" s="144" t="s">
        <v>144</v>
      </c>
      <c r="F485" s="145" t="s">
        <v>714</v>
      </c>
      <c r="I485" s="142"/>
      <c r="L485" s="32"/>
      <c r="M485" s="143"/>
      <c r="T485" s="53"/>
      <c r="AT485" s="17" t="s">
        <v>144</v>
      </c>
      <c r="AU485" s="17" t="s">
        <v>80</v>
      </c>
    </row>
    <row r="486" spans="2:65" s="1" customFormat="1" ht="24.2" customHeight="1">
      <c r="B486" s="32"/>
      <c r="C486" s="127" t="s">
        <v>715</v>
      </c>
      <c r="D486" s="127" t="s">
        <v>135</v>
      </c>
      <c r="E486" s="128" t="s">
        <v>716</v>
      </c>
      <c r="F486" s="129" t="s">
        <v>717</v>
      </c>
      <c r="G486" s="130" t="s">
        <v>138</v>
      </c>
      <c r="H486" s="131">
        <v>29.856000000000002</v>
      </c>
      <c r="I486" s="132"/>
      <c r="J486" s="133">
        <f>ROUND(I486*H486,2)</f>
        <v>0</v>
      </c>
      <c r="K486" s="129" t="s">
        <v>139</v>
      </c>
      <c r="L486" s="32"/>
      <c r="M486" s="134" t="s">
        <v>19</v>
      </c>
      <c r="N486" s="135" t="s">
        <v>41</v>
      </c>
      <c r="P486" s="136">
        <f>O486*H486</f>
        <v>0</v>
      </c>
      <c r="Q486" s="136">
        <v>0</v>
      </c>
      <c r="R486" s="136">
        <f>Q486*H486</f>
        <v>0</v>
      </c>
      <c r="S486" s="136">
        <v>2.4649999999999998E-2</v>
      </c>
      <c r="T486" s="137">
        <f>S486*H486</f>
        <v>0.7359504</v>
      </c>
      <c r="AR486" s="138" t="s">
        <v>265</v>
      </c>
      <c r="AT486" s="138" t="s">
        <v>135</v>
      </c>
      <c r="AU486" s="138" t="s">
        <v>80</v>
      </c>
      <c r="AY486" s="17" t="s">
        <v>132</v>
      </c>
      <c r="BE486" s="139">
        <f>IF(N486="základní",J486,0)</f>
        <v>0</v>
      </c>
      <c r="BF486" s="139">
        <f>IF(N486="snížená",J486,0)</f>
        <v>0</v>
      </c>
      <c r="BG486" s="139">
        <f>IF(N486="zákl. přenesená",J486,0)</f>
        <v>0</v>
      </c>
      <c r="BH486" s="139">
        <f>IF(N486="sníž. přenesená",J486,0)</f>
        <v>0</v>
      </c>
      <c r="BI486" s="139">
        <f>IF(N486="nulová",J486,0)</f>
        <v>0</v>
      </c>
      <c r="BJ486" s="17" t="s">
        <v>78</v>
      </c>
      <c r="BK486" s="139">
        <f>ROUND(I486*H486,2)</f>
        <v>0</v>
      </c>
      <c r="BL486" s="17" t="s">
        <v>265</v>
      </c>
      <c r="BM486" s="138" t="s">
        <v>718</v>
      </c>
    </row>
    <row r="487" spans="2:65" s="1" customFormat="1">
      <c r="B487" s="32"/>
      <c r="D487" s="140" t="s">
        <v>142</v>
      </c>
      <c r="F487" s="141" t="s">
        <v>719</v>
      </c>
      <c r="I487" s="142"/>
      <c r="L487" s="32"/>
      <c r="M487" s="143"/>
      <c r="T487" s="53"/>
      <c r="AT487" s="17" t="s">
        <v>142</v>
      </c>
      <c r="AU487" s="17" t="s">
        <v>80</v>
      </c>
    </row>
    <row r="488" spans="2:65" s="1" customFormat="1">
      <c r="B488" s="32"/>
      <c r="D488" s="144" t="s">
        <v>144</v>
      </c>
      <c r="F488" s="145" t="s">
        <v>720</v>
      </c>
      <c r="I488" s="142"/>
      <c r="L488" s="32"/>
      <c r="M488" s="143"/>
      <c r="T488" s="53"/>
      <c r="AT488" s="17" t="s">
        <v>144</v>
      </c>
      <c r="AU488" s="17" t="s">
        <v>80</v>
      </c>
    </row>
    <row r="489" spans="2:65" s="13" customFormat="1">
      <c r="B489" s="152"/>
      <c r="D489" s="140" t="s">
        <v>146</v>
      </c>
      <c r="E489" s="153" t="s">
        <v>19</v>
      </c>
      <c r="F489" s="154" t="s">
        <v>721</v>
      </c>
      <c r="H489" s="155">
        <v>29.856000000000002</v>
      </c>
      <c r="I489" s="156"/>
      <c r="L489" s="152"/>
      <c r="M489" s="157"/>
      <c r="T489" s="158"/>
      <c r="AT489" s="153" t="s">
        <v>146</v>
      </c>
      <c r="AU489" s="153" t="s">
        <v>80</v>
      </c>
      <c r="AV489" s="13" t="s">
        <v>80</v>
      </c>
      <c r="AW489" s="13" t="s">
        <v>32</v>
      </c>
      <c r="AX489" s="13" t="s">
        <v>70</v>
      </c>
      <c r="AY489" s="153" t="s">
        <v>132</v>
      </c>
    </row>
    <row r="490" spans="2:65" s="14" customFormat="1">
      <c r="B490" s="159"/>
      <c r="D490" s="140" t="s">
        <v>146</v>
      </c>
      <c r="E490" s="160" t="s">
        <v>19</v>
      </c>
      <c r="F490" s="161" t="s">
        <v>149</v>
      </c>
      <c r="H490" s="162">
        <v>29.856000000000002</v>
      </c>
      <c r="I490" s="163"/>
      <c r="L490" s="159"/>
      <c r="M490" s="164"/>
      <c r="T490" s="165"/>
      <c r="AT490" s="160" t="s">
        <v>146</v>
      </c>
      <c r="AU490" s="160" t="s">
        <v>80</v>
      </c>
      <c r="AV490" s="14" t="s">
        <v>140</v>
      </c>
      <c r="AW490" s="14" t="s">
        <v>32</v>
      </c>
      <c r="AX490" s="14" t="s">
        <v>78</v>
      </c>
      <c r="AY490" s="160" t="s">
        <v>132</v>
      </c>
    </row>
    <row r="491" spans="2:65" s="1" customFormat="1" ht="21.75" customHeight="1">
      <c r="B491" s="32"/>
      <c r="C491" s="127" t="s">
        <v>722</v>
      </c>
      <c r="D491" s="127" t="s">
        <v>135</v>
      </c>
      <c r="E491" s="128" t="s">
        <v>723</v>
      </c>
      <c r="F491" s="129" t="s">
        <v>724</v>
      </c>
      <c r="G491" s="130" t="s">
        <v>138</v>
      </c>
      <c r="H491" s="131">
        <v>17.189</v>
      </c>
      <c r="I491" s="132"/>
      <c r="J491" s="133">
        <f>ROUND(I491*H491,2)</f>
        <v>0</v>
      </c>
      <c r="K491" s="129" t="s">
        <v>139</v>
      </c>
      <c r="L491" s="32"/>
      <c r="M491" s="134" t="s">
        <v>19</v>
      </c>
      <c r="N491" s="135" t="s">
        <v>41</v>
      </c>
      <c r="P491" s="136">
        <f>O491*H491</f>
        <v>0</v>
      </c>
      <c r="Q491" s="136">
        <v>0</v>
      </c>
      <c r="R491" s="136">
        <f>Q491*H491</f>
        <v>0</v>
      </c>
      <c r="S491" s="136">
        <v>1.098E-2</v>
      </c>
      <c r="T491" s="137">
        <f>S491*H491</f>
        <v>0.18873522000000001</v>
      </c>
      <c r="AR491" s="138" t="s">
        <v>265</v>
      </c>
      <c r="AT491" s="138" t="s">
        <v>135</v>
      </c>
      <c r="AU491" s="138" t="s">
        <v>80</v>
      </c>
      <c r="AY491" s="17" t="s">
        <v>132</v>
      </c>
      <c r="BE491" s="139">
        <f>IF(N491="základní",J491,0)</f>
        <v>0</v>
      </c>
      <c r="BF491" s="139">
        <f>IF(N491="snížená",J491,0)</f>
        <v>0</v>
      </c>
      <c r="BG491" s="139">
        <f>IF(N491="zákl. přenesená",J491,0)</f>
        <v>0</v>
      </c>
      <c r="BH491" s="139">
        <f>IF(N491="sníž. přenesená",J491,0)</f>
        <v>0</v>
      </c>
      <c r="BI491" s="139">
        <f>IF(N491="nulová",J491,0)</f>
        <v>0</v>
      </c>
      <c r="BJ491" s="17" t="s">
        <v>78</v>
      </c>
      <c r="BK491" s="139">
        <f>ROUND(I491*H491,2)</f>
        <v>0</v>
      </c>
      <c r="BL491" s="17" t="s">
        <v>265</v>
      </c>
      <c r="BM491" s="138" t="s">
        <v>725</v>
      </c>
    </row>
    <row r="492" spans="2:65" s="1" customFormat="1">
      <c r="B492" s="32"/>
      <c r="D492" s="140" t="s">
        <v>142</v>
      </c>
      <c r="F492" s="141" t="s">
        <v>726</v>
      </c>
      <c r="I492" s="142"/>
      <c r="L492" s="32"/>
      <c r="M492" s="143"/>
      <c r="T492" s="53"/>
      <c r="AT492" s="17" t="s">
        <v>142</v>
      </c>
      <c r="AU492" s="17" t="s">
        <v>80</v>
      </c>
    </row>
    <row r="493" spans="2:65" s="1" customFormat="1">
      <c r="B493" s="32"/>
      <c r="D493" s="144" t="s">
        <v>144</v>
      </c>
      <c r="F493" s="145" t="s">
        <v>727</v>
      </c>
      <c r="I493" s="142"/>
      <c r="L493" s="32"/>
      <c r="M493" s="143"/>
      <c r="T493" s="53"/>
      <c r="AT493" s="17" t="s">
        <v>144</v>
      </c>
      <c r="AU493" s="17" t="s">
        <v>80</v>
      </c>
    </row>
    <row r="494" spans="2:65" s="13" customFormat="1">
      <c r="B494" s="152"/>
      <c r="D494" s="140" t="s">
        <v>146</v>
      </c>
      <c r="E494" s="153" t="s">
        <v>19</v>
      </c>
      <c r="F494" s="154" t="s">
        <v>728</v>
      </c>
      <c r="H494" s="155">
        <v>17.189</v>
      </c>
      <c r="I494" s="156"/>
      <c r="L494" s="152"/>
      <c r="M494" s="157"/>
      <c r="T494" s="158"/>
      <c r="AT494" s="153" t="s">
        <v>146</v>
      </c>
      <c r="AU494" s="153" t="s">
        <v>80</v>
      </c>
      <c r="AV494" s="13" t="s">
        <v>80</v>
      </c>
      <c r="AW494" s="13" t="s">
        <v>32</v>
      </c>
      <c r="AX494" s="13" t="s">
        <v>70</v>
      </c>
      <c r="AY494" s="153" t="s">
        <v>132</v>
      </c>
    </row>
    <row r="495" spans="2:65" s="14" customFormat="1">
      <c r="B495" s="159"/>
      <c r="D495" s="140" t="s">
        <v>146</v>
      </c>
      <c r="E495" s="160" t="s">
        <v>19</v>
      </c>
      <c r="F495" s="161" t="s">
        <v>149</v>
      </c>
      <c r="H495" s="162">
        <v>17.189</v>
      </c>
      <c r="I495" s="163"/>
      <c r="L495" s="159"/>
      <c r="M495" s="164"/>
      <c r="T495" s="165"/>
      <c r="AT495" s="160" t="s">
        <v>146</v>
      </c>
      <c r="AU495" s="160" t="s">
        <v>80</v>
      </c>
      <c r="AV495" s="14" t="s">
        <v>140</v>
      </c>
      <c r="AW495" s="14" t="s">
        <v>32</v>
      </c>
      <c r="AX495" s="14" t="s">
        <v>78</v>
      </c>
      <c r="AY495" s="160" t="s">
        <v>132</v>
      </c>
    </row>
    <row r="496" spans="2:65" s="1" customFormat="1" ht="24.2" customHeight="1">
      <c r="B496" s="32"/>
      <c r="C496" s="127" t="s">
        <v>729</v>
      </c>
      <c r="D496" s="127" t="s">
        <v>135</v>
      </c>
      <c r="E496" s="128" t="s">
        <v>730</v>
      </c>
      <c r="F496" s="129" t="s">
        <v>731</v>
      </c>
      <c r="G496" s="130" t="s">
        <v>138</v>
      </c>
      <c r="H496" s="131">
        <v>17.189</v>
      </c>
      <c r="I496" s="132"/>
      <c r="J496" s="133">
        <f>ROUND(I496*H496,2)</f>
        <v>0</v>
      </c>
      <c r="K496" s="129" t="s">
        <v>139</v>
      </c>
      <c r="L496" s="32"/>
      <c r="M496" s="134" t="s">
        <v>19</v>
      </c>
      <c r="N496" s="135" t="s">
        <v>41</v>
      </c>
      <c r="P496" s="136">
        <f>O496*H496</f>
        <v>0</v>
      </c>
      <c r="Q496" s="136">
        <v>0</v>
      </c>
      <c r="R496" s="136">
        <f>Q496*H496</f>
        <v>0</v>
      </c>
      <c r="S496" s="136">
        <v>8.0000000000000002E-3</v>
      </c>
      <c r="T496" s="137">
        <f>S496*H496</f>
        <v>0.137512</v>
      </c>
      <c r="AR496" s="138" t="s">
        <v>265</v>
      </c>
      <c r="AT496" s="138" t="s">
        <v>135</v>
      </c>
      <c r="AU496" s="138" t="s">
        <v>80</v>
      </c>
      <c r="AY496" s="17" t="s">
        <v>132</v>
      </c>
      <c r="BE496" s="139">
        <f>IF(N496="základní",J496,0)</f>
        <v>0</v>
      </c>
      <c r="BF496" s="139">
        <f>IF(N496="snížená",J496,0)</f>
        <v>0</v>
      </c>
      <c r="BG496" s="139">
        <f>IF(N496="zákl. přenesená",J496,0)</f>
        <v>0</v>
      </c>
      <c r="BH496" s="139">
        <f>IF(N496="sníž. přenesená",J496,0)</f>
        <v>0</v>
      </c>
      <c r="BI496" s="139">
        <f>IF(N496="nulová",J496,0)</f>
        <v>0</v>
      </c>
      <c r="BJ496" s="17" t="s">
        <v>78</v>
      </c>
      <c r="BK496" s="139">
        <f>ROUND(I496*H496,2)</f>
        <v>0</v>
      </c>
      <c r="BL496" s="17" t="s">
        <v>265</v>
      </c>
      <c r="BM496" s="138" t="s">
        <v>732</v>
      </c>
    </row>
    <row r="497" spans="2:65" s="1" customFormat="1">
      <c r="B497" s="32"/>
      <c r="D497" s="140" t="s">
        <v>142</v>
      </c>
      <c r="F497" s="141" t="s">
        <v>733</v>
      </c>
      <c r="I497" s="142"/>
      <c r="L497" s="32"/>
      <c r="M497" s="143"/>
      <c r="T497" s="53"/>
      <c r="AT497" s="17" t="s">
        <v>142</v>
      </c>
      <c r="AU497" s="17" t="s">
        <v>80</v>
      </c>
    </row>
    <row r="498" spans="2:65" s="1" customFormat="1">
      <c r="B498" s="32"/>
      <c r="D498" s="144" t="s">
        <v>144</v>
      </c>
      <c r="F498" s="145" t="s">
        <v>734</v>
      </c>
      <c r="I498" s="142"/>
      <c r="L498" s="32"/>
      <c r="M498" s="143"/>
      <c r="T498" s="53"/>
      <c r="AT498" s="17" t="s">
        <v>144</v>
      </c>
      <c r="AU498" s="17" t="s">
        <v>80</v>
      </c>
    </row>
    <row r="499" spans="2:65" s="1" customFormat="1" ht="16.5" customHeight="1">
      <c r="B499" s="32"/>
      <c r="C499" s="127" t="s">
        <v>735</v>
      </c>
      <c r="D499" s="127" t="s">
        <v>135</v>
      </c>
      <c r="E499" s="128" t="s">
        <v>736</v>
      </c>
      <c r="F499" s="129" t="s">
        <v>737</v>
      </c>
      <c r="G499" s="130" t="s">
        <v>653</v>
      </c>
      <c r="H499" s="131">
        <v>12</v>
      </c>
      <c r="I499" s="132"/>
      <c r="J499" s="133">
        <f>ROUND(I499*H499,2)</f>
        <v>0</v>
      </c>
      <c r="K499" s="129" t="s">
        <v>139</v>
      </c>
      <c r="L499" s="32"/>
      <c r="M499" s="134" t="s">
        <v>19</v>
      </c>
      <c r="N499" s="135" t="s">
        <v>41</v>
      </c>
      <c r="P499" s="136">
        <f>O499*H499</f>
        <v>0</v>
      </c>
      <c r="Q499" s="136">
        <v>0</v>
      </c>
      <c r="R499" s="136">
        <f>Q499*H499</f>
        <v>0</v>
      </c>
      <c r="S499" s="136">
        <v>1E-3</v>
      </c>
      <c r="T499" s="137">
        <f>S499*H499</f>
        <v>1.2E-2</v>
      </c>
      <c r="AR499" s="138" t="s">
        <v>265</v>
      </c>
      <c r="AT499" s="138" t="s">
        <v>135</v>
      </c>
      <c r="AU499" s="138" t="s">
        <v>80</v>
      </c>
      <c r="AY499" s="17" t="s">
        <v>132</v>
      </c>
      <c r="BE499" s="139">
        <f>IF(N499="základní",J499,0)</f>
        <v>0</v>
      </c>
      <c r="BF499" s="139">
        <f>IF(N499="snížená",J499,0)</f>
        <v>0</v>
      </c>
      <c r="BG499" s="139">
        <f>IF(N499="zákl. přenesená",J499,0)</f>
        <v>0</v>
      </c>
      <c r="BH499" s="139">
        <f>IF(N499="sníž. přenesená",J499,0)</f>
        <v>0</v>
      </c>
      <c r="BI499" s="139">
        <f>IF(N499="nulová",J499,0)</f>
        <v>0</v>
      </c>
      <c r="BJ499" s="17" t="s">
        <v>78</v>
      </c>
      <c r="BK499" s="139">
        <f>ROUND(I499*H499,2)</f>
        <v>0</v>
      </c>
      <c r="BL499" s="17" t="s">
        <v>265</v>
      </c>
      <c r="BM499" s="138" t="s">
        <v>738</v>
      </c>
    </row>
    <row r="500" spans="2:65" s="1" customFormat="1" ht="19.5">
      <c r="B500" s="32"/>
      <c r="D500" s="140" t="s">
        <v>142</v>
      </c>
      <c r="F500" s="141" t="s">
        <v>739</v>
      </c>
      <c r="I500" s="142"/>
      <c r="L500" s="32"/>
      <c r="M500" s="143"/>
      <c r="T500" s="53"/>
      <c r="AT500" s="17" t="s">
        <v>142</v>
      </c>
      <c r="AU500" s="17" t="s">
        <v>80</v>
      </c>
    </row>
    <row r="501" spans="2:65" s="1" customFormat="1">
      <c r="B501" s="32"/>
      <c r="D501" s="144" t="s">
        <v>144</v>
      </c>
      <c r="F501" s="145" t="s">
        <v>740</v>
      </c>
      <c r="I501" s="142"/>
      <c r="L501" s="32"/>
      <c r="M501" s="143"/>
      <c r="T501" s="53"/>
      <c r="AT501" s="17" t="s">
        <v>144</v>
      </c>
      <c r="AU501" s="17" t="s">
        <v>80</v>
      </c>
    </row>
    <row r="502" spans="2:65" s="1" customFormat="1" ht="24.2" customHeight="1">
      <c r="B502" s="32"/>
      <c r="C502" s="127" t="s">
        <v>741</v>
      </c>
      <c r="D502" s="127" t="s">
        <v>135</v>
      </c>
      <c r="E502" s="128" t="s">
        <v>742</v>
      </c>
      <c r="F502" s="129" t="s">
        <v>743</v>
      </c>
      <c r="G502" s="130" t="s">
        <v>138</v>
      </c>
      <c r="H502" s="131">
        <v>11.52</v>
      </c>
      <c r="I502" s="132"/>
      <c r="J502" s="133">
        <f>ROUND(I502*H502,2)</f>
        <v>0</v>
      </c>
      <c r="K502" s="129" t="s">
        <v>139</v>
      </c>
      <c r="L502" s="32"/>
      <c r="M502" s="134" t="s">
        <v>19</v>
      </c>
      <c r="N502" s="135" t="s">
        <v>41</v>
      </c>
      <c r="P502" s="136">
        <f>O502*H502</f>
        <v>0</v>
      </c>
      <c r="Q502" s="136">
        <v>2.5999999999999998E-4</v>
      </c>
      <c r="R502" s="136">
        <f>Q502*H502</f>
        <v>2.9951999999999995E-3</v>
      </c>
      <c r="S502" s="136">
        <v>0</v>
      </c>
      <c r="T502" s="137">
        <f>S502*H502</f>
        <v>0</v>
      </c>
      <c r="AR502" s="138" t="s">
        <v>265</v>
      </c>
      <c r="AT502" s="138" t="s">
        <v>135</v>
      </c>
      <c r="AU502" s="138" t="s">
        <v>80</v>
      </c>
      <c r="AY502" s="17" t="s">
        <v>132</v>
      </c>
      <c r="BE502" s="139">
        <f>IF(N502="základní",J502,0)</f>
        <v>0</v>
      </c>
      <c r="BF502" s="139">
        <f>IF(N502="snížená",J502,0)</f>
        <v>0</v>
      </c>
      <c r="BG502" s="139">
        <f>IF(N502="zákl. přenesená",J502,0)</f>
        <v>0</v>
      </c>
      <c r="BH502" s="139">
        <f>IF(N502="sníž. přenesená",J502,0)</f>
        <v>0</v>
      </c>
      <c r="BI502" s="139">
        <f>IF(N502="nulová",J502,0)</f>
        <v>0</v>
      </c>
      <c r="BJ502" s="17" t="s">
        <v>78</v>
      </c>
      <c r="BK502" s="139">
        <f>ROUND(I502*H502,2)</f>
        <v>0</v>
      </c>
      <c r="BL502" s="17" t="s">
        <v>265</v>
      </c>
      <c r="BM502" s="138" t="s">
        <v>744</v>
      </c>
    </row>
    <row r="503" spans="2:65" s="1" customFormat="1" ht="19.5">
      <c r="B503" s="32"/>
      <c r="D503" s="140" t="s">
        <v>142</v>
      </c>
      <c r="F503" s="141" t="s">
        <v>745</v>
      </c>
      <c r="I503" s="142"/>
      <c r="L503" s="32"/>
      <c r="M503" s="143"/>
      <c r="T503" s="53"/>
      <c r="AT503" s="17" t="s">
        <v>142</v>
      </c>
      <c r="AU503" s="17" t="s">
        <v>80</v>
      </c>
    </row>
    <row r="504" spans="2:65" s="1" customFormat="1">
      <c r="B504" s="32"/>
      <c r="D504" s="144" t="s">
        <v>144</v>
      </c>
      <c r="F504" s="145" t="s">
        <v>746</v>
      </c>
      <c r="I504" s="142"/>
      <c r="L504" s="32"/>
      <c r="M504" s="143"/>
      <c r="T504" s="53"/>
      <c r="AT504" s="17" t="s">
        <v>144</v>
      </c>
      <c r="AU504" s="17" t="s">
        <v>80</v>
      </c>
    </row>
    <row r="505" spans="2:65" s="13" customFormat="1">
      <c r="B505" s="152"/>
      <c r="D505" s="140" t="s">
        <v>146</v>
      </c>
      <c r="E505" s="153" t="s">
        <v>19</v>
      </c>
      <c r="F505" s="154" t="s">
        <v>249</v>
      </c>
      <c r="H505" s="155">
        <v>11.52</v>
      </c>
      <c r="I505" s="156"/>
      <c r="L505" s="152"/>
      <c r="M505" s="157"/>
      <c r="T505" s="158"/>
      <c r="AT505" s="153" t="s">
        <v>146</v>
      </c>
      <c r="AU505" s="153" t="s">
        <v>80</v>
      </c>
      <c r="AV505" s="13" t="s">
        <v>80</v>
      </c>
      <c r="AW505" s="13" t="s">
        <v>32</v>
      </c>
      <c r="AX505" s="13" t="s">
        <v>70</v>
      </c>
      <c r="AY505" s="153" t="s">
        <v>132</v>
      </c>
    </row>
    <row r="506" spans="2:65" s="14" customFormat="1">
      <c r="B506" s="159"/>
      <c r="D506" s="140" t="s">
        <v>146</v>
      </c>
      <c r="E506" s="160" t="s">
        <v>19</v>
      </c>
      <c r="F506" s="161" t="s">
        <v>149</v>
      </c>
      <c r="H506" s="162">
        <v>11.52</v>
      </c>
      <c r="I506" s="163"/>
      <c r="L506" s="159"/>
      <c r="M506" s="164"/>
      <c r="T506" s="165"/>
      <c r="AT506" s="160" t="s">
        <v>146</v>
      </c>
      <c r="AU506" s="160" t="s">
        <v>80</v>
      </c>
      <c r="AV506" s="14" t="s">
        <v>140</v>
      </c>
      <c r="AW506" s="14" t="s">
        <v>32</v>
      </c>
      <c r="AX506" s="14" t="s">
        <v>78</v>
      </c>
      <c r="AY506" s="160" t="s">
        <v>132</v>
      </c>
    </row>
    <row r="507" spans="2:65" s="1" customFormat="1" ht="24.2" customHeight="1">
      <c r="B507" s="32"/>
      <c r="C507" s="166" t="s">
        <v>747</v>
      </c>
      <c r="D507" s="166" t="s">
        <v>485</v>
      </c>
      <c r="E507" s="167" t="s">
        <v>748</v>
      </c>
      <c r="F507" s="168" t="s">
        <v>749</v>
      </c>
      <c r="G507" s="169" t="s">
        <v>138</v>
      </c>
      <c r="H507" s="170">
        <v>11.52</v>
      </c>
      <c r="I507" s="171"/>
      <c r="J507" s="172">
        <f>ROUND(I507*H507,2)</f>
        <v>0</v>
      </c>
      <c r="K507" s="168" t="s">
        <v>139</v>
      </c>
      <c r="L507" s="173"/>
      <c r="M507" s="174" t="s">
        <v>19</v>
      </c>
      <c r="N507" s="175" t="s">
        <v>41</v>
      </c>
      <c r="P507" s="136">
        <f>O507*H507</f>
        <v>0</v>
      </c>
      <c r="Q507" s="136">
        <v>3.6810000000000002E-2</v>
      </c>
      <c r="R507" s="136">
        <f>Q507*H507</f>
        <v>0.42405120000000002</v>
      </c>
      <c r="S507" s="136">
        <v>0</v>
      </c>
      <c r="T507" s="137">
        <f>S507*H507</f>
        <v>0</v>
      </c>
      <c r="AR507" s="138" t="s">
        <v>377</v>
      </c>
      <c r="AT507" s="138" t="s">
        <v>485</v>
      </c>
      <c r="AU507" s="138" t="s">
        <v>80</v>
      </c>
      <c r="AY507" s="17" t="s">
        <v>132</v>
      </c>
      <c r="BE507" s="139">
        <f>IF(N507="základní",J507,0)</f>
        <v>0</v>
      </c>
      <c r="BF507" s="139">
        <f>IF(N507="snížená",J507,0)</f>
        <v>0</v>
      </c>
      <c r="BG507" s="139">
        <f>IF(N507="zákl. přenesená",J507,0)</f>
        <v>0</v>
      </c>
      <c r="BH507" s="139">
        <f>IF(N507="sníž. přenesená",J507,0)</f>
        <v>0</v>
      </c>
      <c r="BI507" s="139">
        <f>IF(N507="nulová",J507,0)</f>
        <v>0</v>
      </c>
      <c r="BJ507" s="17" t="s">
        <v>78</v>
      </c>
      <c r="BK507" s="139">
        <f>ROUND(I507*H507,2)</f>
        <v>0</v>
      </c>
      <c r="BL507" s="17" t="s">
        <v>265</v>
      </c>
      <c r="BM507" s="138" t="s">
        <v>750</v>
      </c>
    </row>
    <row r="508" spans="2:65" s="1" customFormat="1" ht="19.5">
      <c r="B508" s="32"/>
      <c r="D508" s="140" t="s">
        <v>142</v>
      </c>
      <c r="F508" s="141" t="s">
        <v>749</v>
      </c>
      <c r="I508" s="142"/>
      <c r="L508" s="32"/>
      <c r="M508" s="143"/>
      <c r="T508" s="53"/>
      <c r="AT508" s="17" t="s">
        <v>142</v>
      </c>
      <c r="AU508" s="17" t="s">
        <v>80</v>
      </c>
    </row>
    <row r="509" spans="2:65" s="13" customFormat="1">
      <c r="B509" s="152"/>
      <c r="D509" s="140" t="s">
        <v>146</v>
      </c>
      <c r="E509" s="153" t="s">
        <v>19</v>
      </c>
      <c r="F509" s="154" t="s">
        <v>249</v>
      </c>
      <c r="H509" s="155">
        <v>11.52</v>
      </c>
      <c r="I509" s="156"/>
      <c r="L509" s="152"/>
      <c r="M509" s="157"/>
      <c r="T509" s="158"/>
      <c r="AT509" s="153" t="s">
        <v>146</v>
      </c>
      <c r="AU509" s="153" t="s">
        <v>80</v>
      </c>
      <c r="AV509" s="13" t="s">
        <v>80</v>
      </c>
      <c r="AW509" s="13" t="s">
        <v>32</v>
      </c>
      <c r="AX509" s="13" t="s">
        <v>70</v>
      </c>
      <c r="AY509" s="153" t="s">
        <v>132</v>
      </c>
    </row>
    <row r="510" spans="2:65" s="14" customFormat="1">
      <c r="B510" s="159"/>
      <c r="D510" s="140" t="s">
        <v>146</v>
      </c>
      <c r="E510" s="160" t="s">
        <v>19</v>
      </c>
      <c r="F510" s="161" t="s">
        <v>149</v>
      </c>
      <c r="H510" s="162">
        <v>11.52</v>
      </c>
      <c r="I510" s="163"/>
      <c r="L510" s="159"/>
      <c r="M510" s="164"/>
      <c r="T510" s="165"/>
      <c r="AT510" s="160" t="s">
        <v>146</v>
      </c>
      <c r="AU510" s="160" t="s">
        <v>80</v>
      </c>
      <c r="AV510" s="14" t="s">
        <v>140</v>
      </c>
      <c r="AW510" s="14" t="s">
        <v>32</v>
      </c>
      <c r="AX510" s="14" t="s">
        <v>78</v>
      </c>
      <c r="AY510" s="160" t="s">
        <v>132</v>
      </c>
    </row>
    <row r="511" spans="2:65" s="1" customFormat="1" ht="24.2" customHeight="1">
      <c r="B511" s="32"/>
      <c r="C511" s="127" t="s">
        <v>751</v>
      </c>
      <c r="D511" s="127" t="s">
        <v>135</v>
      </c>
      <c r="E511" s="128" t="s">
        <v>752</v>
      </c>
      <c r="F511" s="129" t="s">
        <v>753</v>
      </c>
      <c r="G511" s="130" t="s">
        <v>653</v>
      </c>
      <c r="H511" s="131">
        <v>4</v>
      </c>
      <c r="I511" s="132"/>
      <c r="J511" s="133">
        <f>ROUND(I511*H511,2)</f>
        <v>0</v>
      </c>
      <c r="K511" s="129" t="s">
        <v>139</v>
      </c>
      <c r="L511" s="32"/>
      <c r="M511" s="134" t="s">
        <v>19</v>
      </c>
      <c r="N511" s="135" t="s">
        <v>41</v>
      </c>
      <c r="P511" s="136">
        <f>O511*H511</f>
        <v>0</v>
      </c>
      <c r="Q511" s="136">
        <v>2.5999999999999998E-4</v>
      </c>
      <c r="R511" s="136">
        <f>Q511*H511</f>
        <v>1.0399999999999999E-3</v>
      </c>
      <c r="S511" s="136">
        <v>0</v>
      </c>
      <c r="T511" s="137">
        <f>S511*H511</f>
        <v>0</v>
      </c>
      <c r="AR511" s="138" t="s">
        <v>265</v>
      </c>
      <c r="AT511" s="138" t="s">
        <v>135</v>
      </c>
      <c r="AU511" s="138" t="s">
        <v>80</v>
      </c>
      <c r="AY511" s="17" t="s">
        <v>132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78</v>
      </c>
      <c r="BK511" s="139">
        <f>ROUND(I511*H511,2)</f>
        <v>0</v>
      </c>
      <c r="BL511" s="17" t="s">
        <v>265</v>
      </c>
      <c r="BM511" s="138" t="s">
        <v>754</v>
      </c>
    </row>
    <row r="512" spans="2:65" s="1" customFormat="1" ht="19.5">
      <c r="B512" s="32"/>
      <c r="D512" s="140" t="s">
        <v>142</v>
      </c>
      <c r="F512" s="141" t="s">
        <v>755</v>
      </c>
      <c r="I512" s="142"/>
      <c r="L512" s="32"/>
      <c r="M512" s="143"/>
      <c r="T512" s="53"/>
      <c r="AT512" s="17" t="s">
        <v>142</v>
      </c>
      <c r="AU512" s="17" t="s">
        <v>80</v>
      </c>
    </row>
    <row r="513" spans="2:65" s="1" customFormat="1">
      <c r="B513" s="32"/>
      <c r="D513" s="144" t="s">
        <v>144</v>
      </c>
      <c r="F513" s="145" t="s">
        <v>756</v>
      </c>
      <c r="I513" s="142"/>
      <c r="L513" s="32"/>
      <c r="M513" s="143"/>
      <c r="T513" s="53"/>
      <c r="AT513" s="17" t="s">
        <v>144</v>
      </c>
      <c r="AU513" s="17" t="s">
        <v>80</v>
      </c>
    </row>
    <row r="514" spans="2:65" s="1" customFormat="1" ht="21.75" customHeight="1">
      <c r="B514" s="32"/>
      <c r="C514" s="166" t="s">
        <v>757</v>
      </c>
      <c r="D514" s="166" t="s">
        <v>485</v>
      </c>
      <c r="E514" s="167" t="s">
        <v>758</v>
      </c>
      <c r="F514" s="168" t="s">
        <v>759</v>
      </c>
      <c r="G514" s="169" t="s">
        <v>138</v>
      </c>
      <c r="H514" s="170">
        <v>3.54</v>
      </c>
      <c r="I514" s="171"/>
      <c r="J514" s="172">
        <f>ROUND(I514*H514,2)</f>
        <v>0</v>
      </c>
      <c r="K514" s="168" t="s">
        <v>139</v>
      </c>
      <c r="L514" s="173"/>
      <c r="M514" s="174" t="s">
        <v>19</v>
      </c>
      <c r="N514" s="175" t="s">
        <v>41</v>
      </c>
      <c r="P514" s="136">
        <f>O514*H514</f>
        <v>0</v>
      </c>
      <c r="Q514" s="136">
        <v>4.0280000000000003E-2</v>
      </c>
      <c r="R514" s="136">
        <f>Q514*H514</f>
        <v>0.1425912</v>
      </c>
      <c r="S514" s="136">
        <v>0</v>
      </c>
      <c r="T514" s="137">
        <f>S514*H514</f>
        <v>0</v>
      </c>
      <c r="AR514" s="138" t="s">
        <v>377</v>
      </c>
      <c r="AT514" s="138" t="s">
        <v>485</v>
      </c>
      <c r="AU514" s="138" t="s">
        <v>80</v>
      </c>
      <c r="AY514" s="17" t="s">
        <v>132</v>
      </c>
      <c r="BE514" s="139">
        <f>IF(N514="základní",J514,0)</f>
        <v>0</v>
      </c>
      <c r="BF514" s="139">
        <f>IF(N514="snížená",J514,0)</f>
        <v>0</v>
      </c>
      <c r="BG514" s="139">
        <f>IF(N514="zákl. přenesená",J514,0)</f>
        <v>0</v>
      </c>
      <c r="BH514" s="139">
        <f>IF(N514="sníž. přenesená",J514,0)</f>
        <v>0</v>
      </c>
      <c r="BI514" s="139">
        <f>IF(N514="nulová",J514,0)</f>
        <v>0</v>
      </c>
      <c r="BJ514" s="17" t="s">
        <v>78</v>
      </c>
      <c r="BK514" s="139">
        <f>ROUND(I514*H514,2)</f>
        <v>0</v>
      </c>
      <c r="BL514" s="17" t="s">
        <v>265</v>
      </c>
      <c r="BM514" s="138" t="s">
        <v>760</v>
      </c>
    </row>
    <row r="515" spans="2:65" s="1" customFormat="1">
      <c r="B515" s="32"/>
      <c r="D515" s="140" t="s">
        <v>142</v>
      </c>
      <c r="F515" s="141" t="s">
        <v>759</v>
      </c>
      <c r="I515" s="142"/>
      <c r="L515" s="32"/>
      <c r="M515" s="143"/>
      <c r="T515" s="53"/>
      <c r="AT515" s="17" t="s">
        <v>142</v>
      </c>
      <c r="AU515" s="17" t="s">
        <v>80</v>
      </c>
    </row>
    <row r="516" spans="2:65" s="13" customFormat="1">
      <c r="B516" s="152"/>
      <c r="D516" s="140" t="s">
        <v>146</v>
      </c>
      <c r="E516" s="153" t="s">
        <v>19</v>
      </c>
      <c r="F516" s="154" t="s">
        <v>251</v>
      </c>
      <c r="H516" s="155">
        <v>1.08</v>
      </c>
      <c r="I516" s="156"/>
      <c r="L516" s="152"/>
      <c r="M516" s="157"/>
      <c r="T516" s="158"/>
      <c r="AT516" s="153" t="s">
        <v>146</v>
      </c>
      <c r="AU516" s="153" t="s">
        <v>80</v>
      </c>
      <c r="AV516" s="13" t="s">
        <v>80</v>
      </c>
      <c r="AW516" s="13" t="s">
        <v>32</v>
      </c>
      <c r="AX516" s="13" t="s">
        <v>70</v>
      </c>
      <c r="AY516" s="153" t="s">
        <v>132</v>
      </c>
    </row>
    <row r="517" spans="2:65" s="13" customFormat="1">
      <c r="B517" s="152"/>
      <c r="D517" s="140" t="s">
        <v>146</v>
      </c>
      <c r="E517" s="153" t="s">
        <v>19</v>
      </c>
      <c r="F517" s="154" t="s">
        <v>252</v>
      </c>
      <c r="H517" s="155">
        <v>0.54</v>
      </c>
      <c r="I517" s="156"/>
      <c r="L517" s="152"/>
      <c r="M517" s="157"/>
      <c r="T517" s="158"/>
      <c r="AT517" s="153" t="s">
        <v>146</v>
      </c>
      <c r="AU517" s="153" t="s">
        <v>80</v>
      </c>
      <c r="AV517" s="13" t="s">
        <v>80</v>
      </c>
      <c r="AW517" s="13" t="s">
        <v>32</v>
      </c>
      <c r="AX517" s="13" t="s">
        <v>70</v>
      </c>
      <c r="AY517" s="153" t="s">
        <v>132</v>
      </c>
    </row>
    <row r="518" spans="2:65" s="13" customFormat="1">
      <c r="B518" s="152"/>
      <c r="D518" s="140" t="s">
        <v>146</v>
      </c>
      <c r="E518" s="153" t="s">
        <v>19</v>
      </c>
      <c r="F518" s="154" t="s">
        <v>250</v>
      </c>
      <c r="H518" s="155">
        <v>1.92</v>
      </c>
      <c r="I518" s="156"/>
      <c r="L518" s="152"/>
      <c r="M518" s="157"/>
      <c r="T518" s="158"/>
      <c r="AT518" s="153" t="s">
        <v>146</v>
      </c>
      <c r="AU518" s="153" t="s">
        <v>80</v>
      </c>
      <c r="AV518" s="13" t="s">
        <v>80</v>
      </c>
      <c r="AW518" s="13" t="s">
        <v>32</v>
      </c>
      <c r="AX518" s="13" t="s">
        <v>70</v>
      </c>
      <c r="AY518" s="153" t="s">
        <v>132</v>
      </c>
    </row>
    <row r="519" spans="2:65" s="14" customFormat="1">
      <c r="B519" s="159"/>
      <c r="D519" s="140" t="s">
        <v>146</v>
      </c>
      <c r="E519" s="160" t="s">
        <v>19</v>
      </c>
      <c r="F519" s="161" t="s">
        <v>149</v>
      </c>
      <c r="H519" s="162">
        <v>3.54</v>
      </c>
      <c r="I519" s="163"/>
      <c r="L519" s="159"/>
      <c r="M519" s="164"/>
      <c r="T519" s="165"/>
      <c r="AT519" s="160" t="s">
        <v>146</v>
      </c>
      <c r="AU519" s="160" t="s">
        <v>80</v>
      </c>
      <c r="AV519" s="14" t="s">
        <v>140</v>
      </c>
      <c r="AW519" s="14" t="s">
        <v>32</v>
      </c>
      <c r="AX519" s="14" t="s">
        <v>78</v>
      </c>
      <c r="AY519" s="160" t="s">
        <v>132</v>
      </c>
    </row>
    <row r="520" spans="2:65" s="1" customFormat="1" ht="24.2" customHeight="1">
      <c r="B520" s="32"/>
      <c r="C520" s="127" t="s">
        <v>761</v>
      </c>
      <c r="D520" s="127" t="s">
        <v>135</v>
      </c>
      <c r="E520" s="128" t="s">
        <v>762</v>
      </c>
      <c r="F520" s="129" t="s">
        <v>763</v>
      </c>
      <c r="G520" s="130" t="s">
        <v>653</v>
      </c>
      <c r="H520" s="131">
        <v>14</v>
      </c>
      <c r="I520" s="132"/>
      <c r="J520" s="133">
        <f>ROUND(I520*H520,2)</f>
        <v>0</v>
      </c>
      <c r="K520" s="129" t="s">
        <v>139</v>
      </c>
      <c r="L520" s="32"/>
      <c r="M520" s="134" t="s">
        <v>19</v>
      </c>
      <c r="N520" s="135" t="s">
        <v>41</v>
      </c>
      <c r="P520" s="136">
        <f>O520*H520</f>
        <v>0</v>
      </c>
      <c r="Q520" s="136">
        <v>0</v>
      </c>
      <c r="R520" s="136">
        <f>Q520*H520</f>
        <v>0</v>
      </c>
      <c r="S520" s="136">
        <v>0</v>
      </c>
      <c r="T520" s="137">
        <f>S520*H520</f>
        <v>0</v>
      </c>
      <c r="AR520" s="138" t="s">
        <v>265</v>
      </c>
      <c r="AT520" s="138" t="s">
        <v>135</v>
      </c>
      <c r="AU520" s="138" t="s">
        <v>80</v>
      </c>
      <c r="AY520" s="17" t="s">
        <v>132</v>
      </c>
      <c r="BE520" s="139">
        <f>IF(N520="základní",J520,0)</f>
        <v>0</v>
      </c>
      <c r="BF520" s="139">
        <f>IF(N520="snížená",J520,0)</f>
        <v>0</v>
      </c>
      <c r="BG520" s="139">
        <f>IF(N520="zákl. přenesená",J520,0)</f>
        <v>0</v>
      </c>
      <c r="BH520" s="139">
        <f>IF(N520="sníž. přenesená",J520,0)</f>
        <v>0</v>
      </c>
      <c r="BI520" s="139">
        <f>IF(N520="nulová",J520,0)</f>
        <v>0</v>
      </c>
      <c r="BJ520" s="17" t="s">
        <v>78</v>
      </c>
      <c r="BK520" s="139">
        <f>ROUND(I520*H520,2)</f>
        <v>0</v>
      </c>
      <c r="BL520" s="17" t="s">
        <v>265</v>
      </c>
      <c r="BM520" s="138" t="s">
        <v>764</v>
      </c>
    </row>
    <row r="521" spans="2:65" s="1" customFormat="1" ht="29.25">
      <c r="B521" s="32"/>
      <c r="D521" s="140" t="s">
        <v>142</v>
      </c>
      <c r="F521" s="141" t="s">
        <v>765</v>
      </c>
      <c r="I521" s="142"/>
      <c r="L521" s="32"/>
      <c r="M521" s="143"/>
      <c r="T521" s="53"/>
      <c r="AT521" s="17" t="s">
        <v>142</v>
      </c>
      <c r="AU521" s="17" t="s">
        <v>80</v>
      </c>
    </row>
    <row r="522" spans="2:65" s="1" customFormat="1">
      <c r="B522" s="32"/>
      <c r="D522" s="144" t="s">
        <v>144</v>
      </c>
      <c r="F522" s="145" t="s">
        <v>766</v>
      </c>
      <c r="I522" s="142"/>
      <c r="L522" s="32"/>
      <c r="M522" s="143"/>
      <c r="T522" s="53"/>
      <c r="AT522" s="17" t="s">
        <v>144</v>
      </c>
      <c r="AU522" s="17" t="s">
        <v>80</v>
      </c>
    </row>
    <row r="523" spans="2:65" s="1" customFormat="1" ht="24.2" customHeight="1">
      <c r="B523" s="32"/>
      <c r="C523" s="166" t="s">
        <v>767</v>
      </c>
      <c r="D523" s="166" t="s">
        <v>485</v>
      </c>
      <c r="E523" s="167" t="s">
        <v>768</v>
      </c>
      <c r="F523" s="168" t="s">
        <v>769</v>
      </c>
      <c r="G523" s="169" t="s">
        <v>653</v>
      </c>
      <c r="H523" s="170">
        <v>2</v>
      </c>
      <c r="I523" s="171"/>
      <c r="J523" s="172">
        <f>ROUND(I523*H523,2)</f>
        <v>0</v>
      </c>
      <c r="K523" s="168" t="s">
        <v>139</v>
      </c>
      <c r="L523" s="173"/>
      <c r="M523" s="174" t="s">
        <v>19</v>
      </c>
      <c r="N523" s="175" t="s">
        <v>41</v>
      </c>
      <c r="P523" s="136">
        <f>O523*H523</f>
        <v>0</v>
      </c>
      <c r="Q523" s="136">
        <v>1.6E-2</v>
      </c>
      <c r="R523" s="136">
        <f>Q523*H523</f>
        <v>3.2000000000000001E-2</v>
      </c>
      <c r="S523" s="136">
        <v>0</v>
      </c>
      <c r="T523" s="137">
        <f>S523*H523</f>
        <v>0</v>
      </c>
      <c r="AR523" s="138" t="s">
        <v>377</v>
      </c>
      <c r="AT523" s="138" t="s">
        <v>485</v>
      </c>
      <c r="AU523" s="138" t="s">
        <v>80</v>
      </c>
      <c r="AY523" s="17" t="s">
        <v>132</v>
      </c>
      <c r="BE523" s="139">
        <f>IF(N523="základní",J523,0)</f>
        <v>0</v>
      </c>
      <c r="BF523" s="139">
        <f>IF(N523="snížená",J523,0)</f>
        <v>0</v>
      </c>
      <c r="BG523" s="139">
        <f>IF(N523="zákl. přenesená",J523,0)</f>
        <v>0</v>
      </c>
      <c r="BH523" s="139">
        <f>IF(N523="sníž. přenesená",J523,0)</f>
        <v>0</v>
      </c>
      <c r="BI523" s="139">
        <f>IF(N523="nulová",J523,0)</f>
        <v>0</v>
      </c>
      <c r="BJ523" s="17" t="s">
        <v>78</v>
      </c>
      <c r="BK523" s="139">
        <f>ROUND(I523*H523,2)</f>
        <v>0</v>
      </c>
      <c r="BL523" s="17" t="s">
        <v>265</v>
      </c>
      <c r="BM523" s="138" t="s">
        <v>770</v>
      </c>
    </row>
    <row r="524" spans="2:65" s="1" customFormat="1" ht="19.5">
      <c r="B524" s="32"/>
      <c r="D524" s="140" t="s">
        <v>142</v>
      </c>
      <c r="F524" s="141" t="s">
        <v>769</v>
      </c>
      <c r="I524" s="142"/>
      <c r="L524" s="32"/>
      <c r="M524" s="143"/>
      <c r="T524" s="53"/>
      <c r="AT524" s="17" t="s">
        <v>142</v>
      </c>
      <c r="AU524" s="17" t="s">
        <v>80</v>
      </c>
    </row>
    <row r="525" spans="2:65" s="1" customFormat="1" ht="24.2" customHeight="1">
      <c r="B525" s="32"/>
      <c r="C525" s="166" t="s">
        <v>771</v>
      </c>
      <c r="D525" s="166" t="s">
        <v>485</v>
      </c>
      <c r="E525" s="167" t="s">
        <v>772</v>
      </c>
      <c r="F525" s="168" t="s">
        <v>773</v>
      </c>
      <c r="G525" s="169" t="s">
        <v>653</v>
      </c>
      <c r="H525" s="170">
        <v>3</v>
      </c>
      <c r="I525" s="171"/>
      <c r="J525" s="172">
        <f>ROUND(I525*H525,2)</f>
        <v>0</v>
      </c>
      <c r="K525" s="168" t="s">
        <v>139</v>
      </c>
      <c r="L525" s="173"/>
      <c r="M525" s="174" t="s">
        <v>19</v>
      </c>
      <c r="N525" s="175" t="s">
        <v>41</v>
      </c>
      <c r="P525" s="136">
        <f>O525*H525</f>
        <v>0</v>
      </c>
      <c r="Q525" s="136">
        <v>1.7500000000000002E-2</v>
      </c>
      <c r="R525" s="136">
        <f>Q525*H525</f>
        <v>5.2500000000000005E-2</v>
      </c>
      <c r="S525" s="136">
        <v>0</v>
      </c>
      <c r="T525" s="137">
        <f>S525*H525</f>
        <v>0</v>
      </c>
      <c r="AR525" s="138" t="s">
        <v>377</v>
      </c>
      <c r="AT525" s="138" t="s">
        <v>485</v>
      </c>
      <c r="AU525" s="138" t="s">
        <v>80</v>
      </c>
      <c r="AY525" s="17" t="s">
        <v>132</v>
      </c>
      <c r="BE525" s="139">
        <f>IF(N525="základní",J525,0)</f>
        <v>0</v>
      </c>
      <c r="BF525" s="139">
        <f>IF(N525="snížená",J525,0)</f>
        <v>0</v>
      </c>
      <c r="BG525" s="139">
        <f>IF(N525="zákl. přenesená",J525,0)</f>
        <v>0</v>
      </c>
      <c r="BH525" s="139">
        <f>IF(N525="sníž. přenesená",J525,0)</f>
        <v>0</v>
      </c>
      <c r="BI525" s="139">
        <f>IF(N525="nulová",J525,0)</f>
        <v>0</v>
      </c>
      <c r="BJ525" s="17" t="s">
        <v>78</v>
      </c>
      <c r="BK525" s="139">
        <f>ROUND(I525*H525,2)</f>
        <v>0</v>
      </c>
      <c r="BL525" s="17" t="s">
        <v>265</v>
      </c>
      <c r="BM525" s="138" t="s">
        <v>774</v>
      </c>
    </row>
    <row r="526" spans="2:65" s="1" customFormat="1" ht="19.5">
      <c r="B526" s="32"/>
      <c r="D526" s="140" t="s">
        <v>142</v>
      </c>
      <c r="F526" s="141" t="s">
        <v>773</v>
      </c>
      <c r="I526" s="142"/>
      <c r="L526" s="32"/>
      <c r="M526" s="143"/>
      <c r="T526" s="53"/>
      <c r="AT526" s="17" t="s">
        <v>142</v>
      </c>
      <c r="AU526" s="17" t="s">
        <v>80</v>
      </c>
    </row>
    <row r="527" spans="2:65" s="1" customFormat="1" ht="24.2" customHeight="1">
      <c r="B527" s="32"/>
      <c r="C527" s="166" t="s">
        <v>775</v>
      </c>
      <c r="D527" s="166" t="s">
        <v>485</v>
      </c>
      <c r="E527" s="167" t="s">
        <v>776</v>
      </c>
      <c r="F527" s="168" t="s">
        <v>777</v>
      </c>
      <c r="G527" s="169" t="s">
        <v>653</v>
      </c>
      <c r="H527" s="170">
        <v>9</v>
      </c>
      <c r="I527" s="171"/>
      <c r="J527" s="172">
        <f>ROUND(I527*H527,2)</f>
        <v>0</v>
      </c>
      <c r="K527" s="168" t="s">
        <v>139</v>
      </c>
      <c r="L527" s="173"/>
      <c r="M527" s="174" t="s">
        <v>19</v>
      </c>
      <c r="N527" s="175" t="s">
        <v>41</v>
      </c>
      <c r="P527" s="136">
        <f>O527*H527</f>
        <v>0</v>
      </c>
      <c r="Q527" s="136">
        <v>1.95E-2</v>
      </c>
      <c r="R527" s="136">
        <f>Q527*H527</f>
        <v>0.17549999999999999</v>
      </c>
      <c r="S527" s="136">
        <v>0</v>
      </c>
      <c r="T527" s="137">
        <f>S527*H527</f>
        <v>0</v>
      </c>
      <c r="AR527" s="138" t="s">
        <v>377</v>
      </c>
      <c r="AT527" s="138" t="s">
        <v>485</v>
      </c>
      <c r="AU527" s="138" t="s">
        <v>80</v>
      </c>
      <c r="AY527" s="17" t="s">
        <v>132</v>
      </c>
      <c r="BE527" s="139">
        <f>IF(N527="základní",J527,0)</f>
        <v>0</v>
      </c>
      <c r="BF527" s="139">
        <f>IF(N527="snížená",J527,0)</f>
        <v>0</v>
      </c>
      <c r="BG527" s="139">
        <f>IF(N527="zákl. přenesená",J527,0)</f>
        <v>0</v>
      </c>
      <c r="BH527" s="139">
        <f>IF(N527="sníž. přenesená",J527,0)</f>
        <v>0</v>
      </c>
      <c r="BI527" s="139">
        <f>IF(N527="nulová",J527,0)</f>
        <v>0</v>
      </c>
      <c r="BJ527" s="17" t="s">
        <v>78</v>
      </c>
      <c r="BK527" s="139">
        <f>ROUND(I527*H527,2)</f>
        <v>0</v>
      </c>
      <c r="BL527" s="17" t="s">
        <v>265</v>
      </c>
      <c r="BM527" s="138" t="s">
        <v>778</v>
      </c>
    </row>
    <row r="528" spans="2:65" s="1" customFormat="1" ht="19.5">
      <c r="B528" s="32"/>
      <c r="D528" s="140" t="s">
        <v>142</v>
      </c>
      <c r="F528" s="141" t="s">
        <v>777</v>
      </c>
      <c r="I528" s="142"/>
      <c r="L528" s="32"/>
      <c r="M528" s="143"/>
      <c r="T528" s="53"/>
      <c r="AT528" s="17" t="s">
        <v>142</v>
      </c>
      <c r="AU528" s="17" t="s">
        <v>80</v>
      </c>
    </row>
    <row r="529" spans="2:65" s="1" customFormat="1" ht="24.2" customHeight="1">
      <c r="B529" s="32"/>
      <c r="C529" s="127" t="s">
        <v>779</v>
      </c>
      <c r="D529" s="127" t="s">
        <v>135</v>
      </c>
      <c r="E529" s="128" t="s">
        <v>780</v>
      </c>
      <c r="F529" s="129" t="s">
        <v>781</v>
      </c>
      <c r="G529" s="130" t="s">
        <v>653</v>
      </c>
      <c r="H529" s="131">
        <v>3</v>
      </c>
      <c r="I529" s="132"/>
      <c r="J529" s="133">
        <f>ROUND(I529*H529,2)</f>
        <v>0</v>
      </c>
      <c r="K529" s="129" t="s">
        <v>139</v>
      </c>
      <c r="L529" s="32"/>
      <c r="M529" s="134" t="s">
        <v>19</v>
      </c>
      <c r="N529" s="135" t="s">
        <v>41</v>
      </c>
      <c r="P529" s="136">
        <f>O529*H529</f>
        <v>0</v>
      </c>
      <c r="Q529" s="136">
        <v>8.7000000000000001E-4</v>
      </c>
      <c r="R529" s="136">
        <f>Q529*H529</f>
        <v>2.6099999999999999E-3</v>
      </c>
      <c r="S529" s="136">
        <v>0</v>
      </c>
      <c r="T529" s="137">
        <f>S529*H529</f>
        <v>0</v>
      </c>
      <c r="AR529" s="138" t="s">
        <v>265</v>
      </c>
      <c r="AT529" s="138" t="s">
        <v>135</v>
      </c>
      <c r="AU529" s="138" t="s">
        <v>80</v>
      </c>
      <c r="AY529" s="17" t="s">
        <v>132</v>
      </c>
      <c r="BE529" s="139">
        <f>IF(N529="základní",J529,0)</f>
        <v>0</v>
      </c>
      <c r="BF529" s="139">
        <f>IF(N529="snížená",J529,0)</f>
        <v>0</v>
      </c>
      <c r="BG529" s="139">
        <f>IF(N529="zákl. přenesená",J529,0)</f>
        <v>0</v>
      </c>
      <c r="BH529" s="139">
        <f>IF(N529="sníž. přenesená",J529,0)</f>
        <v>0</v>
      </c>
      <c r="BI529" s="139">
        <f>IF(N529="nulová",J529,0)</f>
        <v>0</v>
      </c>
      <c r="BJ529" s="17" t="s">
        <v>78</v>
      </c>
      <c r="BK529" s="139">
        <f>ROUND(I529*H529,2)</f>
        <v>0</v>
      </c>
      <c r="BL529" s="17" t="s">
        <v>265</v>
      </c>
      <c r="BM529" s="138" t="s">
        <v>782</v>
      </c>
    </row>
    <row r="530" spans="2:65" s="1" customFormat="1" ht="19.5">
      <c r="B530" s="32"/>
      <c r="D530" s="140" t="s">
        <v>142</v>
      </c>
      <c r="F530" s="141" t="s">
        <v>783</v>
      </c>
      <c r="I530" s="142"/>
      <c r="L530" s="32"/>
      <c r="M530" s="143"/>
      <c r="T530" s="53"/>
      <c r="AT530" s="17" t="s">
        <v>142</v>
      </c>
      <c r="AU530" s="17" t="s">
        <v>80</v>
      </c>
    </row>
    <row r="531" spans="2:65" s="1" customFormat="1">
      <c r="B531" s="32"/>
      <c r="D531" s="144" t="s">
        <v>144</v>
      </c>
      <c r="F531" s="145" t="s">
        <v>784</v>
      </c>
      <c r="I531" s="142"/>
      <c r="L531" s="32"/>
      <c r="M531" s="143"/>
      <c r="T531" s="53"/>
      <c r="AT531" s="17" t="s">
        <v>144</v>
      </c>
      <c r="AU531" s="17" t="s">
        <v>80</v>
      </c>
    </row>
    <row r="532" spans="2:65" s="1" customFormat="1" ht="24.2" customHeight="1">
      <c r="B532" s="32"/>
      <c r="C532" s="166" t="s">
        <v>785</v>
      </c>
      <c r="D532" s="166" t="s">
        <v>485</v>
      </c>
      <c r="E532" s="167" t="s">
        <v>786</v>
      </c>
      <c r="F532" s="168" t="s">
        <v>787</v>
      </c>
      <c r="G532" s="169" t="s">
        <v>138</v>
      </c>
      <c r="H532" s="170">
        <v>3.78</v>
      </c>
      <c r="I532" s="171"/>
      <c r="J532" s="172">
        <f>ROUND(I532*H532,2)</f>
        <v>0</v>
      </c>
      <c r="K532" s="168" t="s">
        <v>139</v>
      </c>
      <c r="L532" s="173"/>
      <c r="M532" s="174" t="s">
        <v>19</v>
      </c>
      <c r="N532" s="175" t="s">
        <v>41</v>
      </c>
      <c r="P532" s="136">
        <f>O532*H532</f>
        <v>0</v>
      </c>
      <c r="Q532" s="136">
        <v>2.5440000000000001E-2</v>
      </c>
      <c r="R532" s="136">
        <f>Q532*H532</f>
        <v>9.6163200000000004E-2</v>
      </c>
      <c r="S532" s="136">
        <v>0</v>
      </c>
      <c r="T532" s="137">
        <f>S532*H532</f>
        <v>0</v>
      </c>
      <c r="AR532" s="138" t="s">
        <v>377</v>
      </c>
      <c r="AT532" s="138" t="s">
        <v>485</v>
      </c>
      <c r="AU532" s="138" t="s">
        <v>80</v>
      </c>
      <c r="AY532" s="17" t="s">
        <v>132</v>
      </c>
      <c r="BE532" s="139">
        <f>IF(N532="základní",J532,0)</f>
        <v>0</v>
      </c>
      <c r="BF532" s="139">
        <f>IF(N532="snížená",J532,0)</f>
        <v>0</v>
      </c>
      <c r="BG532" s="139">
        <f>IF(N532="zákl. přenesená",J532,0)</f>
        <v>0</v>
      </c>
      <c r="BH532" s="139">
        <f>IF(N532="sníž. přenesená",J532,0)</f>
        <v>0</v>
      </c>
      <c r="BI532" s="139">
        <f>IF(N532="nulová",J532,0)</f>
        <v>0</v>
      </c>
      <c r="BJ532" s="17" t="s">
        <v>78</v>
      </c>
      <c r="BK532" s="139">
        <f>ROUND(I532*H532,2)</f>
        <v>0</v>
      </c>
      <c r="BL532" s="17" t="s">
        <v>265</v>
      </c>
      <c r="BM532" s="138" t="s">
        <v>788</v>
      </c>
    </row>
    <row r="533" spans="2:65" s="1" customFormat="1" ht="19.5">
      <c r="B533" s="32"/>
      <c r="D533" s="140" t="s">
        <v>142</v>
      </c>
      <c r="F533" s="141" t="s">
        <v>787</v>
      </c>
      <c r="I533" s="142"/>
      <c r="L533" s="32"/>
      <c r="M533" s="143"/>
      <c r="T533" s="53"/>
      <c r="AT533" s="17" t="s">
        <v>142</v>
      </c>
      <c r="AU533" s="17" t="s">
        <v>80</v>
      </c>
    </row>
    <row r="534" spans="2:65" s="13" customFormat="1">
      <c r="B534" s="152"/>
      <c r="D534" s="140" t="s">
        <v>146</v>
      </c>
      <c r="E534" s="153" t="s">
        <v>19</v>
      </c>
      <c r="F534" s="154" t="s">
        <v>253</v>
      </c>
      <c r="H534" s="155">
        <v>3.78</v>
      </c>
      <c r="I534" s="156"/>
      <c r="L534" s="152"/>
      <c r="M534" s="157"/>
      <c r="T534" s="158"/>
      <c r="AT534" s="153" t="s">
        <v>146</v>
      </c>
      <c r="AU534" s="153" t="s">
        <v>80</v>
      </c>
      <c r="AV534" s="13" t="s">
        <v>80</v>
      </c>
      <c r="AW534" s="13" t="s">
        <v>32</v>
      </c>
      <c r="AX534" s="13" t="s">
        <v>70</v>
      </c>
      <c r="AY534" s="153" t="s">
        <v>132</v>
      </c>
    </row>
    <row r="535" spans="2:65" s="14" customFormat="1">
      <c r="B535" s="159"/>
      <c r="D535" s="140" t="s">
        <v>146</v>
      </c>
      <c r="E535" s="160" t="s">
        <v>19</v>
      </c>
      <c r="F535" s="161" t="s">
        <v>149</v>
      </c>
      <c r="H535" s="162">
        <v>3.78</v>
      </c>
      <c r="I535" s="163"/>
      <c r="L535" s="159"/>
      <c r="M535" s="164"/>
      <c r="T535" s="165"/>
      <c r="AT535" s="160" t="s">
        <v>146</v>
      </c>
      <c r="AU535" s="160" t="s">
        <v>80</v>
      </c>
      <c r="AV535" s="14" t="s">
        <v>140</v>
      </c>
      <c r="AW535" s="14" t="s">
        <v>32</v>
      </c>
      <c r="AX535" s="14" t="s">
        <v>78</v>
      </c>
      <c r="AY535" s="160" t="s">
        <v>132</v>
      </c>
    </row>
    <row r="536" spans="2:65" s="1" customFormat="1" ht="24.2" customHeight="1">
      <c r="B536" s="32"/>
      <c r="C536" s="166" t="s">
        <v>789</v>
      </c>
      <c r="D536" s="166" t="s">
        <v>485</v>
      </c>
      <c r="E536" s="167" t="s">
        <v>790</v>
      </c>
      <c r="F536" s="168" t="s">
        <v>791</v>
      </c>
      <c r="G536" s="169" t="s">
        <v>138</v>
      </c>
      <c r="H536" s="170">
        <v>2.52</v>
      </c>
      <c r="I536" s="171"/>
      <c r="J536" s="172">
        <f>ROUND(I536*H536,2)</f>
        <v>0</v>
      </c>
      <c r="K536" s="168" t="s">
        <v>139</v>
      </c>
      <c r="L536" s="173"/>
      <c r="M536" s="174" t="s">
        <v>19</v>
      </c>
      <c r="N536" s="175" t="s">
        <v>41</v>
      </c>
      <c r="P536" s="136">
        <f>O536*H536</f>
        <v>0</v>
      </c>
      <c r="Q536" s="136">
        <v>4.0210000000000003E-2</v>
      </c>
      <c r="R536" s="136">
        <f>Q536*H536</f>
        <v>0.10132920000000001</v>
      </c>
      <c r="S536" s="136">
        <v>0</v>
      </c>
      <c r="T536" s="137">
        <f>S536*H536</f>
        <v>0</v>
      </c>
      <c r="AR536" s="138" t="s">
        <v>377</v>
      </c>
      <c r="AT536" s="138" t="s">
        <v>485</v>
      </c>
      <c r="AU536" s="138" t="s">
        <v>80</v>
      </c>
      <c r="AY536" s="17" t="s">
        <v>132</v>
      </c>
      <c r="BE536" s="139">
        <f>IF(N536="základní",J536,0)</f>
        <v>0</v>
      </c>
      <c r="BF536" s="139">
        <f>IF(N536="snížená",J536,0)</f>
        <v>0</v>
      </c>
      <c r="BG536" s="139">
        <f>IF(N536="zákl. přenesená",J536,0)</f>
        <v>0</v>
      </c>
      <c r="BH536" s="139">
        <f>IF(N536="sníž. přenesená",J536,0)</f>
        <v>0</v>
      </c>
      <c r="BI536" s="139">
        <f>IF(N536="nulová",J536,0)</f>
        <v>0</v>
      </c>
      <c r="BJ536" s="17" t="s">
        <v>78</v>
      </c>
      <c r="BK536" s="139">
        <f>ROUND(I536*H536,2)</f>
        <v>0</v>
      </c>
      <c r="BL536" s="17" t="s">
        <v>265</v>
      </c>
      <c r="BM536" s="138" t="s">
        <v>792</v>
      </c>
    </row>
    <row r="537" spans="2:65" s="1" customFormat="1" ht="19.5">
      <c r="B537" s="32"/>
      <c r="D537" s="140" t="s">
        <v>142</v>
      </c>
      <c r="F537" s="141" t="s">
        <v>791</v>
      </c>
      <c r="I537" s="142"/>
      <c r="L537" s="32"/>
      <c r="M537" s="143"/>
      <c r="T537" s="53"/>
      <c r="AT537" s="17" t="s">
        <v>142</v>
      </c>
      <c r="AU537" s="17" t="s">
        <v>80</v>
      </c>
    </row>
    <row r="538" spans="2:65" s="13" customFormat="1">
      <c r="B538" s="152"/>
      <c r="D538" s="140" t="s">
        <v>146</v>
      </c>
      <c r="E538" s="153" t="s">
        <v>19</v>
      </c>
      <c r="F538" s="154" t="s">
        <v>255</v>
      </c>
      <c r="H538" s="155">
        <v>2.52</v>
      </c>
      <c r="I538" s="156"/>
      <c r="L538" s="152"/>
      <c r="M538" s="157"/>
      <c r="T538" s="158"/>
      <c r="AT538" s="153" t="s">
        <v>146</v>
      </c>
      <c r="AU538" s="153" t="s">
        <v>80</v>
      </c>
      <c r="AV538" s="13" t="s">
        <v>80</v>
      </c>
      <c r="AW538" s="13" t="s">
        <v>32</v>
      </c>
      <c r="AX538" s="13" t="s">
        <v>70</v>
      </c>
      <c r="AY538" s="153" t="s">
        <v>132</v>
      </c>
    </row>
    <row r="539" spans="2:65" s="14" customFormat="1">
      <c r="B539" s="159"/>
      <c r="D539" s="140" t="s">
        <v>146</v>
      </c>
      <c r="E539" s="160" t="s">
        <v>19</v>
      </c>
      <c r="F539" s="161" t="s">
        <v>149</v>
      </c>
      <c r="H539" s="162">
        <v>2.52</v>
      </c>
      <c r="I539" s="163"/>
      <c r="L539" s="159"/>
      <c r="M539" s="164"/>
      <c r="T539" s="165"/>
      <c r="AT539" s="160" t="s">
        <v>146</v>
      </c>
      <c r="AU539" s="160" t="s">
        <v>80</v>
      </c>
      <c r="AV539" s="14" t="s">
        <v>140</v>
      </c>
      <c r="AW539" s="14" t="s">
        <v>32</v>
      </c>
      <c r="AX539" s="14" t="s">
        <v>78</v>
      </c>
      <c r="AY539" s="160" t="s">
        <v>132</v>
      </c>
    </row>
    <row r="540" spans="2:65" s="1" customFormat="1" ht="24.2" customHeight="1">
      <c r="B540" s="32"/>
      <c r="C540" s="127" t="s">
        <v>793</v>
      </c>
      <c r="D540" s="127" t="s">
        <v>135</v>
      </c>
      <c r="E540" s="128" t="s">
        <v>794</v>
      </c>
      <c r="F540" s="129" t="s">
        <v>795</v>
      </c>
      <c r="G540" s="130" t="s">
        <v>653</v>
      </c>
      <c r="H540" s="131">
        <v>1</v>
      </c>
      <c r="I540" s="132"/>
      <c r="J540" s="133">
        <f>ROUND(I540*H540,2)</f>
        <v>0</v>
      </c>
      <c r="K540" s="129" t="s">
        <v>139</v>
      </c>
      <c r="L540" s="32"/>
      <c r="M540" s="134" t="s">
        <v>19</v>
      </c>
      <c r="N540" s="135" t="s">
        <v>41</v>
      </c>
      <c r="P540" s="136">
        <f>O540*H540</f>
        <v>0</v>
      </c>
      <c r="Q540" s="136">
        <v>8.0999999999999996E-4</v>
      </c>
      <c r="R540" s="136">
        <f>Q540*H540</f>
        <v>8.0999999999999996E-4</v>
      </c>
      <c r="S540" s="136">
        <v>0</v>
      </c>
      <c r="T540" s="137">
        <f>S540*H540</f>
        <v>0</v>
      </c>
      <c r="AR540" s="138" t="s">
        <v>265</v>
      </c>
      <c r="AT540" s="138" t="s">
        <v>135</v>
      </c>
      <c r="AU540" s="138" t="s">
        <v>80</v>
      </c>
      <c r="AY540" s="17" t="s">
        <v>132</v>
      </c>
      <c r="BE540" s="139">
        <f>IF(N540="základní",J540,0)</f>
        <v>0</v>
      </c>
      <c r="BF540" s="139">
        <f>IF(N540="snížená",J540,0)</f>
        <v>0</v>
      </c>
      <c r="BG540" s="139">
        <f>IF(N540="zákl. přenesená",J540,0)</f>
        <v>0</v>
      </c>
      <c r="BH540" s="139">
        <f>IF(N540="sníž. přenesená",J540,0)</f>
        <v>0</v>
      </c>
      <c r="BI540" s="139">
        <f>IF(N540="nulová",J540,0)</f>
        <v>0</v>
      </c>
      <c r="BJ540" s="17" t="s">
        <v>78</v>
      </c>
      <c r="BK540" s="139">
        <f>ROUND(I540*H540,2)</f>
        <v>0</v>
      </c>
      <c r="BL540" s="17" t="s">
        <v>265</v>
      </c>
      <c r="BM540" s="138" t="s">
        <v>796</v>
      </c>
    </row>
    <row r="541" spans="2:65" s="1" customFormat="1" ht="19.5">
      <c r="B541" s="32"/>
      <c r="D541" s="140" t="s">
        <v>142</v>
      </c>
      <c r="F541" s="141" t="s">
        <v>797</v>
      </c>
      <c r="I541" s="142"/>
      <c r="L541" s="32"/>
      <c r="M541" s="143"/>
      <c r="T541" s="53"/>
      <c r="AT541" s="17" t="s">
        <v>142</v>
      </c>
      <c r="AU541" s="17" t="s">
        <v>80</v>
      </c>
    </row>
    <row r="542" spans="2:65" s="1" customFormat="1">
      <c r="B542" s="32"/>
      <c r="D542" s="144" t="s">
        <v>144</v>
      </c>
      <c r="F542" s="145" t="s">
        <v>798</v>
      </c>
      <c r="I542" s="142"/>
      <c r="L542" s="32"/>
      <c r="M542" s="143"/>
      <c r="T542" s="53"/>
      <c r="AT542" s="17" t="s">
        <v>144</v>
      </c>
      <c r="AU542" s="17" t="s">
        <v>80</v>
      </c>
    </row>
    <row r="543" spans="2:65" s="1" customFormat="1" ht="24.2" customHeight="1">
      <c r="B543" s="32"/>
      <c r="C543" s="166" t="s">
        <v>799</v>
      </c>
      <c r="D543" s="166" t="s">
        <v>485</v>
      </c>
      <c r="E543" s="167" t="s">
        <v>800</v>
      </c>
      <c r="F543" s="168" t="s">
        <v>801</v>
      </c>
      <c r="G543" s="169" t="s">
        <v>138</v>
      </c>
      <c r="H543" s="170">
        <v>3.78</v>
      </c>
      <c r="I543" s="171"/>
      <c r="J543" s="172">
        <f>ROUND(I543*H543,2)</f>
        <v>0</v>
      </c>
      <c r="K543" s="168" t="s">
        <v>139</v>
      </c>
      <c r="L543" s="173"/>
      <c r="M543" s="174" t="s">
        <v>19</v>
      </c>
      <c r="N543" s="175" t="s">
        <v>41</v>
      </c>
      <c r="P543" s="136">
        <f>O543*H543</f>
        <v>0</v>
      </c>
      <c r="Q543" s="136">
        <v>3.388E-2</v>
      </c>
      <c r="R543" s="136">
        <f>Q543*H543</f>
        <v>0.1280664</v>
      </c>
      <c r="S543" s="136">
        <v>0</v>
      </c>
      <c r="T543" s="137">
        <f>S543*H543</f>
        <v>0</v>
      </c>
      <c r="AR543" s="138" t="s">
        <v>377</v>
      </c>
      <c r="AT543" s="138" t="s">
        <v>485</v>
      </c>
      <c r="AU543" s="138" t="s">
        <v>80</v>
      </c>
      <c r="AY543" s="17" t="s">
        <v>132</v>
      </c>
      <c r="BE543" s="139">
        <f>IF(N543="základní",J543,0)</f>
        <v>0</v>
      </c>
      <c r="BF543" s="139">
        <f>IF(N543="snížená",J543,0)</f>
        <v>0</v>
      </c>
      <c r="BG543" s="139">
        <f>IF(N543="zákl. přenesená",J543,0)</f>
        <v>0</v>
      </c>
      <c r="BH543" s="139">
        <f>IF(N543="sníž. přenesená",J543,0)</f>
        <v>0</v>
      </c>
      <c r="BI543" s="139">
        <f>IF(N543="nulová",J543,0)</f>
        <v>0</v>
      </c>
      <c r="BJ543" s="17" t="s">
        <v>78</v>
      </c>
      <c r="BK543" s="139">
        <f>ROUND(I543*H543,2)</f>
        <v>0</v>
      </c>
      <c r="BL543" s="17" t="s">
        <v>265</v>
      </c>
      <c r="BM543" s="138" t="s">
        <v>802</v>
      </c>
    </row>
    <row r="544" spans="2:65" s="1" customFormat="1" ht="19.5">
      <c r="B544" s="32"/>
      <c r="D544" s="140" t="s">
        <v>142</v>
      </c>
      <c r="F544" s="141" t="s">
        <v>801</v>
      </c>
      <c r="I544" s="142"/>
      <c r="L544" s="32"/>
      <c r="M544" s="143"/>
      <c r="T544" s="53"/>
      <c r="AT544" s="17" t="s">
        <v>142</v>
      </c>
      <c r="AU544" s="17" t="s">
        <v>80</v>
      </c>
    </row>
    <row r="545" spans="2:65" s="13" customFormat="1">
      <c r="B545" s="152"/>
      <c r="D545" s="140" t="s">
        <v>146</v>
      </c>
      <c r="E545" s="153" t="s">
        <v>19</v>
      </c>
      <c r="F545" s="154" t="s">
        <v>398</v>
      </c>
      <c r="H545" s="155">
        <v>3.78</v>
      </c>
      <c r="I545" s="156"/>
      <c r="L545" s="152"/>
      <c r="M545" s="157"/>
      <c r="T545" s="158"/>
      <c r="AT545" s="153" t="s">
        <v>146</v>
      </c>
      <c r="AU545" s="153" t="s">
        <v>80</v>
      </c>
      <c r="AV545" s="13" t="s">
        <v>80</v>
      </c>
      <c r="AW545" s="13" t="s">
        <v>32</v>
      </c>
      <c r="AX545" s="13" t="s">
        <v>70</v>
      </c>
      <c r="AY545" s="153" t="s">
        <v>132</v>
      </c>
    </row>
    <row r="546" spans="2:65" s="14" customFormat="1">
      <c r="B546" s="159"/>
      <c r="D546" s="140" t="s">
        <v>146</v>
      </c>
      <c r="E546" s="160" t="s">
        <v>19</v>
      </c>
      <c r="F546" s="161" t="s">
        <v>149</v>
      </c>
      <c r="H546" s="162">
        <v>3.78</v>
      </c>
      <c r="I546" s="163"/>
      <c r="L546" s="159"/>
      <c r="M546" s="164"/>
      <c r="T546" s="165"/>
      <c r="AT546" s="160" t="s">
        <v>146</v>
      </c>
      <c r="AU546" s="160" t="s">
        <v>80</v>
      </c>
      <c r="AV546" s="14" t="s">
        <v>140</v>
      </c>
      <c r="AW546" s="14" t="s">
        <v>32</v>
      </c>
      <c r="AX546" s="14" t="s">
        <v>78</v>
      </c>
      <c r="AY546" s="160" t="s">
        <v>132</v>
      </c>
    </row>
    <row r="547" spans="2:65" s="1" customFormat="1" ht="16.5" customHeight="1">
      <c r="B547" s="32"/>
      <c r="C547" s="127" t="s">
        <v>803</v>
      </c>
      <c r="D547" s="127" t="s">
        <v>135</v>
      </c>
      <c r="E547" s="128" t="s">
        <v>804</v>
      </c>
      <c r="F547" s="129" t="s">
        <v>805</v>
      </c>
      <c r="G547" s="130" t="s">
        <v>653</v>
      </c>
      <c r="H547" s="131">
        <v>14</v>
      </c>
      <c r="I547" s="132"/>
      <c r="J547" s="133">
        <f>ROUND(I547*H547,2)</f>
        <v>0</v>
      </c>
      <c r="K547" s="129" t="s">
        <v>139</v>
      </c>
      <c r="L547" s="32"/>
      <c r="M547" s="134" t="s">
        <v>19</v>
      </c>
      <c r="N547" s="135" t="s">
        <v>41</v>
      </c>
      <c r="P547" s="136">
        <f>O547*H547</f>
        <v>0</v>
      </c>
      <c r="Q547" s="136">
        <v>0</v>
      </c>
      <c r="R547" s="136">
        <f>Q547*H547</f>
        <v>0</v>
      </c>
      <c r="S547" s="136">
        <v>0</v>
      </c>
      <c r="T547" s="137">
        <f>S547*H547</f>
        <v>0</v>
      </c>
      <c r="AR547" s="138" t="s">
        <v>265</v>
      </c>
      <c r="AT547" s="138" t="s">
        <v>135</v>
      </c>
      <c r="AU547" s="138" t="s">
        <v>80</v>
      </c>
      <c r="AY547" s="17" t="s">
        <v>132</v>
      </c>
      <c r="BE547" s="139">
        <f>IF(N547="základní",J547,0)</f>
        <v>0</v>
      </c>
      <c r="BF547" s="139">
        <f>IF(N547="snížená",J547,0)</f>
        <v>0</v>
      </c>
      <c r="BG547" s="139">
        <f>IF(N547="zákl. přenesená",J547,0)</f>
        <v>0</v>
      </c>
      <c r="BH547" s="139">
        <f>IF(N547="sníž. přenesená",J547,0)</f>
        <v>0</v>
      </c>
      <c r="BI547" s="139">
        <f>IF(N547="nulová",J547,0)</f>
        <v>0</v>
      </c>
      <c r="BJ547" s="17" t="s">
        <v>78</v>
      </c>
      <c r="BK547" s="139">
        <f>ROUND(I547*H547,2)</f>
        <v>0</v>
      </c>
      <c r="BL547" s="17" t="s">
        <v>265</v>
      </c>
      <c r="BM547" s="138" t="s">
        <v>806</v>
      </c>
    </row>
    <row r="548" spans="2:65" s="1" customFormat="1">
      <c r="B548" s="32"/>
      <c r="D548" s="140" t="s">
        <v>142</v>
      </c>
      <c r="F548" s="141" t="s">
        <v>807</v>
      </c>
      <c r="I548" s="142"/>
      <c r="L548" s="32"/>
      <c r="M548" s="143"/>
      <c r="T548" s="53"/>
      <c r="AT548" s="17" t="s">
        <v>142</v>
      </c>
      <c r="AU548" s="17" t="s">
        <v>80</v>
      </c>
    </row>
    <row r="549" spans="2:65" s="1" customFormat="1">
      <c r="B549" s="32"/>
      <c r="D549" s="144" t="s">
        <v>144</v>
      </c>
      <c r="F549" s="145" t="s">
        <v>808</v>
      </c>
      <c r="I549" s="142"/>
      <c r="L549" s="32"/>
      <c r="M549" s="143"/>
      <c r="T549" s="53"/>
      <c r="AT549" s="17" t="s">
        <v>144</v>
      </c>
      <c r="AU549" s="17" t="s">
        <v>80</v>
      </c>
    </row>
    <row r="550" spans="2:65" s="1" customFormat="1" ht="24.2" customHeight="1">
      <c r="B550" s="32"/>
      <c r="C550" s="166" t="s">
        <v>809</v>
      </c>
      <c r="D550" s="166" t="s">
        <v>485</v>
      </c>
      <c r="E550" s="167" t="s">
        <v>810</v>
      </c>
      <c r="F550" s="168" t="s">
        <v>811</v>
      </c>
      <c r="G550" s="169" t="s">
        <v>653</v>
      </c>
      <c r="H550" s="170">
        <v>9</v>
      </c>
      <c r="I550" s="171"/>
      <c r="J550" s="172">
        <f>ROUND(I550*H550,2)</f>
        <v>0</v>
      </c>
      <c r="K550" s="168" t="s">
        <v>139</v>
      </c>
      <c r="L550" s="173"/>
      <c r="M550" s="174" t="s">
        <v>19</v>
      </c>
      <c r="N550" s="175" t="s">
        <v>41</v>
      </c>
      <c r="P550" s="136">
        <f>O550*H550</f>
        <v>0</v>
      </c>
      <c r="Q550" s="136">
        <v>1.4999999999999999E-4</v>
      </c>
      <c r="R550" s="136">
        <f>Q550*H550</f>
        <v>1.3499999999999999E-3</v>
      </c>
      <c r="S550" s="136">
        <v>0</v>
      </c>
      <c r="T550" s="137">
        <f>S550*H550</f>
        <v>0</v>
      </c>
      <c r="AR550" s="138" t="s">
        <v>377</v>
      </c>
      <c r="AT550" s="138" t="s">
        <v>485</v>
      </c>
      <c r="AU550" s="138" t="s">
        <v>80</v>
      </c>
      <c r="AY550" s="17" t="s">
        <v>132</v>
      </c>
      <c r="BE550" s="139">
        <f>IF(N550="základní",J550,0)</f>
        <v>0</v>
      </c>
      <c r="BF550" s="139">
        <f>IF(N550="snížená",J550,0)</f>
        <v>0</v>
      </c>
      <c r="BG550" s="139">
        <f>IF(N550="zákl. přenesená",J550,0)</f>
        <v>0</v>
      </c>
      <c r="BH550" s="139">
        <f>IF(N550="sníž. přenesená",J550,0)</f>
        <v>0</v>
      </c>
      <c r="BI550" s="139">
        <f>IF(N550="nulová",J550,0)</f>
        <v>0</v>
      </c>
      <c r="BJ550" s="17" t="s">
        <v>78</v>
      </c>
      <c r="BK550" s="139">
        <f>ROUND(I550*H550,2)</f>
        <v>0</v>
      </c>
      <c r="BL550" s="17" t="s">
        <v>265</v>
      </c>
      <c r="BM550" s="138" t="s">
        <v>812</v>
      </c>
    </row>
    <row r="551" spans="2:65" s="1" customFormat="1" ht="19.5">
      <c r="B551" s="32"/>
      <c r="D551" s="140" t="s">
        <v>142</v>
      </c>
      <c r="F551" s="141" t="s">
        <v>811</v>
      </c>
      <c r="I551" s="142"/>
      <c r="L551" s="32"/>
      <c r="M551" s="143"/>
      <c r="T551" s="53"/>
      <c r="AT551" s="17" t="s">
        <v>142</v>
      </c>
      <c r="AU551" s="17" t="s">
        <v>80</v>
      </c>
    </row>
    <row r="552" spans="2:65" s="1" customFormat="1" ht="24.2" customHeight="1">
      <c r="B552" s="32"/>
      <c r="C552" s="166" t="s">
        <v>813</v>
      </c>
      <c r="D552" s="166" t="s">
        <v>485</v>
      </c>
      <c r="E552" s="167" t="s">
        <v>814</v>
      </c>
      <c r="F552" s="168" t="s">
        <v>815</v>
      </c>
      <c r="G552" s="169" t="s">
        <v>653</v>
      </c>
      <c r="H552" s="170">
        <v>5</v>
      </c>
      <c r="I552" s="171"/>
      <c r="J552" s="172">
        <f>ROUND(I552*H552,2)</f>
        <v>0</v>
      </c>
      <c r="K552" s="168" t="s">
        <v>139</v>
      </c>
      <c r="L552" s="173"/>
      <c r="M552" s="174" t="s">
        <v>19</v>
      </c>
      <c r="N552" s="175" t="s">
        <v>41</v>
      </c>
      <c r="P552" s="136">
        <f>O552*H552</f>
        <v>0</v>
      </c>
      <c r="Q552" s="136">
        <v>1.4999999999999999E-4</v>
      </c>
      <c r="R552" s="136">
        <f>Q552*H552</f>
        <v>7.4999999999999991E-4</v>
      </c>
      <c r="S552" s="136">
        <v>0</v>
      </c>
      <c r="T552" s="137">
        <f>S552*H552</f>
        <v>0</v>
      </c>
      <c r="AR552" s="138" t="s">
        <v>377</v>
      </c>
      <c r="AT552" s="138" t="s">
        <v>485</v>
      </c>
      <c r="AU552" s="138" t="s">
        <v>80</v>
      </c>
      <c r="AY552" s="17" t="s">
        <v>132</v>
      </c>
      <c r="BE552" s="139">
        <f>IF(N552="základní",J552,0)</f>
        <v>0</v>
      </c>
      <c r="BF552" s="139">
        <f>IF(N552="snížená",J552,0)</f>
        <v>0</v>
      </c>
      <c r="BG552" s="139">
        <f>IF(N552="zákl. přenesená",J552,0)</f>
        <v>0</v>
      </c>
      <c r="BH552" s="139">
        <f>IF(N552="sníž. přenesená",J552,0)</f>
        <v>0</v>
      </c>
      <c r="BI552" s="139">
        <f>IF(N552="nulová",J552,0)</f>
        <v>0</v>
      </c>
      <c r="BJ552" s="17" t="s">
        <v>78</v>
      </c>
      <c r="BK552" s="139">
        <f>ROUND(I552*H552,2)</f>
        <v>0</v>
      </c>
      <c r="BL552" s="17" t="s">
        <v>265</v>
      </c>
      <c r="BM552" s="138" t="s">
        <v>816</v>
      </c>
    </row>
    <row r="553" spans="2:65" s="1" customFormat="1" ht="19.5">
      <c r="B553" s="32"/>
      <c r="D553" s="140" t="s">
        <v>142</v>
      </c>
      <c r="F553" s="141" t="s">
        <v>815</v>
      </c>
      <c r="I553" s="142"/>
      <c r="L553" s="32"/>
      <c r="M553" s="143"/>
      <c r="T553" s="53"/>
      <c r="AT553" s="17" t="s">
        <v>142</v>
      </c>
      <c r="AU553" s="17" t="s">
        <v>80</v>
      </c>
    </row>
    <row r="554" spans="2:65" s="1" customFormat="1" ht="24.2" customHeight="1">
      <c r="B554" s="32"/>
      <c r="C554" s="166" t="s">
        <v>817</v>
      </c>
      <c r="D554" s="166" t="s">
        <v>485</v>
      </c>
      <c r="E554" s="167" t="s">
        <v>818</v>
      </c>
      <c r="F554" s="168" t="s">
        <v>819</v>
      </c>
      <c r="G554" s="169" t="s">
        <v>653</v>
      </c>
      <c r="H554" s="170">
        <v>2</v>
      </c>
      <c r="I554" s="171"/>
      <c r="J554" s="172">
        <f>ROUND(I554*H554,2)</f>
        <v>0</v>
      </c>
      <c r="K554" s="168" t="s">
        <v>139</v>
      </c>
      <c r="L554" s="173"/>
      <c r="M554" s="174" t="s">
        <v>19</v>
      </c>
      <c r="N554" s="175" t="s">
        <v>41</v>
      </c>
      <c r="P554" s="136">
        <f>O554*H554</f>
        <v>0</v>
      </c>
      <c r="Q554" s="136">
        <v>1.4999999999999999E-4</v>
      </c>
      <c r="R554" s="136">
        <f>Q554*H554</f>
        <v>2.9999999999999997E-4</v>
      </c>
      <c r="S554" s="136">
        <v>0</v>
      </c>
      <c r="T554" s="137">
        <f>S554*H554</f>
        <v>0</v>
      </c>
      <c r="AR554" s="138" t="s">
        <v>377</v>
      </c>
      <c r="AT554" s="138" t="s">
        <v>485</v>
      </c>
      <c r="AU554" s="138" t="s">
        <v>80</v>
      </c>
      <c r="AY554" s="17" t="s">
        <v>132</v>
      </c>
      <c r="BE554" s="139">
        <f>IF(N554="základní",J554,0)</f>
        <v>0</v>
      </c>
      <c r="BF554" s="139">
        <f>IF(N554="snížená",J554,0)</f>
        <v>0</v>
      </c>
      <c r="BG554" s="139">
        <f>IF(N554="zákl. přenesená",J554,0)</f>
        <v>0</v>
      </c>
      <c r="BH554" s="139">
        <f>IF(N554="sníž. přenesená",J554,0)</f>
        <v>0</v>
      </c>
      <c r="BI554" s="139">
        <f>IF(N554="nulová",J554,0)</f>
        <v>0</v>
      </c>
      <c r="BJ554" s="17" t="s">
        <v>78</v>
      </c>
      <c r="BK554" s="139">
        <f>ROUND(I554*H554,2)</f>
        <v>0</v>
      </c>
      <c r="BL554" s="17" t="s">
        <v>265</v>
      </c>
      <c r="BM554" s="138" t="s">
        <v>820</v>
      </c>
    </row>
    <row r="555" spans="2:65" s="1" customFormat="1">
      <c r="B555" s="32"/>
      <c r="D555" s="140" t="s">
        <v>142</v>
      </c>
      <c r="F555" s="141" t="s">
        <v>819</v>
      </c>
      <c r="I555" s="142"/>
      <c r="L555" s="32"/>
      <c r="M555" s="143"/>
      <c r="T555" s="53"/>
      <c r="AT555" s="17" t="s">
        <v>142</v>
      </c>
      <c r="AU555" s="17" t="s">
        <v>80</v>
      </c>
    </row>
    <row r="556" spans="2:65" s="1" customFormat="1" ht="21.75" customHeight="1">
      <c r="B556" s="32"/>
      <c r="C556" s="127" t="s">
        <v>821</v>
      </c>
      <c r="D556" s="127" t="s">
        <v>135</v>
      </c>
      <c r="E556" s="128" t="s">
        <v>822</v>
      </c>
      <c r="F556" s="129" t="s">
        <v>823</v>
      </c>
      <c r="G556" s="130" t="s">
        <v>653</v>
      </c>
      <c r="H556" s="131">
        <v>12</v>
      </c>
      <c r="I556" s="132"/>
      <c r="J556" s="133">
        <f>ROUND(I556*H556,2)</f>
        <v>0</v>
      </c>
      <c r="K556" s="129" t="s">
        <v>139</v>
      </c>
      <c r="L556" s="32"/>
      <c r="M556" s="134" t="s">
        <v>19</v>
      </c>
      <c r="N556" s="135" t="s">
        <v>41</v>
      </c>
      <c r="P556" s="136">
        <f>O556*H556</f>
        <v>0</v>
      </c>
      <c r="Q556" s="136">
        <v>0</v>
      </c>
      <c r="R556" s="136">
        <f>Q556*H556</f>
        <v>0</v>
      </c>
      <c r="S556" s="136">
        <v>0</v>
      </c>
      <c r="T556" s="137">
        <f>S556*H556</f>
        <v>0</v>
      </c>
      <c r="AR556" s="138" t="s">
        <v>265</v>
      </c>
      <c r="AT556" s="138" t="s">
        <v>135</v>
      </c>
      <c r="AU556" s="138" t="s">
        <v>80</v>
      </c>
      <c r="AY556" s="17" t="s">
        <v>132</v>
      </c>
      <c r="BE556" s="139">
        <f>IF(N556="základní",J556,0)</f>
        <v>0</v>
      </c>
      <c r="BF556" s="139">
        <f>IF(N556="snížená",J556,0)</f>
        <v>0</v>
      </c>
      <c r="BG556" s="139">
        <f>IF(N556="zákl. přenesená",J556,0)</f>
        <v>0</v>
      </c>
      <c r="BH556" s="139">
        <f>IF(N556="sníž. přenesená",J556,0)</f>
        <v>0</v>
      </c>
      <c r="BI556" s="139">
        <f>IF(N556="nulová",J556,0)</f>
        <v>0</v>
      </c>
      <c r="BJ556" s="17" t="s">
        <v>78</v>
      </c>
      <c r="BK556" s="139">
        <f>ROUND(I556*H556,2)</f>
        <v>0</v>
      </c>
      <c r="BL556" s="17" t="s">
        <v>265</v>
      </c>
      <c r="BM556" s="138" t="s">
        <v>824</v>
      </c>
    </row>
    <row r="557" spans="2:65" s="1" customFormat="1" ht="19.5">
      <c r="B557" s="32"/>
      <c r="D557" s="140" t="s">
        <v>142</v>
      </c>
      <c r="F557" s="141" t="s">
        <v>825</v>
      </c>
      <c r="I557" s="142"/>
      <c r="L557" s="32"/>
      <c r="M557" s="143"/>
      <c r="T557" s="53"/>
      <c r="AT557" s="17" t="s">
        <v>142</v>
      </c>
      <c r="AU557" s="17" t="s">
        <v>80</v>
      </c>
    </row>
    <row r="558" spans="2:65" s="1" customFormat="1">
      <c r="B558" s="32"/>
      <c r="D558" s="144" t="s">
        <v>144</v>
      </c>
      <c r="F558" s="145" t="s">
        <v>826</v>
      </c>
      <c r="I558" s="142"/>
      <c r="L558" s="32"/>
      <c r="M558" s="143"/>
      <c r="T558" s="53"/>
      <c r="AT558" s="17" t="s">
        <v>144</v>
      </c>
      <c r="AU558" s="17" t="s">
        <v>80</v>
      </c>
    </row>
    <row r="559" spans="2:65" s="1" customFormat="1" ht="16.5" customHeight="1">
      <c r="B559" s="32"/>
      <c r="C559" s="166" t="s">
        <v>827</v>
      </c>
      <c r="D559" s="166" t="s">
        <v>485</v>
      </c>
      <c r="E559" s="167" t="s">
        <v>828</v>
      </c>
      <c r="F559" s="168" t="s">
        <v>829</v>
      </c>
      <c r="G559" s="169" t="s">
        <v>653</v>
      </c>
      <c r="H559" s="170">
        <v>14</v>
      </c>
      <c r="I559" s="171"/>
      <c r="J559" s="172">
        <f>ROUND(I559*H559,2)</f>
        <v>0</v>
      </c>
      <c r="K559" s="168" t="s">
        <v>139</v>
      </c>
      <c r="L559" s="173"/>
      <c r="M559" s="174" t="s">
        <v>19</v>
      </c>
      <c r="N559" s="175" t="s">
        <v>41</v>
      </c>
      <c r="P559" s="136">
        <f>O559*H559</f>
        <v>0</v>
      </c>
      <c r="Q559" s="136">
        <v>2.2000000000000001E-3</v>
      </c>
      <c r="R559" s="136">
        <f>Q559*H559</f>
        <v>3.0800000000000001E-2</v>
      </c>
      <c r="S559" s="136">
        <v>0</v>
      </c>
      <c r="T559" s="137">
        <f>S559*H559</f>
        <v>0</v>
      </c>
      <c r="AR559" s="138" t="s">
        <v>377</v>
      </c>
      <c r="AT559" s="138" t="s">
        <v>485</v>
      </c>
      <c r="AU559" s="138" t="s">
        <v>80</v>
      </c>
      <c r="AY559" s="17" t="s">
        <v>132</v>
      </c>
      <c r="BE559" s="139">
        <f>IF(N559="základní",J559,0)</f>
        <v>0</v>
      </c>
      <c r="BF559" s="139">
        <f>IF(N559="snížená",J559,0)</f>
        <v>0</v>
      </c>
      <c r="BG559" s="139">
        <f>IF(N559="zákl. přenesená",J559,0)</f>
        <v>0</v>
      </c>
      <c r="BH559" s="139">
        <f>IF(N559="sníž. přenesená",J559,0)</f>
        <v>0</v>
      </c>
      <c r="BI559" s="139">
        <f>IF(N559="nulová",J559,0)</f>
        <v>0</v>
      </c>
      <c r="BJ559" s="17" t="s">
        <v>78</v>
      </c>
      <c r="BK559" s="139">
        <f>ROUND(I559*H559,2)</f>
        <v>0</v>
      </c>
      <c r="BL559" s="17" t="s">
        <v>265</v>
      </c>
      <c r="BM559" s="138" t="s">
        <v>830</v>
      </c>
    </row>
    <row r="560" spans="2:65" s="1" customFormat="1">
      <c r="B560" s="32"/>
      <c r="D560" s="140" t="s">
        <v>142</v>
      </c>
      <c r="F560" s="141" t="s">
        <v>829</v>
      </c>
      <c r="I560" s="142"/>
      <c r="L560" s="32"/>
      <c r="M560" s="143"/>
      <c r="T560" s="53"/>
      <c r="AT560" s="17" t="s">
        <v>142</v>
      </c>
      <c r="AU560" s="17" t="s">
        <v>80</v>
      </c>
    </row>
    <row r="561" spans="2:65" s="1" customFormat="1" ht="24.2" customHeight="1">
      <c r="B561" s="32"/>
      <c r="C561" s="166" t="s">
        <v>831</v>
      </c>
      <c r="D561" s="166" t="s">
        <v>485</v>
      </c>
      <c r="E561" s="167" t="s">
        <v>832</v>
      </c>
      <c r="F561" s="168" t="s">
        <v>833</v>
      </c>
      <c r="G561" s="169" t="s">
        <v>653</v>
      </c>
      <c r="H561" s="170">
        <v>12</v>
      </c>
      <c r="I561" s="171"/>
      <c r="J561" s="172">
        <f>ROUND(I561*H561,2)</f>
        <v>0</v>
      </c>
      <c r="K561" s="168" t="s">
        <v>139</v>
      </c>
      <c r="L561" s="173"/>
      <c r="M561" s="174" t="s">
        <v>19</v>
      </c>
      <c r="N561" s="175" t="s">
        <v>41</v>
      </c>
      <c r="P561" s="136">
        <f>O561*H561</f>
        <v>0</v>
      </c>
      <c r="Q561" s="136">
        <v>2.2000000000000001E-3</v>
      </c>
      <c r="R561" s="136">
        <f>Q561*H561</f>
        <v>2.64E-2</v>
      </c>
      <c r="S561" s="136">
        <v>0</v>
      </c>
      <c r="T561" s="137">
        <f>S561*H561</f>
        <v>0</v>
      </c>
      <c r="AR561" s="138" t="s">
        <v>377</v>
      </c>
      <c r="AT561" s="138" t="s">
        <v>485</v>
      </c>
      <c r="AU561" s="138" t="s">
        <v>80</v>
      </c>
      <c r="AY561" s="17" t="s">
        <v>132</v>
      </c>
      <c r="BE561" s="139">
        <f>IF(N561="základní",J561,0)</f>
        <v>0</v>
      </c>
      <c r="BF561" s="139">
        <f>IF(N561="snížená",J561,0)</f>
        <v>0</v>
      </c>
      <c r="BG561" s="139">
        <f>IF(N561="zákl. přenesená",J561,0)</f>
        <v>0</v>
      </c>
      <c r="BH561" s="139">
        <f>IF(N561="sníž. přenesená",J561,0)</f>
        <v>0</v>
      </c>
      <c r="BI561" s="139">
        <f>IF(N561="nulová",J561,0)</f>
        <v>0</v>
      </c>
      <c r="BJ561" s="17" t="s">
        <v>78</v>
      </c>
      <c r="BK561" s="139">
        <f>ROUND(I561*H561,2)</f>
        <v>0</v>
      </c>
      <c r="BL561" s="17" t="s">
        <v>265</v>
      </c>
      <c r="BM561" s="138" t="s">
        <v>834</v>
      </c>
    </row>
    <row r="562" spans="2:65" s="1" customFormat="1">
      <c r="B562" s="32"/>
      <c r="D562" s="140" t="s">
        <v>142</v>
      </c>
      <c r="F562" s="141" t="s">
        <v>833</v>
      </c>
      <c r="I562" s="142"/>
      <c r="L562" s="32"/>
      <c r="M562" s="143"/>
      <c r="T562" s="53"/>
      <c r="AT562" s="17" t="s">
        <v>142</v>
      </c>
      <c r="AU562" s="17" t="s">
        <v>80</v>
      </c>
    </row>
    <row r="563" spans="2:65" s="1" customFormat="1" ht="24.2" customHeight="1">
      <c r="B563" s="32"/>
      <c r="C563" s="127" t="s">
        <v>835</v>
      </c>
      <c r="D563" s="127" t="s">
        <v>135</v>
      </c>
      <c r="E563" s="128" t="s">
        <v>836</v>
      </c>
      <c r="F563" s="129" t="s">
        <v>837</v>
      </c>
      <c r="G563" s="130" t="s">
        <v>653</v>
      </c>
      <c r="H563" s="131">
        <v>2</v>
      </c>
      <c r="I563" s="132"/>
      <c r="J563" s="133">
        <f>ROUND(I563*H563,2)</f>
        <v>0</v>
      </c>
      <c r="K563" s="129" t="s">
        <v>139</v>
      </c>
      <c r="L563" s="32"/>
      <c r="M563" s="134" t="s">
        <v>19</v>
      </c>
      <c r="N563" s="135" t="s">
        <v>41</v>
      </c>
      <c r="P563" s="136">
        <f>O563*H563</f>
        <v>0</v>
      </c>
      <c r="Q563" s="136">
        <v>0</v>
      </c>
      <c r="R563" s="136">
        <f>Q563*H563</f>
        <v>0</v>
      </c>
      <c r="S563" s="136">
        <v>0</v>
      </c>
      <c r="T563" s="137">
        <f>S563*H563</f>
        <v>0</v>
      </c>
      <c r="AR563" s="138" t="s">
        <v>265</v>
      </c>
      <c r="AT563" s="138" t="s">
        <v>135</v>
      </c>
      <c r="AU563" s="138" t="s">
        <v>80</v>
      </c>
      <c r="AY563" s="17" t="s">
        <v>132</v>
      </c>
      <c r="BE563" s="139">
        <f>IF(N563="základní",J563,0)</f>
        <v>0</v>
      </c>
      <c r="BF563" s="139">
        <f>IF(N563="snížená",J563,0)</f>
        <v>0</v>
      </c>
      <c r="BG563" s="139">
        <f>IF(N563="zákl. přenesená",J563,0)</f>
        <v>0</v>
      </c>
      <c r="BH563" s="139">
        <f>IF(N563="sníž. přenesená",J563,0)</f>
        <v>0</v>
      </c>
      <c r="BI563" s="139">
        <f>IF(N563="nulová",J563,0)</f>
        <v>0</v>
      </c>
      <c r="BJ563" s="17" t="s">
        <v>78</v>
      </c>
      <c r="BK563" s="139">
        <f>ROUND(I563*H563,2)</f>
        <v>0</v>
      </c>
      <c r="BL563" s="17" t="s">
        <v>265</v>
      </c>
      <c r="BM563" s="138" t="s">
        <v>838</v>
      </c>
    </row>
    <row r="564" spans="2:65" s="1" customFormat="1" ht="19.5">
      <c r="B564" s="32"/>
      <c r="D564" s="140" t="s">
        <v>142</v>
      </c>
      <c r="F564" s="141" t="s">
        <v>839</v>
      </c>
      <c r="I564" s="142"/>
      <c r="L564" s="32"/>
      <c r="M564" s="143"/>
      <c r="T564" s="53"/>
      <c r="AT564" s="17" t="s">
        <v>142</v>
      </c>
      <c r="AU564" s="17" t="s">
        <v>80</v>
      </c>
    </row>
    <row r="565" spans="2:65" s="1" customFormat="1">
      <c r="B565" s="32"/>
      <c r="D565" s="144" t="s">
        <v>144</v>
      </c>
      <c r="F565" s="145" t="s">
        <v>840</v>
      </c>
      <c r="I565" s="142"/>
      <c r="L565" s="32"/>
      <c r="M565" s="143"/>
      <c r="T565" s="53"/>
      <c r="AT565" s="17" t="s">
        <v>144</v>
      </c>
      <c r="AU565" s="17" t="s">
        <v>80</v>
      </c>
    </row>
    <row r="566" spans="2:65" s="1" customFormat="1" ht="16.5" customHeight="1">
      <c r="B566" s="32"/>
      <c r="C566" s="166" t="s">
        <v>841</v>
      </c>
      <c r="D566" s="166" t="s">
        <v>485</v>
      </c>
      <c r="E566" s="167" t="s">
        <v>842</v>
      </c>
      <c r="F566" s="168" t="s">
        <v>843</v>
      </c>
      <c r="G566" s="169" t="s">
        <v>653</v>
      </c>
      <c r="H566" s="170">
        <v>2</v>
      </c>
      <c r="I566" s="171"/>
      <c r="J566" s="172">
        <f>ROUND(I566*H566,2)</f>
        <v>0</v>
      </c>
      <c r="K566" s="168" t="s">
        <v>139</v>
      </c>
      <c r="L566" s="173"/>
      <c r="M566" s="174" t="s">
        <v>19</v>
      </c>
      <c r="N566" s="175" t="s">
        <v>41</v>
      </c>
      <c r="P566" s="136">
        <f>O566*H566</f>
        <v>0</v>
      </c>
      <c r="Q566" s="136">
        <v>2.2000000000000001E-3</v>
      </c>
      <c r="R566" s="136">
        <f>Q566*H566</f>
        <v>4.4000000000000003E-3</v>
      </c>
      <c r="S566" s="136">
        <v>0</v>
      </c>
      <c r="T566" s="137">
        <f>S566*H566</f>
        <v>0</v>
      </c>
      <c r="AR566" s="138" t="s">
        <v>377</v>
      </c>
      <c r="AT566" s="138" t="s">
        <v>485</v>
      </c>
      <c r="AU566" s="138" t="s">
        <v>80</v>
      </c>
      <c r="AY566" s="17" t="s">
        <v>132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7" t="s">
        <v>78</v>
      </c>
      <c r="BK566" s="139">
        <f>ROUND(I566*H566,2)</f>
        <v>0</v>
      </c>
      <c r="BL566" s="17" t="s">
        <v>265</v>
      </c>
      <c r="BM566" s="138" t="s">
        <v>844</v>
      </c>
    </row>
    <row r="567" spans="2:65" s="1" customFormat="1">
      <c r="B567" s="32"/>
      <c r="D567" s="140" t="s">
        <v>142</v>
      </c>
      <c r="F567" s="141" t="s">
        <v>843</v>
      </c>
      <c r="I567" s="142"/>
      <c r="L567" s="32"/>
      <c r="M567" s="143"/>
      <c r="T567" s="53"/>
      <c r="AT567" s="17" t="s">
        <v>142</v>
      </c>
      <c r="AU567" s="17" t="s">
        <v>80</v>
      </c>
    </row>
    <row r="568" spans="2:65" s="1" customFormat="1" ht="24.2" customHeight="1">
      <c r="B568" s="32"/>
      <c r="C568" s="127" t="s">
        <v>845</v>
      </c>
      <c r="D568" s="127" t="s">
        <v>135</v>
      </c>
      <c r="E568" s="128" t="s">
        <v>846</v>
      </c>
      <c r="F568" s="129" t="s">
        <v>847</v>
      </c>
      <c r="G568" s="130" t="s">
        <v>653</v>
      </c>
      <c r="H568" s="131">
        <v>6</v>
      </c>
      <c r="I568" s="132"/>
      <c r="J568" s="133">
        <f>ROUND(I568*H568,2)</f>
        <v>0</v>
      </c>
      <c r="K568" s="129" t="s">
        <v>139</v>
      </c>
      <c r="L568" s="32"/>
      <c r="M568" s="134" t="s">
        <v>19</v>
      </c>
      <c r="N568" s="135" t="s">
        <v>41</v>
      </c>
      <c r="P568" s="136">
        <f>O568*H568</f>
        <v>0</v>
      </c>
      <c r="Q568" s="136">
        <v>4.4999999999999999E-4</v>
      </c>
      <c r="R568" s="136">
        <f>Q568*H568</f>
        <v>2.7000000000000001E-3</v>
      </c>
      <c r="S568" s="136">
        <v>0</v>
      </c>
      <c r="T568" s="137">
        <f>S568*H568</f>
        <v>0</v>
      </c>
      <c r="AR568" s="138" t="s">
        <v>265</v>
      </c>
      <c r="AT568" s="138" t="s">
        <v>135</v>
      </c>
      <c r="AU568" s="138" t="s">
        <v>80</v>
      </c>
      <c r="AY568" s="17" t="s">
        <v>132</v>
      </c>
      <c r="BE568" s="139">
        <f>IF(N568="základní",J568,0)</f>
        <v>0</v>
      </c>
      <c r="BF568" s="139">
        <f>IF(N568="snížená",J568,0)</f>
        <v>0</v>
      </c>
      <c r="BG568" s="139">
        <f>IF(N568="zákl. přenesená",J568,0)</f>
        <v>0</v>
      </c>
      <c r="BH568" s="139">
        <f>IF(N568="sníž. přenesená",J568,0)</f>
        <v>0</v>
      </c>
      <c r="BI568" s="139">
        <f>IF(N568="nulová",J568,0)</f>
        <v>0</v>
      </c>
      <c r="BJ568" s="17" t="s">
        <v>78</v>
      </c>
      <c r="BK568" s="139">
        <f>ROUND(I568*H568,2)</f>
        <v>0</v>
      </c>
      <c r="BL568" s="17" t="s">
        <v>265</v>
      </c>
      <c r="BM568" s="138" t="s">
        <v>848</v>
      </c>
    </row>
    <row r="569" spans="2:65" s="1" customFormat="1" ht="19.5">
      <c r="B569" s="32"/>
      <c r="D569" s="140" t="s">
        <v>142</v>
      </c>
      <c r="F569" s="141" t="s">
        <v>849</v>
      </c>
      <c r="I569" s="142"/>
      <c r="L569" s="32"/>
      <c r="M569" s="143"/>
      <c r="T569" s="53"/>
      <c r="AT569" s="17" t="s">
        <v>142</v>
      </c>
      <c r="AU569" s="17" t="s">
        <v>80</v>
      </c>
    </row>
    <row r="570" spans="2:65" s="1" customFormat="1">
      <c r="B570" s="32"/>
      <c r="D570" s="144" t="s">
        <v>144</v>
      </c>
      <c r="F570" s="145" t="s">
        <v>850</v>
      </c>
      <c r="I570" s="142"/>
      <c r="L570" s="32"/>
      <c r="M570" s="143"/>
      <c r="T570" s="53"/>
      <c r="AT570" s="17" t="s">
        <v>144</v>
      </c>
      <c r="AU570" s="17" t="s">
        <v>80</v>
      </c>
    </row>
    <row r="571" spans="2:65" s="1" customFormat="1" ht="37.9" customHeight="1">
      <c r="B571" s="32"/>
      <c r="C571" s="166" t="s">
        <v>851</v>
      </c>
      <c r="D571" s="166" t="s">
        <v>485</v>
      </c>
      <c r="E571" s="167" t="s">
        <v>852</v>
      </c>
      <c r="F571" s="168" t="s">
        <v>853</v>
      </c>
      <c r="G571" s="169" t="s">
        <v>653</v>
      </c>
      <c r="H571" s="170">
        <v>6</v>
      </c>
      <c r="I571" s="171"/>
      <c r="J571" s="172">
        <f>ROUND(I571*H571,2)</f>
        <v>0</v>
      </c>
      <c r="K571" s="168" t="s">
        <v>139</v>
      </c>
      <c r="L571" s="173"/>
      <c r="M571" s="174" t="s">
        <v>19</v>
      </c>
      <c r="N571" s="175" t="s">
        <v>41</v>
      </c>
      <c r="P571" s="136">
        <f>O571*H571</f>
        <v>0</v>
      </c>
      <c r="Q571" s="136">
        <v>1.6E-2</v>
      </c>
      <c r="R571" s="136">
        <f>Q571*H571</f>
        <v>9.6000000000000002E-2</v>
      </c>
      <c r="S571" s="136">
        <v>0</v>
      </c>
      <c r="T571" s="137">
        <f>S571*H571</f>
        <v>0</v>
      </c>
      <c r="AR571" s="138" t="s">
        <v>377</v>
      </c>
      <c r="AT571" s="138" t="s">
        <v>485</v>
      </c>
      <c r="AU571" s="138" t="s">
        <v>80</v>
      </c>
      <c r="AY571" s="17" t="s">
        <v>132</v>
      </c>
      <c r="BE571" s="139">
        <f>IF(N571="základní",J571,0)</f>
        <v>0</v>
      </c>
      <c r="BF571" s="139">
        <f>IF(N571="snížená",J571,0)</f>
        <v>0</v>
      </c>
      <c r="BG571" s="139">
        <f>IF(N571="zákl. přenesená",J571,0)</f>
        <v>0</v>
      </c>
      <c r="BH571" s="139">
        <f>IF(N571="sníž. přenesená",J571,0)</f>
        <v>0</v>
      </c>
      <c r="BI571" s="139">
        <f>IF(N571="nulová",J571,0)</f>
        <v>0</v>
      </c>
      <c r="BJ571" s="17" t="s">
        <v>78</v>
      </c>
      <c r="BK571" s="139">
        <f>ROUND(I571*H571,2)</f>
        <v>0</v>
      </c>
      <c r="BL571" s="17" t="s">
        <v>265</v>
      </c>
      <c r="BM571" s="138" t="s">
        <v>854</v>
      </c>
    </row>
    <row r="572" spans="2:65" s="1" customFormat="1" ht="19.5">
      <c r="B572" s="32"/>
      <c r="D572" s="140" t="s">
        <v>142</v>
      </c>
      <c r="F572" s="141" t="s">
        <v>853</v>
      </c>
      <c r="I572" s="142"/>
      <c r="L572" s="32"/>
      <c r="M572" s="143"/>
      <c r="T572" s="53"/>
      <c r="AT572" s="17" t="s">
        <v>142</v>
      </c>
      <c r="AU572" s="17" t="s">
        <v>80</v>
      </c>
    </row>
    <row r="573" spans="2:65" s="1" customFormat="1" ht="24.2" customHeight="1">
      <c r="B573" s="32"/>
      <c r="C573" s="127" t="s">
        <v>855</v>
      </c>
      <c r="D573" s="127" t="s">
        <v>135</v>
      </c>
      <c r="E573" s="128" t="s">
        <v>856</v>
      </c>
      <c r="F573" s="129" t="s">
        <v>857</v>
      </c>
      <c r="G573" s="130" t="s">
        <v>653</v>
      </c>
      <c r="H573" s="131">
        <v>8</v>
      </c>
      <c r="I573" s="132"/>
      <c r="J573" s="133">
        <f>ROUND(I573*H573,2)</f>
        <v>0</v>
      </c>
      <c r="K573" s="129" t="s">
        <v>139</v>
      </c>
      <c r="L573" s="32"/>
      <c r="M573" s="134" t="s">
        <v>19</v>
      </c>
      <c r="N573" s="135" t="s">
        <v>41</v>
      </c>
      <c r="P573" s="136">
        <f>O573*H573</f>
        <v>0</v>
      </c>
      <c r="Q573" s="136">
        <v>4.6000000000000001E-4</v>
      </c>
      <c r="R573" s="136">
        <f>Q573*H573</f>
        <v>3.6800000000000001E-3</v>
      </c>
      <c r="S573" s="136">
        <v>0</v>
      </c>
      <c r="T573" s="137">
        <f>S573*H573</f>
        <v>0</v>
      </c>
      <c r="AR573" s="138" t="s">
        <v>265</v>
      </c>
      <c r="AT573" s="138" t="s">
        <v>135</v>
      </c>
      <c r="AU573" s="138" t="s">
        <v>80</v>
      </c>
      <c r="AY573" s="17" t="s">
        <v>132</v>
      </c>
      <c r="BE573" s="139">
        <f>IF(N573="základní",J573,0)</f>
        <v>0</v>
      </c>
      <c r="BF573" s="139">
        <f>IF(N573="snížená",J573,0)</f>
        <v>0</v>
      </c>
      <c r="BG573" s="139">
        <f>IF(N573="zákl. přenesená",J573,0)</f>
        <v>0</v>
      </c>
      <c r="BH573" s="139">
        <f>IF(N573="sníž. přenesená",J573,0)</f>
        <v>0</v>
      </c>
      <c r="BI573" s="139">
        <f>IF(N573="nulová",J573,0)</f>
        <v>0</v>
      </c>
      <c r="BJ573" s="17" t="s">
        <v>78</v>
      </c>
      <c r="BK573" s="139">
        <f>ROUND(I573*H573,2)</f>
        <v>0</v>
      </c>
      <c r="BL573" s="17" t="s">
        <v>265</v>
      </c>
      <c r="BM573" s="138" t="s">
        <v>858</v>
      </c>
    </row>
    <row r="574" spans="2:65" s="1" customFormat="1" ht="19.5">
      <c r="B574" s="32"/>
      <c r="D574" s="140" t="s">
        <v>142</v>
      </c>
      <c r="F574" s="141" t="s">
        <v>859</v>
      </c>
      <c r="I574" s="142"/>
      <c r="L574" s="32"/>
      <c r="M574" s="143"/>
      <c r="T574" s="53"/>
      <c r="AT574" s="17" t="s">
        <v>142</v>
      </c>
      <c r="AU574" s="17" t="s">
        <v>80</v>
      </c>
    </row>
    <row r="575" spans="2:65" s="1" customFormat="1">
      <c r="B575" s="32"/>
      <c r="D575" s="144" t="s">
        <v>144</v>
      </c>
      <c r="F575" s="145" t="s">
        <v>860</v>
      </c>
      <c r="I575" s="142"/>
      <c r="L575" s="32"/>
      <c r="M575" s="143"/>
      <c r="T575" s="53"/>
      <c r="AT575" s="17" t="s">
        <v>144</v>
      </c>
      <c r="AU575" s="17" t="s">
        <v>80</v>
      </c>
    </row>
    <row r="576" spans="2:65" s="1" customFormat="1" ht="37.9" customHeight="1">
      <c r="B576" s="32"/>
      <c r="C576" s="166" t="s">
        <v>861</v>
      </c>
      <c r="D576" s="166" t="s">
        <v>485</v>
      </c>
      <c r="E576" s="167" t="s">
        <v>862</v>
      </c>
      <c r="F576" s="168" t="s">
        <v>863</v>
      </c>
      <c r="G576" s="169" t="s">
        <v>653</v>
      </c>
      <c r="H576" s="170">
        <v>3</v>
      </c>
      <c r="I576" s="171"/>
      <c r="J576" s="172">
        <f>ROUND(I576*H576,2)</f>
        <v>0</v>
      </c>
      <c r="K576" s="168" t="s">
        <v>139</v>
      </c>
      <c r="L576" s="173"/>
      <c r="M576" s="174" t="s">
        <v>19</v>
      </c>
      <c r="N576" s="175" t="s">
        <v>41</v>
      </c>
      <c r="P576" s="136">
        <f>O576*H576</f>
        <v>0</v>
      </c>
      <c r="Q576" s="136">
        <v>2.5999999999999999E-2</v>
      </c>
      <c r="R576" s="136">
        <f>Q576*H576</f>
        <v>7.8E-2</v>
      </c>
      <c r="S576" s="136">
        <v>0</v>
      </c>
      <c r="T576" s="137">
        <f>S576*H576</f>
        <v>0</v>
      </c>
      <c r="AR576" s="138" t="s">
        <v>377</v>
      </c>
      <c r="AT576" s="138" t="s">
        <v>485</v>
      </c>
      <c r="AU576" s="138" t="s">
        <v>80</v>
      </c>
      <c r="AY576" s="17" t="s">
        <v>132</v>
      </c>
      <c r="BE576" s="139">
        <f>IF(N576="základní",J576,0)</f>
        <v>0</v>
      </c>
      <c r="BF576" s="139">
        <f>IF(N576="snížená",J576,0)</f>
        <v>0</v>
      </c>
      <c r="BG576" s="139">
        <f>IF(N576="zákl. přenesená",J576,0)</f>
        <v>0</v>
      </c>
      <c r="BH576" s="139">
        <f>IF(N576="sníž. přenesená",J576,0)</f>
        <v>0</v>
      </c>
      <c r="BI576" s="139">
        <f>IF(N576="nulová",J576,0)</f>
        <v>0</v>
      </c>
      <c r="BJ576" s="17" t="s">
        <v>78</v>
      </c>
      <c r="BK576" s="139">
        <f>ROUND(I576*H576,2)</f>
        <v>0</v>
      </c>
      <c r="BL576" s="17" t="s">
        <v>265</v>
      </c>
      <c r="BM576" s="138" t="s">
        <v>864</v>
      </c>
    </row>
    <row r="577" spans="2:65" s="1" customFormat="1" ht="19.5">
      <c r="B577" s="32"/>
      <c r="D577" s="140" t="s">
        <v>142</v>
      </c>
      <c r="F577" s="141" t="s">
        <v>863</v>
      </c>
      <c r="I577" s="142"/>
      <c r="L577" s="32"/>
      <c r="M577" s="143"/>
      <c r="T577" s="53"/>
      <c r="AT577" s="17" t="s">
        <v>142</v>
      </c>
      <c r="AU577" s="17" t="s">
        <v>80</v>
      </c>
    </row>
    <row r="578" spans="2:65" s="1" customFormat="1" ht="37.9" customHeight="1">
      <c r="B578" s="32"/>
      <c r="C578" s="166" t="s">
        <v>865</v>
      </c>
      <c r="D578" s="166" t="s">
        <v>485</v>
      </c>
      <c r="E578" s="167" t="s">
        <v>866</v>
      </c>
      <c r="F578" s="168" t="s">
        <v>867</v>
      </c>
      <c r="G578" s="169" t="s">
        <v>653</v>
      </c>
      <c r="H578" s="170">
        <v>5</v>
      </c>
      <c r="I578" s="171"/>
      <c r="J578" s="172">
        <f>ROUND(I578*H578,2)</f>
        <v>0</v>
      </c>
      <c r="K578" s="168" t="s">
        <v>139</v>
      </c>
      <c r="L578" s="173"/>
      <c r="M578" s="174" t="s">
        <v>19</v>
      </c>
      <c r="N578" s="175" t="s">
        <v>41</v>
      </c>
      <c r="P578" s="136">
        <f>O578*H578</f>
        <v>0</v>
      </c>
      <c r="Q578" s="136">
        <v>3.5000000000000003E-2</v>
      </c>
      <c r="R578" s="136">
        <f>Q578*H578</f>
        <v>0.17500000000000002</v>
      </c>
      <c r="S578" s="136">
        <v>0</v>
      </c>
      <c r="T578" s="137">
        <f>S578*H578</f>
        <v>0</v>
      </c>
      <c r="AR578" s="138" t="s">
        <v>377</v>
      </c>
      <c r="AT578" s="138" t="s">
        <v>485</v>
      </c>
      <c r="AU578" s="138" t="s">
        <v>80</v>
      </c>
      <c r="AY578" s="17" t="s">
        <v>132</v>
      </c>
      <c r="BE578" s="139">
        <f>IF(N578="základní",J578,0)</f>
        <v>0</v>
      </c>
      <c r="BF578" s="139">
        <f>IF(N578="snížená",J578,0)</f>
        <v>0</v>
      </c>
      <c r="BG578" s="139">
        <f>IF(N578="zákl. přenesená",J578,0)</f>
        <v>0</v>
      </c>
      <c r="BH578" s="139">
        <f>IF(N578="sníž. přenesená",J578,0)</f>
        <v>0</v>
      </c>
      <c r="BI578" s="139">
        <f>IF(N578="nulová",J578,0)</f>
        <v>0</v>
      </c>
      <c r="BJ578" s="17" t="s">
        <v>78</v>
      </c>
      <c r="BK578" s="139">
        <f>ROUND(I578*H578,2)</f>
        <v>0</v>
      </c>
      <c r="BL578" s="17" t="s">
        <v>265</v>
      </c>
      <c r="BM578" s="138" t="s">
        <v>868</v>
      </c>
    </row>
    <row r="579" spans="2:65" s="1" customFormat="1" ht="19.5">
      <c r="B579" s="32"/>
      <c r="D579" s="140" t="s">
        <v>142</v>
      </c>
      <c r="F579" s="141" t="s">
        <v>867</v>
      </c>
      <c r="I579" s="142"/>
      <c r="L579" s="32"/>
      <c r="M579" s="143"/>
      <c r="T579" s="53"/>
      <c r="AT579" s="17" t="s">
        <v>142</v>
      </c>
      <c r="AU579" s="17" t="s">
        <v>80</v>
      </c>
    </row>
    <row r="580" spans="2:65" s="1" customFormat="1" ht="24.2" customHeight="1">
      <c r="B580" s="32"/>
      <c r="C580" s="127" t="s">
        <v>869</v>
      </c>
      <c r="D580" s="127" t="s">
        <v>135</v>
      </c>
      <c r="E580" s="128" t="s">
        <v>870</v>
      </c>
      <c r="F580" s="129" t="s">
        <v>871</v>
      </c>
      <c r="G580" s="130" t="s">
        <v>152</v>
      </c>
      <c r="H580" s="131">
        <v>10.6</v>
      </c>
      <c r="I580" s="132"/>
      <c r="J580" s="133">
        <f>ROUND(I580*H580,2)</f>
        <v>0</v>
      </c>
      <c r="K580" s="129" t="s">
        <v>139</v>
      </c>
      <c r="L580" s="32"/>
      <c r="M580" s="134" t="s">
        <v>19</v>
      </c>
      <c r="N580" s="135" t="s">
        <v>41</v>
      </c>
      <c r="P580" s="136">
        <f>O580*H580</f>
        <v>0</v>
      </c>
      <c r="Q580" s="136">
        <v>0</v>
      </c>
      <c r="R580" s="136">
        <f>Q580*H580</f>
        <v>0</v>
      </c>
      <c r="S580" s="136">
        <v>2E-3</v>
      </c>
      <c r="T580" s="137">
        <f>S580*H580</f>
        <v>2.12E-2</v>
      </c>
      <c r="AR580" s="138" t="s">
        <v>265</v>
      </c>
      <c r="AT580" s="138" t="s">
        <v>135</v>
      </c>
      <c r="AU580" s="138" t="s">
        <v>80</v>
      </c>
      <c r="AY580" s="17" t="s">
        <v>132</v>
      </c>
      <c r="BE580" s="139">
        <f>IF(N580="základní",J580,0)</f>
        <v>0</v>
      </c>
      <c r="BF580" s="139">
        <f>IF(N580="snížená",J580,0)</f>
        <v>0</v>
      </c>
      <c r="BG580" s="139">
        <f>IF(N580="zákl. přenesená",J580,0)</f>
        <v>0</v>
      </c>
      <c r="BH580" s="139">
        <f>IF(N580="sníž. přenesená",J580,0)</f>
        <v>0</v>
      </c>
      <c r="BI580" s="139">
        <f>IF(N580="nulová",J580,0)</f>
        <v>0</v>
      </c>
      <c r="BJ580" s="17" t="s">
        <v>78</v>
      </c>
      <c r="BK580" s="139">
        <f>ROUND(I580*H580,2)</f>
        <v>0</v>
      </c>
      <c r="BL580" s="17" t="s">
        <v>265</v>
      </c>
      <c r="BM580" s="138" t="s">
        <v>872</v>
      </c>
    </row>
    <row r="581" spans="2:65" s="1" customFormat="1">
      <c r="B581" s="32"/>
      <c r="D581" s="140" t="s">
        <v>142</v>
      </c>
      <c r="F581" s="141" t="s">
        <v>873</v>
      </c>
      <c r="I581" s="142"/>
      <c r="L581" s="32"/>
      <c r="M581" s="143"/>
      <c r="T581" s="53"/>
      <c r="AT581" s="17" t="s">
        <v>142</v>
      </c>
      <c r="AU581" s="17" t="s">
        <v>80</v>
      </c>
    </row>
    <row r="582" spans="2:65" s="1" customFormat="1">
      <c r="B582" s="32"/>
      <c r="D582" s="144" t="s">
        <v>144</v>
      </c>
      <c r="F582" s="145" t="s">
        <v>874</v>
      </c>
      <c r="I582" s="142"/>
      <c r="L582" s="32"/>
      <c r="M582" s="143"/>
      <c r="T582" s="53"/>
      <c r="AT582" s="17" t="s">
        <v>144</v>
      </c>
      <c r="AU582" s="17" t="s">
        <v>80</v>
      </c>
    </row>
    <row r="583" spans="2:65" s="13" customFormat="1">
      <c r="B583" s="152"/>
      <c r="D583" s="140" t="s">
        <v>146</v>
      </c>
      <c r="E583" s="153" t="s">
        <v>19</v>
      </c>
      <c r="F583" s="154" t="s">
        <v>875</v>
      </c>
      <c r="H583" s="155">
        <v>7.2</v>
      </c>
      <c r="I583" s="156"/>
      <c r="L583" s="152"/>
      <c r="M583" s="157"/>
      <c r="T583" s="158"/>
      <c r="AT583" s="153" t="s">
        <v>146</v>
      </c>
      <c r="AU583" s="153" t="s">
        <v>80</v>
      </c>
      <c r="AV583" s="13" t="s">
        <v>80</v>
      </c>
      <c r="AW583" s="13" t="s">
        <v>32</v>
      </c>
      <c r="AX583" s="13" t="s">
        <v>70</v>
      </c>
      <c r="AY583" s="153" t="s">
        <v>132</v>
      </c>
    </row>
    <row r="584" spans="2:65" s="13" customFormat="1">
      <c r="B584" s="152"/>
      <c r="D584" s="140" t="s">
        <v>146</v>
      </c>
      <c r="E584" s="153" t="s">
        <v>19</v>
      </c>
      <c r="F584" s="154" t="s">
        <v>615</v>
      </c>
      <c r="H584" s="155">
        <v>1.6</v>
      </c>
      <c r="I584" s="156"/>
      <c r="L584" s="152"/>
      <c r="M584" s="157"/>
      <c r="T584" s="158"/>
      <c r="AT584" s="153" t="s">
        <v>146</v>
      </c>
      <c r="AU584" s="153" t="s">
        <v>80</v>
      </c>
      <c r="AV584" s="13" t="s">
        <v>80</v>
      </c>
      <c r="AW584" s="13" t="s">
        <v>32</v>
      </c>
      <c r="AX584" s="13" t="s">
        <v>70</v>
      </c>
      <c r="AY584" s="153" t="s">
        <v>132</v>
      </c>
    </row>
    <row r="585" spans="2:65" s="13" customFormat="1">
      <c r="B585" s="152"/>
      <c r="D585" s="140" t="s">
        <v>146</v>
      </c>
      <c r="E585" s="153" t="s">
        <v>19</v>
      </c>
      <c r="F585" s="154" t="s">
        <v>616</v>
      </c>
      <c r="H585" s="155">
        <v>1.8</v>
      </c>
      <c r="I585" s="156"/>
      <c r="L585" s="152"/>
      <c r="M585" s="157"/>
      <c r="T585" s="158"/>
      <c r="AT585" s="153" t="s">
        <v>146</v>
      </c>
      <c r="AU585" s="153" t="s">
        <v>80</v>
      </c>
      <c r="AV585" s="13" t="s">
        <v>80</v>
      </c>
      <c r="AW585" s="13" t="s">
        <v>32</v>
      </c>
      <c r="AX585" s="13" t="s">
        <v>70</v>
      </c>
      <c r="AY585" s="153" t="s">
        <v>132</v>
      </c>
    </row>
    <row r="586" spans="2:65" s="14" customFormat="1">
      <c r="B586" s="159"/>
      <c r="D586" s="140" t="s">
        <v>146</v>
      </c>
      <c r="E586" s="160" t="s">
        <v>19</v>
      </c>
      <c r="F586" s="161" t="s">
        <v>149</v>
      </c>
      <c r="H586" s="162">
        <v>10.6</v>
      </c>
      <c r="I586" s="163"/>
      <c r="L586" s="159"/>
      <c r="M586" s="164"/>
      <c r="T586" s="165"/>
      <c r="AT586" s="160" t="s">
        <v>146</v>
      </c>
      <c r="AU586" s="160" t="s">
        <v>80</v>
      </c>
      <c r="AV586" s="14" t="s">
        <v>140</v>
      </c>
      <c r="AW586" s="14" t="s">
        <v>32</v>
      </c>
      <c r="AX586" s="14" t="s">
        <v>78</v>
      </c>
      <c r="AY586" s="160" t="s">
        <v>132</v>
      </c>
    </row>
    <row r="587" spans="2:65" s="1" customFormat="1" ht="24.2" customHeight="1">
      <c r="B587" s="32"/>
      <c r="C587" s="127" t="s">
        <v>876</v>
      </c>
      <c r="D587" s="127" t="s">
        <v>135</v>
      </c>
      <c r="E587" s="128" t="s">
        <v>877</v>
      </c>
      <c r="F587" s="129" t="s">
        <v>878</v>
      </c>
      <c r="G587" s="130" t="s">
        <v>152</v>
      </c>
      <c r="H587" s="131">
        <v>8.1</v>
      </c>
      <c r="I587" s="132"/>
      <c r="J587" s="133">
        <f>ROUND(I587*H587,2)</f>
        <v>0</v>
      </c>
      <c r="K587" s="129" t="s">
        <v>139</v>
      </c>
      <c r="L587" s="32"/>
      <c r="M587" s="134" t="s">
        <v>19</v>
      </c>
      <c r="N587" s="135" t="s">
        <v>41</v>
      </c>
      <c r="P587" s="136">
        <f>O587*H587</f>
        <v>0</v>
      </c>
      <c r="Q587" s="136">
        <v>0</v>
      </c>
      <c r="R587" s="136">
        <f>Q587*H587</f>
        <v>0</v>
      </c>
      <c r="S587" s="136">
        <v>0</v>
      </c>
      <c r="T587" s="137">
        <f>S587*H587</f>
        <v>0</v>
      </c>
      <c r="AR587" s="138" t="s">
        <v>265</v>
      </c>
      <c r="AT587" s="138" t="s">
        <v>135</v>
      </c>
      <c r="AU587" s="138" t="s">
        <v>80</v>
      </c>
      <c r="AY587" s="17" t="s">
        <v>132</v>
      </c>
      <c r="BE587" s="139">
        <f>IF(N587="základní",J587,0)</f>
        <v>0</v>
      </c>
      <c r="BF587" s="139">
        <f>IF(N587="snížená",J587,0)</f>
        <v>0</v>
      </c>
      <c r="BG587" s="139">
        <f>IF(N587="zákl. přenesená",J587,0)</f>
        <v>0</v>
      </c>
      <c r="BH587" s="139">
        <f>IF(N587="sníž. přenesená",J587,0)</f>
        <v>0</v>
      </c>
      <c r="BI587" s="139">
        <f>IF(N587="nulová",J587,0)</f>
        <v>0</v>
      </c>
      <c r="BJ587" s="17" t="s">
        <v>78</v>
      </c>
      <c r="BK587" s="139">
        <f>ROUND(I587*H587,2)</f>
        <v>0</v>
      </c>
      <c r="BL587" s="17" t="s">
        <v>265</v>
      </c>
      <c r="BM587" s="138" t="s">
        <v>879</v>
      </c>
    </row>
    <row r="588" spans="2:65" s="1" customFormat="1" ht="19.5">
      <c r="B588" s="32"/>
      <c r="D588" s="140" t="s">
        <v>142</v>
      </c>
      <c r="F588" s="141" t="s">
        <v>880</v>
      </c>
      <c r="I588" s="142"/>
      <c r="L588" s="32"/>
      <c r="M588" s="143"/>
      <c r="T588" s="53"/>
      <c r="AT588" s="17" t="s">
        <v>142</v>
      </c>
      <c r="AU588" s="17" t="s">
        <v>80</v>
      </c>
    </row>
    <row r="589" spans="2:65" s="1" customFormat="1">
      <c r="B589" s="32"/>
      <c r="D589" s="144" t="s">
        <v>144</v>
      </c>
      <c r="F589" s="145" t="s">
        <v>881</v>
      </c>
      <c r="I589" s="142"/>
      <c r="L589" s="32"/>
      <c r="M589" s="143"/>
      <c r="T589" s="53"/>
      <c r="AT589" s="17" t="s">
        <v>144</v>
      </c>
      <c r="AU589" s="17" t="s">
        <v>80</v>
      </c>
    </row>
    <row r="590" spans="2:65" s="13" customFormat="1">
      <c r="B590" s="152"/>
      <c r="D590" s="140" t="s">
        <v>146</v>
      </c>
      <c r="E590" s="153" t="s">
        <v>19</v>
      </c>
      <c r="F590" s="154" t="s">
        <v>875</v>
      </c>
      <c r="H590" s="155">
        <v>7.2</v>
      </c>
      <c r="I590" s="156"/>
      <c r="L590" s="152"/>
      <c r="M590" s="157"/>
      <c r="T590" s="158"/>
      <c r="AT590" s="153" t="s">
        <v>146</v>
      </c>
      <c r="AU590" s="153" t="s">
        <v>80</v>
      </c>
      <c r="AV590" s="13" t="s">
        <v>80</v>
      </c>
      <c r="AW590" s="13" t="s">
        <v>32</v>
      </c>
      <c r="AX590" s="13" t="s">
        <v>70</v>
      </c>
      <c r="AY590" s="153" t="s">
        <v>132</v>
      </c>
    </row>
    <row r="591" spans="2:65" s="13" customFormat="1">
      <c r="B591" s="152"/>
      <c r="D591" s="140" t="s">
        <v>146</v>
      </c>
      <c r="E591" s="153" t="s">
        <v>19</v>
      </c>
      <c r="F591" s="154" t="s">
        <v>882</v>
      </c>
      <c r="H591" s="155">
        <v>0.9</v>
      </c>
      <c r="I591" s="156"/>
      <c r="L591" s="152"/>
      <c r="M591" s="157"/>
      <c r="T591" s="158"/>
      <c r="AT591" s="153" t="s">
        <v>146</v>
      </c>
      <c r="AU591" s="153" t="s">
        <v>80</v>
      </c>
      <c r="AV591" s="13" t="s">
        <v>80</v>
      </c>
      <c r="AW591" s="13" t="s">
        <v>32</v>
      </c>
      <c r="AX591" s="13" t="s">
        <v>70</v>
      </c>
      <c r="AY591" s="153" t="s">
        <v>132</v>
      </c>
    </row>
    <row r="592" spans="2:65" s="14" customFormat="1">
      <c r="B592" s="159"/>
      <c r="D592" s="140" t="s">
        <v>146</v>
      </c>
      <c r="E592" s="160" t="s">
        <v>19</v>
      </c>
      <c r="F592" s="161" t="s">
        <v>149</v>
      </c>
      <c r="H592" s="162">
        <v>8.1</v>
      </c>
      <c r="I592" s="163"/>
      <c r="L592" s="159"/>
      <c r="M592" s="164"/>
      <c r="T592" s="165"/>
      <c r="AT592" s="160" t="s">
        <v>146</v>
      </c>
      <c r="AU592" s="160" t="s">
        <v>80</v>
      </c>
      <c r="AV592" s="14" t="s">
        <v>140</v>
      </c>
      <c r="AW592" s="14" t="s">
        <v>32</v>
      </c>
      <c r="AX592" s="14" t="s">
        <v>78</v>
      </c>
      <c r="AY592" s="160" t="s">
        <v>132</v>
      </c>
    </row>
    <row r="593" spans="2:65" s="1" customFormat="1" ht="24.2" customHeight="1">
      <c r="B593" s="32"/>
      <c r="C593" s="166" t="s">
        <v>883</v>
      </c>
      <c r="D593" s="166" t="s">
        <v>485</v>
      </c>
      <c r="E593" s="167" t="s">
        <v>884</v>
      </c>
      <c r="F593" s="168" t="s">
        <v>885</v>
      </c>
      <c r="G593" s="169" t="s">
        <v>152</v>
      </c>
      <c r="H593" s="170">
        <v>8.1</v>
      </c>
      <c r="I593" s="171"/>
      <c r="J593" s="172">
        <f>ROUND(I593*H593,2)</f>
        <v>0</v>
      </c>
      <c r="K593" s="168" t="s">
        <v>139</v>
      </c>
      <c r="L593" s="173"/>
      <c r="M593" s="174" t="s">
        <v>19</v>
      </c>
      <c r="N593" s="175" t="s">
        <v>41</v>
      </c>
      <c r="P593" s="136">
        <f>O593*H593</f>
        <v>0</v>
      </c>
      <c r="Q593" s="136">
        <v>4.0000000000000001E-3</v>
      </c>
      <c r="R593" s="136">
        <f>Q593*H593</f>
        <v>3.2399999999999998E-2</v>
      </c>
      <c r="S593" s="136">
        <v>0</v>
      </c>
      <c r="T593" s="137">
        <f>S593*H593</f>
        <v>0</v>
      </c>
      <c r="AR593" s="138" t="s">
        <v>377</v>
      </c>
      <c r="AT593" s="138" t="s">
        <v>485</v>
      </c>
      <c r="AU593" s="138" t="s">
        <v>80</v>
      </c>
      <c r="AY593" s="17" t="s">
        <v>132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78</v>
      </c>
      <c r="BK593" s="139">
        <f>ROUND(I593*H593,2)</f>
        <v>0</v>
      </c>
      <c r="BL593" s="17" t="s">
        <v>265</v>
      </c>
      <c r="BM593" s="138" t="s">
        <v>886</v>
      </c>
    </row>
    <row r="594" spans="2:65" s="1" customFormat="1">
      <c r="B594" s="32"/>
      <c r="D594" s="140" t="s">
        <v>142</v>
      </c>
      <c r="F594" s="141" t="s">
        <v>885</v>
      </c>
      <c r="I594" s="142"/>
      <c r="L594" s="32"/>
      <c r="M594" s="143"/>
      <c r="T594" s="53"/>
      <c r="AT594" s="17" t="s">
        <v>142</v>
      </c>
      <c r="AU594" s="17" t="s">
        <v>80</v>
      </c>
    </row>
    <row r="595" spans="2:65" s="13" customFormat="1">
      <c r="B595" s="152"/>
      <c r="D595" s="140" t="s">
        <v>146</v>
      </c>
      <c r="E595" s="153" t="s">
        <v>19</v>
      </c>
      <c r="F595" s="154" t="s">
        <v>887</v>
      </c>
      <c r="H595" s="155">
        <v>8.1</v>
      </c>
      <c r="I595" s="156"/>
      <c r="L595" s="152"/>
      <c r="M595" s="157"/>
      <c r="T595" s="158"/>
      <c r="AT595" s="153" t="s">
        <v>146</v>
      </c>
      <c r="AU595" s="153" t="s">
        <v>80</v>
      </c>
      <c r="AV595" s="13" t="s">
        <v>80</v>
      </c>
      <c r="AW595" s="13" t="s">
        <v>32</v>
      </c>
      <c r="AX595" s="13" t="s">
        <v>78</v>
      </c>
      <c r="AY595" s="153" t="s">
        <v>132</v>
      </c>
    </row>
    <row r="596" spans="2:65" s="1" customFormat="1" ht="24.2" customHeight="1">
      <c r="B596" s="32"/>
      <c r="C596" s="166" t="s">
        <v>888</v>
      </c>
      <c r="D596" s="166" t="s">
        <v>485</v>
      </c>
      <c r="E596" s="167" t="s">
        <v>889</v>
      </c>
      <c r="F596" s="168" t="s">
        <v>890</v>
      </c>
      <c r="G596" s="169" t="s">
        <v>653</v>
      </c>
      <c r="H596" s="170">
        <v>14</v>
      </c>
      <c r="I596" s="171"/>
      <c r="J596" s="172">
        <f>ROUND(I596*H596,2)</f>
        <v>0</v>
      </c>
      <c r="K596" s="168" t="s">
        <v>139</v>
      </c>
      <c r="L596" s="173"/>
      <c r="M596" s="174" t="s">
        <v>19</v>
      </c>
      <c r="N596" s="175" t="s">
        <v>41</v>
      </c>
      <c r="P596" s="136">
        <f>O596*H596</f>
        <v>0</v>
      </c>
      <c r="Q596" s="136">
        <v>6.0000000000000002E-5</v>
      </c>
      <c r="R596" s="136">
        <f>Q596*H596</f>
        <v>8.4000000000000003E-4</v>
      </c>
      <c r="S596" s="136">
        <v>0</v>
      </c>
      <c r="T596" s="137">
        <f>S596*H596</f>
        <v>0</v>
      </c>
      <c r="AR596" s="138" t="s">
        <v>377</v>
      </c>
      <c r="AT596" s="138" t="s">
        <v>485</v>
      </c>
      <c r="AU596" s="138" t="s">
        <v>80</v>
      </c>
      <c r="AY596" s="17" t="s">
        <v>132</v>
      </c>
      <c r="BE596" s="139">
        <f>IF(N596="základní",J596,0)</f>
        <v>0</v>
      </c>
      <c r="BF596" s="139">
        <f>IF(N596="snížená",J596,0)</f>
        <v>0</v>
      </c>
      <c r="BG596" s="139">
        <f>IF(N596="zákl. přenesená",J596,0)</f>
        <v>0</v>
      </c>
      <c r="BH596" s="139">
        <f>IF(N596="sníž. přenesená",J596,0)</f>
        <v>0</v>
      </c>
      <c r="BI596" s="139">
        <f>IF(N596="nulová",J596,0)</f>
        <v>0</v>
      </c>
      <c r="BJ596" s="17" t="s">
        <v>78</v>
      </c>
      <c r="BK596" s="139">
        <f>ROUND(I596*H596,2)</f>
        <v>0</v>
      </c>
      <c r="BL596" s="17" t="s">
        <v>265</v>
      </c>
      <c r="BM596" s="138" t="s">
        <v>891</v>
      </c>
    </row>
    <row r="597" spans="2:65" s="1" customFormat="1">
      <c r="B597" s="32"/>
      <c r="D597" s="140" t="s">
        <v>142</v>
      </c>
      <c r="F597" s="141" t="s">
        <v>890</v>
      </c>
      <c r="I597" s="142"/>
      <c r="L597" s="32"/>
      <c r="M597" s="143"/>
      <c r="T597" s="53"/>
      <c r="AT597" s="17" t="s">
        <v>142</v>
      </c>
      <c r="AU597" s="17" t="s">
        <v>80</v>
      </c>
    </row>
    <row r="598" spans="2:65" s="1" customFormat="1" ht="24.2" customHeight="1">
      <c r="B598" s="32"/>
      <c r="C598" s="127" t="s">
        <v>892</v>
      </c>
      <c r="D598" s="127" t="s">
        <v>135</v>
      </c>
      <c r="E598" s="128" t="s">
        <v>893</v>
      </c>
      <c r="F598" s="129" t="s">
        <v>894</v>
      </c>
      <c r="G598" s="130" t="s">
        <v>544</v>
      </c>
      <c r="H598" s="176"/>
      <c r="I598" s="132"/>
      <c r="J598" s="133">
        <f>ROUND(I598*H598,2)</f>
        <v>0</v>
      </c>
      <c r="K598" s="129" t="s">
        <v>139</v>
      </c>
      <c r="L598" s="32"/>
      <c r="M598" s="134" t="s">
        <v>19</v>
      </c>
      <c r="N598" s="135" t="s">
        <v>41</v>
      </c>
      <c r="P598" s="136">
        <f>O598*H598</f>
        <v>0</v>
      </c>
      <c r="Q598" s="136">
        <v>0</v>
      </c>
      <c r="R598" s="136">
        <f>Q598*H598</f>
        <v>0</v>
      </c>
      <c r="S598" s="136">
        <v>0</v>
      </c>
      <c r="T598" s="137">
        <f>S598*H598</f>
        <v>0</v>
      </c>
      <c r="AR598" s="138" t="s">
        <v>265</v>
      </c>
      <c r="AT598" s="138" t="s">
        <v>135</v>
      </c>
      <c r="AU598" s="138" t="s">
        <v>80</v>
      </c>
      <c r="AY598" s="17" t="s">
        <v>132</v>
      </c>
      <c r="BE598" s="139">
        <f>IF(N598="základní",J598,0)</f>
        <v>0</v>
      </c>
      <c r="BF598" s="139">
        <f>IF(N598="snížená",J598,0)</f>
        <v>0</v>
      </c>
      <c r="BG598" s="139">
        <f>IF(N598="zákl. přenesená",J598,0)</f>
        <v>0</v>
      </c>
      <c r="BH598" s="139">
        <f>IF(N598="sníž. přenesená",J598,0)</f>
        <v>0</v>
      </c>
      <c r="BI598" s="139">
        <f>IF(N598="nulová",J598,0)</f>
        <v>0</v>
      </c>
      <c r="BJ598" s="17" t="s">
        <v>78</v>
      </c>
      <c r="BK598" s="139">
        <f>ROUND(I598*H598,2)</f>
        <v>0</v>
      </c>
      <c r="BL598" s="17" t="s">
        <v>265</v>
      </c>
      <c r="BM598" s="138" t="s">
        <v>895</v>
      </c>
    </row>
    <row r="599" spans="2:65" s="1" customFormat="1" ht="29.25">
      <c r="B599" s="32"/>
      <c r="D599" s="140" t="s">
        <v>142</v>
      </c>
      <c r="F599" s="141" t="s">
        <v>896</v>
      </c>
      <c r="I599" s="142"/>
      <c r="L599" s="32"/>
      <c r="M599" s="143"/>
      <c r="T599" s="53"/>
      <c r="AT599" s="17" t="s">
        <v>142</v>
      </c>
      <c r="AU599" s="17" t="s">
        <v>80</v>
      </c>
    </row>
    <row r="600" spans="2:65" s="1" customFormat="1">
      <c r="B600" s="32"/>
      <c r="D600" s="144" t="s">
        <v>144</v>
      </c>
      <c r="F600" s="145" t="s">
        <v>897</v>
      </c>
      <c r="I600" s="142"/>
      <c r="L600" s="32"/>
      <c r="M600" s="143"/>
      <c r="T600" s="53"/>
      <c r="AT600" s="17" t="s">
        <v>144</v>
      </c>
      <c r="AU600" s="17" t="s">
        <v>80</v>
      </c>
    </row>
    <row r="601" spans="2:65" s="11" customFormat="1" ht="22.9" customHeight="1">
      <c r="B601" s="115"/>
      <c r="D601" s="116" t="s">
        <v>69</v>
      </c>
      <c r="E601" s="125" t="s">
        <v>898</v>
      </c>
      <c r="F601" s="125" t="s">
        <v>899</v>
      </c>
      <c r="I601" s="118"/>
      <c r="J601" s="126">
        <f>BK601</f>
        <v>0</v>
      </c>
      <c r="L601" s="115"/>
      <c r="M601" s="120"/>
      <c r="P601" s="121">
        <f>SUM(P602:P627)</f>
        <v>0</v>
      </c>
      <c r="R601" s="121">
        <f>SUM(R602:R627)</f>
        <v>8.2909999999999998E-3</v>
      </c>
      <c r="T601" s="122">
        <f>SUM(T602:T627)</f>
        <v>0.29399999999999998</v>
      </c>
      <c r="AR601" s="116" t="s">
        <v>80</v>
      </c>
      <c r="AT601" s="123" t="s">
        <v>69</v>
      </c>
      <c r="AU601" s="123" t="s">
        <v>78</v>
      </c>
      <c r="AY601" s="116" t="s">
        <v>132</v>
      </c>
      <c r="BK601" s="124">
        <f>SUM(BK602:BK627)</f>
        <v>0</v>
      </c>
    </row>
    <row r="602" spans="2:65" s="1" customFormat="1" ht="24.2" customHeight="1">
      <c r="B602" s="32"/>
      <c r="C602" s="127" t="s">
        <v>900</v>
      </c>
      <c r="D602" s="127" t="s">
        <v>135</v>
      </c>
      <c r="E602" s="128" t="s">
        <v>901</v>
      </c>
      <c r="F602" s="129" t="s">
        <v>902</v>
      </c>
      <c r="G602" s="130" t="s">
        <v>152</v>
      </c>
      <c r="H602" s="131">
        <v>53.6</v>
      </c>
      <c r="I602" s="132"/>
      <c r="J602" s="133">
        <f>ROUND(I602*H602,2)</f>
        <v>0</v>
      </c>
      <c r="K602" s="129" t="s">
        <v>139</v>
      </c>
      <c r="L602" s="32"/>
      <c r="M602" s="134" t="s">
        <v>19</v>
      </c>
      <c r="N602" s="135" t="s">
        <v>41</v>
      </c>
      <c r="P602" s="136">
        <f>O602*H602</f>
        <v>0</v>
      </c>
      <c r="Q602" s="136">
        <v>6.0000000000000002E-5</v>
      </c>
      <c r="R602" s="136">
        <f>Q602*H602</f>
        <v>3.2160000000000001E-3</v>
      </c>
      <c r="S602" s="136">
        <v>0</v>
      </c>
      <c r="T602" s="137">
        <f>S602*H602</f>
        <v>0</v>
      </c>
      <c r="AR602" s="138" t="s">
        <v>265</v>
      </c>
      <c r="AT602" s="138" t="s">
        <v>135</v>
      </c>
      <c r="AU602" s="138" t="s">
        <v>80</v>
      </c>
      <c r="AY602" s="17" t="s">
        <v>132</v>
      </c>
      <c r="BE602" s="139">
        <f>IF(N602="základní",J602,0)</f>
        <v>0</v>
      </c>
      <c r="BF602" s="139">
        <f>IF(N602="snížená",J602,0)</f>
        <v>0</v>
      </c>
      <c r="BG602" s="139">
        <f>IF(N602="zákl. přenesená",J602,0)</f>
        <v>0</v>
      </c>
      <c r="BH602" s="139">
        <f>IF(N602="sníž. přenesená",J602,0)</f>
        <v>0</v>
      </c>
      <c r="BI602" s="139">
        <f>IF(N602="nulová",J602,0)</f>
        <v>0</v>
      </c>
      <c r="BJ602" s="17" t="s">
        <v>78</v>
      </c>
      <c r="BK602" s="139">
        <f>ROUND(I602*H602,2)</f>
        <v>0</v>
      </c>
      <c r="BL602" s="17" t="s">
        <v>265</v>
      </c>
      <c r="BM602" s="138" t="s">
        <v>903</v>
      </c>
    </row>
    <row r="603" spans="2:65" s="1" customFormat="1" ht="19.5">
      <c r="B603" s="32"/>
      <c r="D603" s="140" t="s">
        <v>142</v>
      </c>
      <c r="F603" s="141" t="s">
        <v>904</v>
      </c>
      <c r="I603" s="142"/>
      <c r="L603" s="32"/>
      <c r="M603" s="143"/>
      <c r="T603" s="53"/>
      <c r="AT603" s="17" t="s">
        <v>142</v>
      </c>
      <c r="AU603" s="17" t="s">
        <v>80</v>
      </c>
    </row>
    <row r="604" spans="2:65" s="1" customFormat="1">
      <c r="B604" s="32"/>
      <c r="D604" s="144" t="s">
        <v>144</v>
      </c>
      <c r="F604" s="145" t="s">
        <v>905</v>
      </c>
      <c r="I604" s="142"/>
      <c r="L604" s="32"/>
      <c r="M604" s="143"/>
      <c r="T604" s="53"/>
      <c r="AT604" s="17" t="s">
        <v>144</v>
      </c>
      <c r="AU604" s="17" t="s">
        <v>80</v>
      </c>
    </row>
    <row r="605" spans="2:65" s="13" customFormat="1">
      <c r="B605" s="152"/>
      <c r="D605" s="140" t="s">
        <v>146</v>
      </c>
      <c r="E605" s="153" t="s">
        <v>19</v>
      </c>
      <c r="F605" s="154" t="s">
        <v>906</v>
      </c>
      <c r="H605" s="155">
        <v>38.4</v>
      </c>
      <c r="I605" s="156"/>
      <c r="L605" s="152"/>
      <c r="M605" s="157"/>
      <c r="T605" s="158"/>
      <c r="AT605" s="153" t="s">
        <v>146</v>
      </c>
      <c r="AU605" s="153" t="s">
        <v>80</v>
      </c>
      <c r="AV605" s="13" t="s">
        <v>80</v>
      </c>
      <c r="AW605" s="13" t="s">
        <v>32</v>
      </c>
      <c r="AX605" s="13" t="s">
        <v>70</v>
      </c>
      <c r="AY605" s="153" t="s">
        <v>132</v>
      </c>
    </row>
    <row r="606" spans="2:65" s="13" customFormat="1">
      <c r="B606" s="152"/>
      <c r="D606" s="140" t="s">
        <v>146</v>
      </c>
      <c r="E606" s="153" t="s">
        <v>19</v>
      </c>
      <c r="F606" s="154" t="s">
        <v>907</v>
      </c>
      <c r="H606" s="155">
        <v>8</v>
      </c>
      <c r="I606" s="156"/>
      <c r="L606" s="152"/>
      <c r="M606" s="157"/>
      <c r="T606" s="158"/>
      <c r="AT606" s="153" t="s">
        <v>146</v>
      </c>
      <c r="AU606" s="153" t="s">
        <v>80</v>
      </c>
      <c r="AV606" s="13" t="s">
        <v>80</v>
      </c>
      <c r="AW606" s="13" t="s">
        <v>32</v>
      </c>
      <c r="AX606" s="13" t="s">
        <v>70</v>
      </c>
      <c r="AY606" s="153" t="s">
        <v>132</v>
      </c>
    </row>
    <row r="607" spans="2:65" s="13" customFormat="1">
      <c r="B607" s="152"/>
      <c r="D607" s="140" t="s">
        <v>146</v>
      </c>
      <c r="E607" s="153" t="s">
        <v>19</v>
      </c>
      <c r="F607" s="154" t="s">
        <v>908</v>
      </c>
      <c r="H607" s="155">
        <v>3</v>
      </c>
      <c r="I607" s="156"/>
      <c r="L607" s="152"/>
      <c r="M607" s="157"/>
      <c r="T607" s="158"/>
      <c r="AT607" s="153" t="s">
        <v>146</v>
      </c>
      <c r="AU607" s="153" t="s">
        <v>80</v>
      </c>
      <c r="AV607" s="13" t="s">
        <v>80</v>
      </c>
      <c r="AW607" s="13" t="s">
        <v>32</v>
      </c>
      <c r="AX607" s="13" t="s">
        <v>70</v>
      </c>
      <c r="AY607" s="153" t="s">
        <v>132</v>
      </c>
    </row>
    <row r="608" spans="2:65" s="13" customFormat="1">
      <c r="B608" s="152"/>
      <c r="D608" s="140" t="s">
        <v>146</v>
      </c>
      <c r="E608" s="153" t="s">
        <v>19</v>
      </c>
      <c r="F608" s="154" t="s">
        <v>909</v>
      </c>
      <c r="H608" s="155">
        <v>4.2</v>
      </c>
      <c r="I608" s="156"/>
      <c r="L608" s="152"/>
      <c r="M608" s="157"/>
      <c r="T608" s="158"/>
      <c r="AT608" s="153" t="s">
        <v>146</v>
      </c>
      <c r="AU608" s="153" t="s">
        <v>80</v>
      </c>
      <c r="AV608" s="13" t="s">
        <v>80</v>
      </c>
      <c r="AW608" s="13" t="s">
        <v>32</v>
      </c>
      <c r="AX608" s="13" t="s">
        <v>70</v>
      </c>
      <c r="AY608" s="153" t="s">
        <v>132</v>
      </c>
    </row>
    <row r="609" spans="2:65" s="14" customFormat="1">
      <c r="B609" s="159"/>
      <c r="D609" s="140" t="s">
        <v>146</v>
      </c>
      <c r="E609" s="160" t="s">
        <v>19</v>
      </c>
      <c r="F609" s="161" t="s">
        <v>149</v>
      </c>
      <c r="H609" s="162">
        <v>53.6</v>
      </c>
      <c r="I609" s="163"/>
      <c r="L609" s="159"/>
      <c r="M609" s="164"/>
      <c r="T609" s="165"/>
      <c r="AT609" s="160" t="s">
        <v>146</v>
      </c>
      <c r="AU609" s="160" t="s">
        <v>80</v>
      </c>
      <c r="AV609" s="14" t="s">
        <v>140</v>
      </c>
      <c r="AW609" s="14" t="s">
        <v>32</v>
      </c>
      <c r="AX609" s="14" t="s">
        <v>78</v>
      </c>
      <c r="AY609" s="160" t="s">
        <v>132</v>
      </c>
    </row>
    <row r="610" spans="2:65" s="1" customFormat="1" ht="24.2" customHeight="1">
      <c r="B610" s="32"/>
      <c r="C610" s="127" t="s">
        <v>910</v>
      </c>
      <c r="D610" s="127" t="s">
        <v>135</v>
      </c>
      <c r="E610" s="128" t="s">
        <v>911</v>
      </c>
      <c r="F610" s="129" t="s">
        <v>912</v>
      </c>
      <c r="G610" s="130" t="s">
        <v>152</v>
      </c>
      <c r="H610" s="131">
        <v>53.6</v>
      </c>
      <c r="I610" s="132"/>
      <c r="J610" s="133">
        <f>ROUND(I610*H610,2)</f>
        <v>0</v>
      </c>
      <c r="K610" s="129" t="s">
        <v>139</v>
      </c>
      <c r="L610" s="32"/>
      <c r="M610" s="134" t="s">
        <v>19</v>
      </c>
      <c r="N610" s="135" t="s">
        <v>41</v>
      </c>
      <c r="P610" s="136">
        <f>O610*H610</f>
        <v>0</v>
      </c>
      <c r="Q610" s="136">
        <v>6.9999999999999994E-5</v>
      </c>
      <c r="R610" s="136">
        <f>Q610*H610</f>
        <v>3.7519999999999997E-3</v>
      </c>
      <c r="S610" s="136">
        <v>0</v>
      </c>
      <c r="T610" s="137">
        <f>S610*H610</f>
        <v>0</v>
      </c>
      <c r="AR610" s="138" t="s">
        <v>265</v>
      </c>
      <c r="AT610" s="138" t="s">
        <v>135</v>
      </c>
      <c r="AU610" s="138" t="s">
        <v>80</v>
      </c>
      <c r="AY610" s="17" t="s">
        <v>132</v>
      </c>
      <c r="BE610" s="139">
        <f>IF(N610="základní",J610,0)</f>
        <v>0</v>
      </c>
      <c r="BF610" s="139">
        <f>IF(N610="snížená",J610,0)</f>
        <v>0</v>
      </c>
      <c r="BG610" s="139">
        <f>IF(N610="zákl. přenesená",J610,0)</f>
        <v>0</v>
      </c>
      <c r="BH610" s="139">
        <f>IF(N610="sníž. přenesená",J610,0)</f>
        <v>0</v>
      </c>
      <c r="BI610" s="139">
        <f>IF(N610="nulová",J610,0)</f>
        <v>0</v>
      </c>
      <c r="BJ610" s="17" t="s">
        <v>78</v>
      </c>
      <c r="BK610" s="139">
        <f>ROUND(I610*H610,2)</f>
        <v>0</v>
      </c>
      <c r="BL610" s="17" t="s">
        <v>265</v>
      </c>
      <c r="BM610" s="138" t="s">
        <v>913</v>
      </c>
    </row>
    <row r="611" spans="2:65" s="1" customFormat="1" ht="19.5">
      <c r="B611" s="32"/>
      <c r="D611" s="140" t="s">
        <v>142</v>
      </c>
      <c r="F611" s="141" t="s">
        <v>914</v>
      </c>
      <c r="I611" s="142"/>
      <c r="L611" s="32"/>
      <c r="M611" s="143"/>
      <c r="T611" s="53"/>
      <c r="AT611" s="17" t="s">
        <v>142</v>
      </c>
      <c r="AU611" s="17" t="s">
        <v>80</v>
      </c>
    </row>
    <row r="612" spans="2:65" s="1" customFormat="1">
      <c r="B612" s="32"/>
      <c r="D612" s="144" t="s">
        <v>144</v>
      </c>
      <c r="F612" s="145" t="s">
        <v>915</v>
      </c>
      <c r="I612" s="142"/>
      <c r="L612" s="32"/>
      <c r="M612" s="143"/>
      <c r="T612" s="53"/>
      <c r="AT612" s="17" t="s">
        <v>144</v>
      </c>
      <c r="AU612" s="17" t="s">
        <v>80</v>
      </c>
    </row>
    <row r="613" spans="2:65" s="13" customFormat="1">
      <c r="B613" s="152"/>
      <c r="D613" s="140" t="s">
        <v>146</v>
      </c>
      <c r="E613" s="153" t="s">
        <v>19</v>
      </c>
      <c r="F613" s="154" t="s">
        <v>906</v>
      </c>
      <c r="H613" s="155">
        <v>38.4</v>
      </c>
      <c r="I613" s="156"/>
      <c r="L613" s="152"/>
      <c r="M613" s="157"/>
      <c r="T613" s="158"/>
      <c r="AT613" s="153" t="s">
        <v>146</v>
      </c>
      <c r="AU613" s="153" t="s">
        <v>80</v>
      </c>
      <c r="AV613" s="13" t="s">
        <v>80</v>
      </c>
      <c r="AW613" s="13" t="s">
        <v>32</v>
      </c>
      <c r="AX613" s="13" t="s">
        <v>70</v>
      </c>
      <c r="AY613" s="153" t="s">
        <v>132</v>
      </c>
    </row>
    <row r="614" spans="2:65" s="13" customFormat="1">
      <c r="B614" s="152"/>
      <c r="D614" s="140" t="s">
        <v>146</v>
      </c>
      <c r="E614" s="153" t="s">
        <v>19</v>
      </c>
      <c r="F614" s="154" t="s">
        <v>907</v>
      </c>
      <c r="H614" s="155">
        <v>8</v>
      </c>
      <c r="I614" s="156"/>
      <c r="L614" s="152"/>
      <c r="M614" s="157"/>
      <c r="T614" s="158"/>
      <c r="AT614" s="153" t="s">
        <v>146</v>
      </c>
      <c r="AU614" s="153" t="s">
        <v>80</v>
      </c>
      <c r="AV614" s="13" t="s">
        <v>80</v>
      </c>
      <c r="AW614" s="13" t="s">
        <v>32</v>
      </c>
      <c r="AX614" s="13" t="s">
        <v>70</v>
      </c>
      <c r="AY614" s="153" t="s">
        <v>132</v>
      </c>
    </row>
    <row r="615" spans="2:65" s="13" customFormat="1">
      <c r="B615" s="152"/>
      <c r="D615" s="140" t="s">
        <v>146</v>
      </c>
      <c r="E615" s="153" t="s">
        <v>19</v>
      </c>
      <c r="F615" s="154" t="s">
        <v>908</v>
      </c>
      <c r="H615" s="155">
        <v>3</v>
      </c>
      <c r="I615" s="156"/>
      <c r="L615" s="152"/>
      <c r="M615" s="157"/>
      <c r="T615" s="158"/>
      <c r="AT615" s="153" t="s">
        <v>146</v>
      </c>
      <c r="AU615" s="153" t="s">
        <v>80</v>
      </c>
      <c r="AV615" s="13" t="s">
        <v>80</v>
      </c>
      <c r="AW615" s="13" t="s">
        <v>32</v>
      </c>
      <c r="AX615" s="13" t="s">
        <v>70</v>
      </c>
      <c r="AY615" s="153" t="s">
        <v>132</v>
      </c>
    </row>
    <row r="616" spans="2:65" s="13" customFormat="1">
      <c r="B616" s="152"/>
      <c r="D616" s="140" t="s">
        <v>146</v>
      </c>
      <c r="E616" s="153" t="s">
        <v>19</v>
      </c>
      <c r="F616" s="154" t="s">
        <v>909</v>
      </c>
      <c r="H616" s="155">
        <v>4.2</v>
      </c>
      <c r="I616" s="156"/>
      <c r="L616" s="152"/>
      <c r="M616" s="157"/>
      <c r="T616" s="158"/>
      <c r="AT616" s="153" t="s">
        <v>146</v>
      </c>
      <c r="AU616" s="153" t="s">
        <v>80</v>
      </c>
      <c r="AV616" s="13" t="s">
        <v>80</v>
      </c>
      <c r="AW616" s="13" t="s">
        <v>32</v>
      </c>
      <c r="AX616" s="13" t="s">
        <v>70</v>
      </c>
      <c r="AY616" s="153" t="s">
        <v>132</v>
      </c>
    </row>
    <row r="617" spans="2:65" s="14" customFormat="1">
      <c r="B617" s="159"/>
      <c r="D617" s="140" t="s">
        <v>146</v>
      </c>
      <c r="E617" s="160" t="s">
        <v>19</v>
      </c>
      <c r="F617" s="161" t="s">
        <v>149</v>
      </c>
      <c r="H617" s="162">
        <v>53.6</v>
      </c>
      <c r="I617" s="163"/>
      <c r="L617" s="159"/>
      <c r="M617" s="164"/>
      <c r="T617" s="165"/>
      <c r="AT617" s="160" t="s">
        <v>146</v>
      </c>
      <c r="AU617" s="160" t="s">
        <v>80</v>
      </c>
      <c r="AV617" s="14" t="s">
        <v>140</v>
      </c>
      <c r="AW617" s="14" t="s">
        <v>32</v>
      </c>
      <c r="AX617" s="14" t="s">
        <v>78</v>
      </c>
      <c r="AY617" s="160" t="s">
        <v>132</v>
      </c>
    </row>
    <row r="618" spans="2:65" s="1" customFormat="1" ht="16.5" customHeight="1">
      <c r="B618" s="32"/>
      <c r="C618" s="127" t="s">
        <v>916</v>
      </c>
      <c r="D618" s="127" t="s">
        <v>135</v>
      </c>
      <c r="E618" s="128" t="s">
        <v>917</v>
      </c>
      <c r="F618" s="129" t="s">
        <v>918</v>
      </c>
      <c r="G618" s="130" t="s">
        <v>138</v>
      </c>
      <c r="H618" s="131">
        <v>14.7</v>
      </c>
      <c r="I618" s="132"/>
      <c r="J618" s="133">
        <f>ROUND(I618*H618,2)</f>
        <v>0</v>
      </c>
      <c r="K618" s="129" t="s">
        <v>139</v>
      </c>
      <c r="L618" s="32"/>
      <c r="M618" s="134" t="s">
        <v>19</v>
      </c>
      <c r="N618" s="135" t="s">
        <v>41</v>
      </c>
      <c r="P618" s="136">
        <f>O618*H618</f>
        <v>0</v>
      </c>
      <c r="Q618" s="136">
        <v>0</v>
      </c>
      <c r="R618" s="136">
        <f>Q618*H618</f>
        <v>0</v>
      </c>
      <c r="S618" s="136">
        <v>0.02</v>
      </c>
      <c r="T618" s="137">
        <f>S618*H618</f>
        <v>0.29399999999999998</v>
      </c>
      <c r="AR618" s="138" t="s">
        <v>265</v>
      </c>
      <c r="AT618" s="138" t="s">
        <v>135</v>
      </c>
      <c r="AU618" s="138" t="s">
        <v>80</v>
      </c>
      <c r="AY618" s="17" t="s">
        <v>132</v>
      </c>
      <c r="BE618" s="139">
        <f>IF(N618="základní",J618,0)</f>
        <v>0</v>
      </c>
      <c r="BF618" s="139">
        <f>IF(N618="snížená",J618,0)</f>
        <v>0</v>
      </c>
      <c r="BG618" s="139">
        <f>IF(N618="zákl. přenesená",J618,0)</f>
        <v>0</v>
      </c>
      <c r="BH618" s="139">
        <f>IF(N618="sníž. přenesená",J618,0)</f>
        <v>0</v>
      </c>
      <c r="BI618" s="139">
        <f>IF(N618="nulová",J618,0)</f>
        <v>0</v>
      </c>
      <c r="BJ618" s="17" t="s">
        <v>78</v>
      </c>
      <c r="BK618" s="139">
        <f>ROUND(I618*H618,2)</f>
        <v>0</v>
      </c>
      <c r="BL618" s="17" t="s">
        <v>265</v>
      </c>
      <c r="BM618" s="138" t="s">
        <v>919</v>
      </c>
    </row>
    <row r="619" spans="2:65" s="1" customFormat="1">
      <c r="B619" s="32"/>
      <c r="D619" s="140" t="s">
        <v>142</v>
      </c>
      <c r="F619" s="141" t="s">
        <v>918</v>
      </c>
      <c r="I619" s="142"/>
      <c r="L619" s="32"/>
      <c r="M619" s="143"/>
      <c r="T619" s="53"/>
      <c r="AT619" s="17" t="s">
        <v>142</v>
      </c>
      <c r="AU619" s="17" t="s">
        <v>80</v>
      </c>
    </row>
    <row r="620" spans="2:65" s="1" customFormat="1">
      <c r="B620" s="32"/>
      <c r="D620" s="144" t="s">
        <v>144</v>
      </c>
      <c r="F620" s="145" t="s">
        <v>920</v>
      </c>
      <c r="I620" s="142"/>
      <c r="L620" s="32"/>
      <c r="M620" s="143"/>
      <c r="T620" s="53"/>
      <c r="AT620" s="17" t="s">
        <v>144</v>
      </c>
      <c r="AU620" s="17" t="s">
        <v>80</v>
      </c>
    </row>
    <row r="621" spans="2:65" s="12" customFormat="1">
      <c r="B621" s="146"/>
      <c r="D621" s="140" t="s">
        <v>146</v>
      </c>
      <c r="E621" s="147" t="s">
        <v>19</v>
      </c>
      <c r="F621" s="148" t="s">
        <v>921</v>
      </c>
      <c r="H621" s="147" t="s">
        <v>19</v>
      </c>
      <c r="I621" s="149"/>
      <c r="L621" s="146"/>
      <c r="M621" s="150"/>
      <c r="T621" s="151"/>
      <c r="AT621" s="147" t="s">
        <v>146</v>
      </c>
      <c r="AU621" s="147" t="s">
        <v>80</v>
      </c>
      <c r="AV621" s="12" t="s">
        <v>78</v>
      </c>
      <c r="AW621" s="12" t="s">
        <v>32</v>
      </c>
      <c r="AX621" s="12" t="s">
        <v>70</v>
      </c>
      <c r="AY621" s="147" t="s">
        <v>132</v>
      </c>
    </row>
    <row r="622" spans="2:65" s="13" customFormat="1">
      <c r="B622" s="152"/>
      <c r="D622" s="140" t="s">
        <v>146</v>
      </c>
      <c r="E622" s="153" t="s">
        <v>19</v>
      </c>
      <c r="F622" s="154" t="s">
        <v>922</v>
      </c>
      <c r="H622" s="155">
        <v>14.7</v>
      </c>
      <c r="I622" s="156"/>
      <c r="L622" s="152"/>
      <c r="M622" s="157"/>
      <c r="T622" s="158"/>
      <c r="AT622" s="153" t="s">
        <v>146</v>
      </c>
      <c r="AU622" s="153" t="s">
        <v>80</v>
      </c>
      <c r="AV622" s="13" t="s">
        <v>80</v>
      </c>
      <c r="AW622" s="13" t="s">
        <v>32</v>
      </c>
      <c r="AX622" s="13" t="s">
        <v>78</v>
      </c>
      <c r="AY622" s="153" t="s">
        <v>132</v>
      </c>
    </row>
    <row r="623" spans="2:65" s="1" customFormat="1" ht="16.5" customHeight="1">
      <c r="B623" s="32"/>
      <c r="C623" s="127" t="s">
        <v>923</v>
      </c>
      <c r="D623" s="127" t="s">
        <v>135</v>
      </c>
      <c r="E623" s="128" t="s">
        <v>924</v>
      </c>
      <c r="F623" s="129" t="s">
        <v>925</v>
      </c>
      <c r="G623" s="130" t="s">
        <v>138</v>
      </c>
      <c r="H623" s="131">
        <v>14.7</v>
      </c>
      <c r="I623" s="132"/>
      <c r="J623" s="133">
        <f>ROUND(I623*H623,2)</f>
        <v>0</v>
      </c>
      <c r="K623" s="129" t="s">
        <v>537</v>
      </c>
      <c r="L623" s="32"/>
      <c r="M623" s="134" t="s">
        <v>19</v>
      </c>
      <c r="N623" s="135" t="s">
        <v>41</v>
      </c>
      <c r="P623" s="136">
        <f>O623*H623</f>
        <v>0</v>
      </c>
      <c r="Q623" s="136">
        <v>9.0000000000000006E-5</v>
      </c>
      <c r="R623" s="136">
        <f>Q623*H623</f>
        <v>1.323E-3</v>
      </c>
      <c r="S623" s="136">
        <v>0</v>
      </c>
      <c r="T623" s="137">
        <f>S623*H623</f>
        <v>0</v>
      </c>
      <c r="AR623" s="138" t="s">
        <v>265</v>
      </c>
      <c r="AT623" s="138" t="s">
        <v>135</v>
      </c>
      <c r="AU623" s="138" t="s">
        <v>80</v>
      </c>
      <c r="AY623" s="17" t="s">
        <v>132</v>
      </c>
      <c r="BE623" s="139">
        <f>IF(N623="základní",J623,0)</f>
        <v>0</v>
      </c>
      <c r="BF623" s="139">
        <f>IF(N623="snížená",J623,0)</f>
        <v>0</v>
      </c>
      <c r="BG623" s="139">
        <f>IF(N623="zákl. přenesená",J623,0)</f>
        <v>0</v>
      </c>
      <c r="BH623" s="139">
        <f>IF(N623="sníž. přenesená",J623,0)</f>
        <v>0</v>
      </c>
      <c r="BI623" s="139">
        <f>IF(N623="nulová",J623,0)</f>
        <v>0</v>
      </c>
      <c r="BJ623" s="17" t="s">
        <v>78</v>
      </c>
      <c r="BK623" s="139">
        <f>ROUND(I623*H623,2)</f>
        <v>0</v>
      </c>
      <c r="BL623" s="17" t="s">
        <v>265</v>
      </c>
      <c r="BM623" s="138" t="s">
        <v>926</v>
      </c>
    </row>
    <row r="624" spans="2:65" s="1" customFormat="1">
      <c r="B624" s="32"/>
      <c r="D624" s="140" t="s">
        <v>142</v>
      </c>
      <c r="F624" s="141" t="s">
        <v>925</v>
      </c>
      <c r="I624" s="142"/>
      <c r="L624" s="32"/>
      <c r="M624" s="143"/>
      <c r="T624" s="53"/>
      <c r="AT624" s="17" t="s">
        <v>142</v>
      </c>
      <c r="AU624" s="17" t="s">
        <v>80</v>
      </c>
    </row>
    <row r="625" spans="2:65" s="1" customFormat="1" ht="24.2" customHeight="1">
      <c r="B625" s="32"/>
      <c r="C625" s="127" t="s">
        <v>927</v>
      </c>
      <c r="D625" s="127" t="s">
        <v>135</v>
      </c>
      <c r="E625" s="128" t="s">
        <v>928</v>
      </c>
      <c r="F625" s="129" t="s">
        <v>929</v>
      </c>
      <c r="G625" s="130" t="s">
        <v>544</v>
      </c>
      <c r="H625" s="176"/>
      <c r="I625" s="132"/>
      <c r="J625" s="133">
        <f>ROUND(I625*H625,2)</f>
        <v>0</v>
      </c>
      <c r="K625" s="129" t="s">
        <v>139</v>
      </c>
      <c r="L625" s="32"/>
      <c r="M625" s="134" t="s">
        <v>19</v>
      </c>
      <c r="N625" s="135" t="s">
        <v>41</v>
      </c>
      <c r="P625" s="136">
        <f>O625*H625</f>
        <v>0</v>
      </c>
      <c r="Q625" s="136">
        <v>0</v>
      </c>
      <c r="R625" s="136">
        <f>Q625*H625</f>
        <v>0</v>
      </c>
      <c r="S625" s="136">
        <v>0</v>
      </c>
      <c r="T625" s="137">
        <f>S625*H625</f>
        <v>0</v>
      </c>
      <c r="AR625" s="138" t="s">
        <v>265</v>
      </c>
      <c r="AT625" s="138" t="s">
        <v>135</v>
      </c>
      <c r="AU625" s="138" t="s">
        <v>80</v>
      </c>
      <c r="AY625" s="17" t="s">
        <v>132</v>
      </c>
      <c r="BE625" s="139">
        <f>IF(N625="základní",J625,0)</f>
        <v>0</v>
      </c>
      <c r="BF625" s="139">
        <f>IF(N625="snížená",J625,0)</f>
        <v>0</v>
      </c>
      <c r="BG625" s="139">
        <f>IF(N625="zákl. přenesená",J625,0)</f>
        <v>0</v>
      </c>
      <c r="BH625" s="139">
        <f>IF(N625="sníž. přenesená",J625,0)</f>
        <v>0</v>
      </c>
      <c r="BI625" s="139">
        <f>IF(N625="nulová",J625,0)</f>
        <v>0</v>
      </c>
      <c r="BJ625" s="17" t="s">
        <v>78</v>
      </c>
      <c r="BK625" s="139">
        <f>ROUND(I625*H625,2)</f>
        <v>0</v>
      </c>
      <c r="BL625" s="17" t="s">
        <v>265</v>
      </c>
      <c r="BM625" s="138" t="s">
        <v>930</v>
      </c>
    </row>
    <row r="626" spans="2:65" s="1" customFormat="1" ht="29.25">
      <c r="B626" s="32"/>
      <c r="D626" s="140" t="s">
        <v>142</v>
      </c>
      <c r="F626" s="141" t="s">
        <v>931</v>
      </c>
      <c r="I626" s="142"/>
      <c r="L626" s="32"/>
      <c r="M626" s="143"/>
      <c r="T626" s="53"/>
      <c r="AT626" s="17" t="s">
        <v>142</v>
      </c>
      <c r="AU626" s="17" t="s">
        <v>80</v>
      </c>
    </row>
    <row r="627" spans="2:65" s="1" customFormat="1">
      <c r="B627" s="32"/>
      <c r="D627" s="144" t="s">
        <v>144</v>
      </c>
      <c r="F627" s="145" t="s">
        <v>932</v>
      </c>
      <c r="I627" s="142"/>
      <c r="L627" s="32"/>
      <c r="M627" s="143"/>
      <c r="T627" s="53"/>
      <c r="AT627" s="17" t="s">
        <v>144</v>
      </c>
      <c r="AU627" s="17" t="s">
        <v>80</v>
      </c>
    </row>
    <row r="628" spans="2:65" s="11" customFormat="1" ht="22.9" customHeight="1">
      <c r="B628" s="115"/>
      <c r="D628" s="116" t="s">
        <v>69</v>
      </c>
      <c r="E628" s="125" t="s">
        <v>933</v>
      </c>
      <c r="F628" s="125" t="s">
        <v>934</v>
      </c>
      <c r="I628" s="118"/>
      <c r="J628" s="126">
        <f>BK628</f>
        <v>0</v>
      </c>
      <c r="L628" s="115"/>
      <c r="M628" s="120"/>
      <c r="P628" s="121">
        <f>SUM(P629:P752)</f>
        <v>0</v>
      </c>
      <c r="R628" s="121">
        <f>SUM(R629:R752)</f>
        <v>6.2037550400000008</v>
      </c>
      <c r="T628" s="122">
        <f>SUM(T629:T752)</f>
        <v>8.2677142099999994</v>
      </c>
      <c r="AR628" s="116" t="s">
        <v>80</v>
      </c>
      <c r="AT628" s="123" t="s">
        <v>69</v>
      </c>
      <c r="AU628" s="123" t="s">
        <v>78</v>
      </c>
      <c r="AY628" s="116" t="s">
        <v>132</v>
      </c>
      <c r="BK628" s="124">
        <f>SUM(BK629:BK752)</f>
        <v>0</v>
      </c>
    </row>
    <row r="629" spans="2:65" s="1" customFormat="1" ht="16.5" customHeight="1">
      <c r="B629" s="32"/>
      <c r="C629" s="127" t="s">
        <v>935</v>
      </c>
      <c r="D629" s="127" t="s">
        <v>135</v>
      </c>
      <c r="E629" s="128" t="s">
        <v>936</v>
      </c>
      <c r="F629" s="129" t="s">
        <v>937</v>
      </c>
      <c r="G629" s="130" t="s">
        <v>138</v>
      </c>
      <c r="H629" s="131">
        <v>122.78700000000001</v>
      </c>
      <c r="I629" s="132"/>
      <c r="J629" s="133">
        <f>ROUND(I629*H629,2)</f>
        <v>0</v>
      </c>
      <c r="K629" s="129" t="s">
        <v>139</v>
      </c>
      <c r="L629" s="32"/>
      <c r="M629" s="134" t="s">
        <v>19</v>
      </c>
      <c r="N629" s="135" t="s">
        <v>41</v>
      </c>
      <c r="P629" s="136">
        <f>O629*H629</f>
        <v>0</v>
      </c>
      <c r="Q629" s="136">
        <v>0</v>
      </c>
      <c r="R629" s="136">
        <f>Q629*H629</f>
        <v>0</v>
      </c>
      <c r="S629" s="136">
        <v>0</v>
      </c>
      <c r="T629" s="137">
        <f>S629*H629</f>
        <v>0</v>
      </c>
      <c r="AR629" s="138" t="s">
        <v>265</v>
      </c>
      <c r="AT629" s="138" t="s">
        <v>135</v>
      </c>
      <c r="AU629" s="138" t="s">
        <v>80</v>
      </c>
      <c r="AY629" s="17" t="s">
        <v>132</v>
      </c>
      <c r="BE629" s="139">
        <f>IF(N629="základní",J629,0)</f>
        <v>0</v>
      </c>
      <c r="BF629" s="139">
        <f>IF(N629="snížená",J629,0)</f>
        <v>0</v>
      </c>
      <c r="BG629" s="139">
        <f>IF(N629="zákl. přenesená",J629,0)</f>
        <v>0</v>
      </c>
      <c r="BH629" s="139">
        <f>IF(N629="sníž. přenesená",J629,0)</f>
        <v>0</v>
      </c>
      <c r="BI629" s="139">
        <f>IF(N629="nulová",J629,0)</f>
        <v>0</v>
      </c>
      <c r="BJ629" s="17" t="s">
        <v>78</v>
      </c>
      <c r="BK629" s="139">
        <f>ROUND(I629*H629,2)</f>
        <v>0</v>
      </c>
      <c r="BL629" s="17" t="s">
        <v>265</v>
      </c>
      <c r="BM629" s="138" t="s">
        <v>938</v>
      </c>
    </row>
    <row r="630" spans="2:65" s="1" customFormat="1">
      <c r="B630" s="32"/>
      <c r="D630" s="140" t="s">
        <v>142</v>
      </c>
      <c r="F630" s="141" t="s">
        <v>939</v>
      </c>
      <c r="I630" s="142"/>
      <c r="L630" s="32"/>
      <c r="M630" s="143"/>
      <c r="T630" s="53"/>
      <c r="AT630" s="17" t="s">
        <v>142</v>
      </c>
      <c r="AU630" s="17" t="s">
        <v>80</v>
      </c>
    </row>
    <row r="631" spans="2:65" s="1" customFormat="1">
      <c r="B631" s="32"/>
      <c r="D631" s="144" t="s">
        <v>144</v>
      </c>
      <c r="F631" s="145" t="s">
        <v>940</v>
      </c>
      <c r="I631" s="142"/>
      <c r="L631" s="32"/>
      <c r="M631" s="143"/>
      <c r="T631" s="53"/>
      <c r="AT631" s="17" t="s">
        <v>144</v>
      </c>
      <c r="AU631" s="17" t="s">
        <v>80</v>
      </c>
    </row>
    <row r="632" spans="2:65" s="13" customFormat="1">
      <c r="B632" s="152"/>
      <c r="D632" s="140" t="s">
        <v>146</v>
      </c>
      <c r="E632" s="153" t="s">
        <v>19</v>
      </c>
      <c r="F632" s="154" t="s">
        <v>413</v>
      </c>
      <c r="H632" s="155">
        <v>12.644</v>
      </c>
      <c r="I632" s="156"/>
      <c r="L632" s="152"/>
      <c r="M632" s="157"/>
      <c r="T632" s="158"/>
      <c r="AT632" s="153" t="s">
        <v>146</v>
      </c>
      <c r="AU632" s="153" t="s">
        <v>80</v>
      </c>
      <c r="AV632" s="13" t="s">
        <v>80</v>
      </c>
      <c r="AW632" s="13" t="s">
        <v>32</v>
      </c>
      <c r="AX632" s="13" t="s">
        <v>70</v>
      </c>
      <c r="AY632" s="153" t="s">
        <v>132</v>
      </c>
    </row>
    <row r="633" spans="2:65" s="13" customFormat="1">
      <c r="B633" s="152"/>
      <c r="D633" s="140" t="s">
        <v>146</v>
      </c>
      <c r="E633" s="153" t="s">
        <v>19</v>
      </c>
      <c r="F633" s="154" t="s">
        <v>414</v>
      </c>
      <c r="H633" s="155">
        <v>29.856000000000002</v>
      </c>
      <c r="I633" s="156"/>
      <c r="L633" s="152"/>
      <c r="M633" s="157"/>
      <c r="T633" s="158"/>
      <c r="AT633" s="153" t="s">
        <v>146</v>
      </c>
      <c r="AU633" s="153" t="s">
        <v>80</v>
      </c>
      <c r="AV633" s="13" t="s">
        <v>80</v>
      </c>
      <c r="AW633" s="13" t="s">
        <v>32</v>
      </c>
      <c r="AX633" s="13" t="s">
        <v>70</v>
      </c>
      <c r="AY633" s="153" t="s">
        <v>132</v>
      </c>
    </row>
    <row r="634" spans="2:65" s="13" customFormat="1">
      <c r="B634" s="152"/>
      <c r="D634" s="140" t="s">
        <v>146</v>
      </c>
      <c r="E634" s="153" t="s">
        <v>19</v>
      </c>
      <c r="F634" s="154" t="s">
        <v>415</v>
      </c>
      <c r="H634" s="155">
        <v>4.49</v>
      </c>
      <c r="I634" s="156"/>
      <c r="L634" s="152"/>
      <c r="M634" s="157"/>
      <c r="T634" s="158"/>
      <c r="AT634" s="153" t="s">
        <v>146</v>
      </c>
      <c r="AU634" s="153" t="s">
        <v>80</v>
      </c>
      <c r="AV634" s="13" t="s">
        <v>80</v>
      </c>
      <c r="AW634" s="13" t="s">
        <v>32</v>
      </c>
      <c r="AX634" s="13" t="s">
        <v>70</v>
      </c>
      <c r="AY634" s="153" t="s">
        <v>132</v>
      </c>
    </row>
    <row r="635" spans="2:65" s="13" customFormat="1">
      <c r="B635" s="152"/>
      <c r="D635" s="140" t="s">
        <v>146</v>
      </c>
      <c r="E635" s="153" t="s">
        <v>19</v>
      </c>
      <c r="F635" s="154" t="s">
        <v>416</v>
      </c>
      <c r="H635" s="155">
        <v>9.9559999999999995</v>
      </c>
      <c r="I635" s="156"/>
      <c r="L635" s="152"/>
      <c r="M635" s="157"/>
      <c r="T635" s="158"/>
      <c r="AT635" s="153" t="s">
        <v>146</v>
      </c>
      <c r="AU635" s="153" t="s">
        <v>80</v>
      </c>
      <c r="AV635" s="13" t="s">
        <v>80</v>
      </c>
      <c r="AW635" s="13" t="s">
        <v>32</v>
      </c>
      <c r="AX635" s="13" t="s">
        <v>70</v>
      </c>
      <c r="AY635" s="153" t="s">
        <v>132</v>
      </c>
    </row>
    <row r="636" spans="2:65" s="13" customFormat="1">
      <c r="B636" s="152"/>
      <c r="D636" s="140" t="s">
        <v>146</v>
      </c>
      <c r="E636" s="153" t="s">
        <v>19</v>
      </c>
      <c r="F636" s="154" t="s">
        <v>417</v>
      </c>
      <c r="H636" s="155">
        <v>23.456</v>
      </c>
      <c r="I636" s="156"/>
      <c r="L636" s="152"/>
      <c r="M636" s="157"/>
      <c r="T636" s="158"/>
      <c r="AT636" s="153" t="s">
        <v>146</v>
      </c>
      <c r="AU636" s="153" t="s">
        <v>80</v>
      </c>
      <c r="AV636" s="13" t="s">
        <v>80</v>
      </c>
      <c r="AW636" s="13" t="s">
        <v>32</v>
      </c>
      <c r="AX636" s="13" t="s">
        <v>70</v>
      </c>
      <c r="AY636" s="153" t="s">
        <v>132</v>
      </c>
    </row>
    <row r="637" spans="2:65" s="13" customFormat="1">
      <c r="B637" s="152"/>
      <c r="D637" s="140" t="s">
        <v>146</v>
      </c>
      <c r="E637" s="153" t="s">
        <v>19</v>
      </c>
      <c r="F637" s="154" t="s">
        <v>418</v>
      </c>
      <c r="H637" s="155">
        <v>2.254</v>
      </c>
      <c r="I637" s="156"/>
      <c r="L637" s="152"/>
      <c r="M637" s="157"/>
      <c r="T637" s="158"/>
      <c r="AT637" s="153" t="s">
        <v>146</v>
      </c>
      <c r="AU637" s="153" t="s">
        <v>80</v>
      </c>
      <c r="AV637" s="13" t="s">
        <v>80</v>
      </c>
      <c r="AW637" s="13" t="s">
        <v>32</v>
      </c>
      <c r="AX637" s="13" t="s">
        <v>70</v>
      </c>
      <c r="AY637" s="153" t="s">
        <v>132</v>
      </c>
    </row>
    <row r="638" spans="2:65" s="13" customFormat="1">
      <c r="B638" s="152"/>
      <c r="D638" s="140" t="s">
        <v>146</v>
      </c>
      <c r="E638" s="153" t="s">
        <v>19</v>
      </c>
      <c r="F638" s="154" t="s">
        <v>419</v>
      </c>
      <c r="H638" s="155">
        <v>6.173</v>
      </c>
      <c r="I638" s="156"/>
      <c r="L638" s="152"/>
      <c r="M638" s="157"/>
      <c r="T638" s="158"/>
      <c r="AT638" s="153" t="s">
        <v>146</v>
      </c>
      <c r="AU638" s="153" t="s">
        <v>80</v>
      </c>
      <c r="AV638" s="13" t="s">
        <v>80</v>
      </c>
      <c r="AW638" s="13" t="s">
        <v>32</v>
      </c>
      <c r="AX638" s="13" t="s">
        <v>70</v>
      </c>
      <c r="AY638" s="153" t="s">
        <v>132</v>
      </c>
    </row>
    <row r="639" spans="2:65" s="13" customFormat="1">
      <c r="B639" s="152"/>
      <c r="D639" s="140" t="s">
        <v>146</v>
      </c>
      <c r="E639" s="153" t="s">
        <v>19</v>
      </c>
      <c r="F639" s="154" t="s">
        <v>420</v>
      </c>
      <c r="H639" s="155">
        <v>1.6830000000000001</v>
      </c>
      <c r="I639" s="156"/>
      <c r="L639" s="152"/>
      <c r="M639" s="157"/>
      <c r="T639" s="158"/>
      <c r="AT639" s="153" t="s">
        <v>146</v>
      </c>
      <c r="AU639" s="153" t="s">
        <v>80</v>
      </c>
      <c r="AV639" s="13" t="s">
        <v>80</v>
      </c>
      <c r="AW639" s="13" t="s">
        <v>32</v>
      </c>
      <c r="AX639" s="13" t="s">
        <v>70</v>
      </c>
      <c r="AY639" s="153" t="s">
        <v>132</v>
      </c>
    </row>
    <row r="640" spans="2:65" s="13" customFormat="1">
      <c r="B640" s="152"/>
      <c r="D640" s="140" t="s">
        <v>146</v>
      </c>
      <c r="E640" s="153" t="s">
        <v>19</v>
      </c>
      <c r="F640" s="154" t="s">
        <v>421</v>
      </c>
      <c r="H640" s="155">
        <v>2.0009999999999999</v>
      </c>
      <c r="I640" s="156"/>
      <c r="L640" s="152"/>
      <c r="M640" s="157"/>
      <c r="T640" s="158"/>
      <c r="AT640" s="153" t="s">
        <v>146</v>
      </c>
      <c r="AU640" s="153" t="s">
        <v>80</v>
      </c>
      <c r="AV640" s="13" t="s">
        <v>80</v>
      </c>
      <c r="AW640" s="13" t="s">
        <v>32</v>
      </c>
      <c r="AX640" s="13" t="s">
        <v>70</v>
      </c>
      <c r="AY640" s="153" t="s">
        <v>132</v>
      </c>
    </row>
    <row r="641" spans="2:65" s="13" customFormat="1">
      <c r="B641" s="152"/>
      <c r="D641" s="140" t="s">
        <v>146</v>
      </c>
      <c r="E641" s="153" t="s">
        <v>19</v>
      </c>
      <c r="F641" s="154" t="s">
        <v>422</v>
      </c>
      <c r="H641" s="155">
        <v>2.4769999999999999</v>
      </c>
      <c r="I641" s="156"/>
      <c r="L641" s="152"/>
      <c r="M641" s="157"/>
      <c r="T641" s="158"/>
      <c r="AT641" s="153" t="s">
        <v>146</v>
      </c>
      <c r="AU641" s="153" t="s">
        <v>80</v>
      </c>
      <c r="AV641" s="13" t="s">
        <v>80</v>
      </c>
      <c r="AW641" s="13" t="s">
        <v>32</v>
      </c>
      <c r="AX641" s="13" t="s">
        <v>70</v>
      </c>
      <c r="AY641" s="153" t="s">
        <v>132</v>
      </c>
    </row>
    <row r="642" spans="2:65" s="13" customFormat="1">
      <c r="B642" s="152"/>
      <c r="D642" s="140" t="s">
        <v>146</v>
      </c>
      <c r="E642" s="153" t="s">
        <v>19</v>
      </c>
      <c r="F642" s="154" t="s">
        <v>423</v>
      </c>
      <c r="H642" s="155">
        <v>8.1379999999999999</v>
      </c>
      <c r="I642" s="156"/>
      <c r="L642" s="152"/>
      <c r="M642" s="157"/>
      <c r="T642" s="158"/>
      <c r="AT642" s="153" t="s">
        <v>146</v>
      </c>
      <c r="AU642" s="153" t="s">
        <v>80</v>
      </c>
      <c r="AV642" s="13" t="s">
        <v>80</v>
      </c>
      <c r="AW642" s="13" t="s">
        <v>32</v>
      </c>
      <c r="AX642" s="13" t="s">
        <v>70</v>
      </c>
      <c r="AY642" s="153" t="s">
        <v>132</v>
      </c>
    </row>
    <row r="643" spans="2:65" s="13" customFormat="1">
      <c r="B643" s="152"/>
      <c r="D643" s="140" t="s">
        <v>146</v>
      </c>
      <c r="E643" s="153" t="s">
        <v>19</v>
      </c>
      <c r="F643" s="154" t="s">
        <v>424</v>
      </c>
      <c r="H643" s="155">
        <v>19.658999999999999</v>
      </c>
      <c r="I643" s="156"/>
      <c r="L643" s="152"/>
      <c r="M643" s="157"/>
      <c r="T643" s="158"/>
      <c r="AT643" s="153" t="s">
        <v>146</v>
      </c>
      <c r="AU643" s="153" t="s">
        <v>80</v>
      </c>
      <c r="AV643" s="13" t="s">
        <v>80</v>
      </c>
      <c r="AW643" s="13" t="s">
        <v>32</v>
      </c>
      <c r="AX643" s="13" t="s">
        <v>70</v>
      </c>
      <c r="AY643" s="153" t="s">
        <v>132</v>
      </c>
    </row>
    <row r="644" spans="2:65" s="14" customFormat="1">
      <c r="B644" s="159"/>
      <c r="D644" s="140" t="s">
        <v>146</v>
      </c>
      <c r="E644" s="160" t="s">
        <v>19</v>
      </c>
      <c r="F644" s="161" t="s">
        <v>149</v>
      </c>
      <c r="H644" s="162">
        <v>122.78700000000001</v>
      </c>
      <c r="I644" s="163"/>
      <c r="L644" s="159"/>
      <c r="M644" s="164"/>
      <c r="T644" s="165"/>
      <c r="AT644" s="160" t="s">
        <v>146</v>
      </c>
      <c r="AU644" s="160" t="s">
        <v>80</v>
      </c>
      <c r="AV644" s="14" t="s">
        <v>140</v>
      </c>
      <c r="AW644" s="14" t="s">
        <v>32</v>
      </c>
      <c r="AX644" s="14" t="s">
        <v>78</v>
      </c>
      <c r="AY644" s="160" t="s">
        <v>132</v>
      </c>
    </row>
    <row r="645" spans="2:65" s="1" customFormat="1" ht="16.5" customHeight="1">
      <c r="B645" s="32"/>
      <c r="C645" s="127" t="s">
        <v>941</v>
      </c>
      <c r="D645" s="127" t="s">
        <v>135</v>
      </c>
      <c r="E645" s="128" t="s">
        <v>942</v>
      </c>
      <c r="F645" s="129" t="s">
        <v>943</v>
      </c>
      <c r="G645" s="130" t="s">
        <v>138</v>
      </c>
      <c r="H645" s="131">
        <v>138.17400000000001</v>
      </c>
      <c r="I645" s="132"/>
      <c r="J645" s="133">
        <f>ROUND(I645*H645,2)</f>
        <v>0</v>
      </c>
      <c r="K645" s="129" t="s">
        <v>139</v>
      </c>
      <c r="L645" s="32"/>
      <c r="M645" s="134" t="s">
        <v>19</v>
      </c>
      <c r="N645" s="135" t="s">
        <v>41</v>
      </c>
      <c r="P645" s="136">
        <f>O645*H645</f>
        <v>0</v>
      </c>
      <c r="Q645" s="136">
        <v>2.9999999999999997E-4</v>
      </c>
      <c r="R645" s="136">
        <f>Q645*H645</f>
        <v>4.1452200000000002E-2</v>
      </c>
      <c r="S645" s="136">
        <v>0</v>
      </c>
      <c r="T645" s="137">
        <f>S645*H645</f>
        <v>0</v>
      </c>
      <c r="AR645" s="138" t="s">
        <v>265</v>
      </c>
      <c r="AT645" s="138" t="s">
        <v>135</v>
      </c>
      <c r="AU645" s="138" t="s">
        <v>80</v>
      </c>
      <c r="AY645" s="17" t="s">
        <v>132</v>
      </c>
      <c r="BE645" s="139">
        <f>IF(N645="základní",J645,0)</f>
        <v>0</v>
      </c>
      <c r="BF645" s="139">
        <f>IF(N645="snížená",J645,0)</f>
        <v>0</v>
      </c>
      <c r="BG645" s="139">
        <f>IF(N645="zákl. přenesená",J645,0)</f>
        <v>0</v>
      </c>
      <c r="BH645" s="139">
        <f>IF(N645="sníž. přenesená",J645,0)</f>
        <v>0</v>
      </c>
      <c r="BI645" s="139">
        <f>IF(N645="nulová",J645,0)</f>
        <v>0</v>
      </c>
      <c r="BJ645" s="17" t="s">
        <v>78</v>
      </c>
      <c r="BK645" s="139">
        <f>ROUND(I645*H645,2)</f>
        <v>0</v>
      </c>
      <c r="BL645" s="17" t="s">
        <v>265</v>
      </c>
      <c r="BM645" s="138" t="s">
        <v>944</v>
      </c>
    </row>
    <row r="646" spans="2:65" s="1" customFormat="1" ht="19.5">
      <c r="B646" s="32"/>
      <c r="D646" s="140" t="s">
        <v>142</v>
      </c>
      <c r="F646" s="141" t="s">
        <v>945</v>
      </c>
      <c r="I646" s="142"/>
      <c r="L646" s="32"/>
      <c r="M646" s="143"/>
      <c r="T646" s="53"/>
      <c r="AT646" s="17" t="s">
        <v>142</v>
      </c>
      <c r="AU646" s="17" t="s">
        <v>80</v>
      </c>
    </row>
    <row r="647" spans="2:65" s="1" customFormat="1">
      <c r="B647" s="32"/>
      <c r="D647" s="144" t="s">
        <v>144</v>
      </c>
      <c r="F647" s="145" t="s">
        <v>946</v>
      </c>
      <c r="I647" s="142"/>
      <c r="L647" s="32"/>
      <c r="M647" s="143"/>
      <c r="T647" s="53"/>
      <c r="AT647" s="17" t="s">
        <v>144</v>
      </c>
      <c r="AU647" s="17" t="s">
        <v>80</v>
      </c>
    </row>
    <row r="648" spans="2:65" s="13" customFormat="1">
      <c r="B648" s="152"/>
      <c r="D648" s="140" t="s">
        <v>146</v>
      </c>
      <c r="E648" s="153" t="s">
        <v>19</v>
      </c>
      <c r="F648" s="154" t="s">
        <v>947</v>
      </c>
      <c r="H648" s="155">
        <v>138.17400000000001</v>
      </c>
      <c r="I648" s="156"/>
      <c r="L648" s="152"/>
      <c r="M648" s="157"/>
      <c r="T648" s="158"/>
      <c r="AT648" s="153" t="s">
        <v>146</v>
      </c>
      <c r="AU648" s="153" t="s">
        <v>80</v>
      </c>
      <c r="AV648" s="13" t="s">
        <v>80</v>
      </c>
      <c r="AW648" s="13" t="s">
        <v>32</v>
      </c>
      <c r="AX648" s="13" t="s">
        <v>70</v>
      </c>
      <c r="AY648" s="153" t="s">
        <v>132</v>
      </c>
    </row>
    <row r="649" spans="2:65" s="14" customFormat="1">
      <c r="B649" s="159"/>
      <c r="D649" s="140" t="s">
        <v>146</v>
      </c>
      <c r="E649" s="160" t="s">
        <v>19</v>
      </c>
      <c r="F649" s="161" t="s">
        <v>149</v>
      </c>
      <c r="H649" s="162">
        <v>138.17400000000001</v>
      </c>
      <c r="I649" s="163"/>
      <c r="L649" s="159"/>
      <c r="M649" s="164"/>
      <c r="T649" s="165"/>
      <c r="AT649" s="160" t="s">
        <v>146</v>
      </c>
      <c r="AU649" s="160" t="s">
        <v>80</v>
      </c>
      <c r="AV649" s="14" t="s">
        <v>140</v>
      </c>
      <c r="AW649" s="14" t="s">
        <v>32</v>
      </c>
      <c r="AX649" s="14" t="s">
        <v>78</v>
      </c>
      <c r="AY649" s="160" t="s">
        <v>132</v>
      </c>
    </row>
    <row r="650" spans="2:65" s="1" customFormat="1" ht="24.2" customHeight="1">
      <c r="B650" s="32"/>
      <c r="C650" s="127" t="s">
        <v>948</v>
      </c>
      <c r="D650" s="127" t="s">
        <v>135</v>
      </c>
      <c r="E650" s="128" t="s">
        <v>949</v>
      </c>
      <c r="F650" s="129" t="s">
        <v>950</v>
      </c>
      <c r="G650" s="130" t="s">
        <v>138</v>
      </c>
      <c r="H650" s="131">
        <v>122.78700000000001</v>
      </c>
      <c r="I650" s="132"/>
      <c r="J650" s="133">
        <f>ROUND(I650*H650,2)</f>
        <v>0</v>
      </c>
      <c r="K650" s="129" t="s">
        <v>139</v>
      </c>
      <c r="L650" s="32"/>
      <c r="M650" s="134" t="s">
        <v>19</v>
      </c>
      <c r="N650" s="135" t="s">
        <v>41</v>
      </c>
      <c r="P650" s="136">
        <f>O650*H650</f>
        <v>0</v>
      </c>
      <c r="Q650" s="136">
        <v>0</v>
      </c>
      <c r="R650" s="136">
        <f>Q650*H650</f>
        <v>0</v>
      </c>
      <c r="S650" s="136">
        <v>0</v>
      </c>
      <c r="T650" s="137">
        <f>S650*H650</f>
        <v>0</v>
      </c>
      <c r="AR650" s="138" t="s">
        <v>265</v>
      </c>
      <c r="AT650" s="138" t="s">
        <v>135</v>
      </c>
      <c r="AU650" s="138" t="s">
        <v>80</v>
      </c>
      <c r="AY650" s="17" t="s">
        <v>132</v>
      </c>
      <c r="BE650" s="139">
        <f>IF(N650="základní",J650,0)</f>
        <v>0</v>
      </c>
      <c r="BF650" s="139">
        <f>IF(N650="snížená",J650,0)</f>
        <v>0</v>
      </c>
      <c r="BG650" s="139">
        <f>IF(N650="zákl. přenesená",J650,0)</f>
        <v>0</v>
      </c>
      <c r="BH650" s="139">
        <f>IF(N650="sníž. přenesená",J650,0)</f>
        <v>0</v>
      </c>
      <c r="BI650" s="139">
        <f>IF(N650="nulová",J650,0)</f>
        <v>0</v>
      </c>
      <c r="BJ650" s="17" t="s">
        <v>78</v>
      </c>
      <c r="BK650" s="139">
        <f>ROUND(I650*H650,2)</f>
        <v>0</v>
      </c>
      <c r="BL650" s="17" t="s">
        <v>265</v>
      </c>
      <c r="BM650" s="138" t="s">
        <v>951</v>
      </c>
    </row>
    <row r="651" spans="2:65" s="1" customFormat="1" ht="29.25">
      <c r="B651" s="32"/>
      <c r="D651" s="140" t="s">
        <v>142</v>
      </c>
      <c r="F651" s="141" t="s">
        <v>952</v>
      </c>
      <c r="I651" s="142"/>
      <c r="L651" s="32"/>
      <c r="M651" s="143"/>
      <c r="T651" s="53"/>
      <c r="AT651" s="17" t="s">
        <v>142</v>
      </c>
      <c r="AU651" s="17" t="s">
        <v>80</v>
      </c>
    </row>
    <row r="652" spans="2:65" s="1" customFormat="1">
      <c r="B652" s="32"/>
      <c r="D652" s="144" t="s">
        <v>144</v>
      </c>
      <c r="F652" s="145" t="s">
        <v>953</v>
      </c>
      <c r="I652" s="142"/>
      <c r="L652" s="32"/>
      <c r="M652" s="143"/>
      <c r="T652" s="53"/>
      <c r="AT652" s="17" t="s">
        <v>144</v>
      </c>
      <c r="AU652" s="17" t="s">
        <v>80</v>
      </c>
    </row>
    <row r="653" spans="2:65" s="1" customFormat="1" ht="24.2" customHeight="1">
      <c r="B653" s="32"/>
      <c r="C653" s="127" t="s">
        <v>954</v>
      </c>
      <c r="D653" s="127" t="s">
        <v>135</v>
      </c>
      <c r="E653" s="128" t="s">
        <v>955</v>
      </c>
      <c r="F653" s="129" t="s">
        <v>956</v>
      </c>
      <c r="G653" s="130" t="s">
        <v>138</v>
      </c>
      <c r="H653" s="131">
        <v>122.78700000000001</v>
      </c>
      <c r="I653" s="132"/>
      <c r="J653" s="133">
        <f>ROUND(I653*H653,2)</f>
        <v>0</v>
      </c>
      <c r="K653" s="129" t="s">
        <v>139</v>
      </c>
      <c r="L653" s="32"/>
      <c r="M653" s="134" t="s">
        <v>19</v>
      </c>
      <c r="N653" s="135" t="s">
        <v>41</v>
      </c>
      <c r="P653" s="136">
        <f>O653*H653</f>
        <v>0</v>
      </c>
      <c r="Q653" s="136">
        <v>1.2E-2</v>
      </c>
      <c r="R653" s="136">
        <f>Q653*H653</f>
        <v>1.4734440000000002</v>
      </c>
      <c r="S653" s="136">
        <v>0</v>
      </c>
      <c r="T653" s="137">
        <f>S653*H653</f>
        <v>0</v>
      </c>
      <c r="AR653" s="138" t="s">
        <v>265</v>
      </c>
      <c r="AT653" s="138" t="s">
        <v>135</v>
      </c>
      <c r="AU653" s="138" t="s">
        <v>80</v>
      </c>
      <c r="AY653" s="17" t="s">
        <v>132</v>
      </c>
      <c r="BE653" s="139">
        <f>IF(N653="základní",J653,0)</f>
        <v>0</v>
      </c>
      <c r="BF653" s="139">
        <f>IF(N653="snížená",J653,0)</f>
        <v>0</v>
      </c>
      <c r="BG653" s="139">
        <f>IF(N653="zákl. přenesená",J653,0)</f>
        <v>0</v>
      </c>
      <c r="BH653" s="139">
        <f>IF(N653="sníž. přenesená",J653,0)</f>
        <v>0</v>
      </c>
      <c r="BI653" s="139">
        <f>IF(N653="nulová",J653,0)</f>
        <v>0</v>
      </c>
      <c r="BJ653" s="17" t="s">
        <v>78</v>
      </c>
      <c r="BK653" s="139">
        <f>ROUND(I653*H653,2)</f>
        <v>0</v>
      </c>
      <c r="BL653" s="17" t="s">
        <v>265</v>
      </c>
      <c r="BM653" s="138" t="s">
        <v>957</v>
      </c>
    </row>
    <row r="654" spans="2:65" s="1" customFormat="1" ht="19.5">
      <c r="B654" s="32"/>
      <c r="D654" s="140" t="s">
        <v>142</v>
      </c>
      <c r="F654" s="141" t="s">
        <v>958</v>
      </c>
      <c r="I654" s="142"/>
      <c r="L654" s="32"/>
      <c r="M654" s="143"/>
      <c r="T654" s="53"/>
      <c r="AT654" s="17" t="s">
        <v>142</v>
      </c>
      <c r="AU654" s="17" t="s">
        <v>80</v>
      </c>
    </row>
    <row r="655" spans="2:65" s="1" customFormat="1">
      <c r="B655" s="32"/>
      <c r="D655" s="144" t="s">
        <v>144</v>
      </c>
      <c r="F655" s="145" t="s">
        <v>959</v>
      </c>
      <c r="I655" s="142"/>
      <c r="L655" s="32"/>
      <c r="M655" s="143"/>
      <c r="T655" s="53"/>
      <c r="AT655" s="17" t="s">
        <v>144</v>
      </c>
      <c r="AU655" s="17" t="s">
        <v>80</v>
      </c>
    </row>
    <row r="656" spans="2:65" s="1" customFormat="1" ht="24.2" customHeight="1">
      <c r="B656" s="32"/>
      <c r="C656" s="127" t="s">
        <v>960</v>
      </c>
      <c r="D656" s="127" t="s">
        <v>135</v>
      </c>
      <c r="E656" s="128" t="s">
        <v>961</v>
      </c>
      <c r="F656" s="129" t="s">
        <v>962</v>
      </c>
      <c r="G656" s="130" t="s">
        <v>152</v>
      </c>
      <c r="H656" s="131">
        <v>45.881</v>
      </c>
      <c r="I656" s="132"/>
      <c r="J656" s="133">
        <f>ROUND(I656*H656,2)</f>
        <v>0</v>
      </c>
      <c r="K656" s="129" t="s">
        <v>139</v>
      </c>
      <c r="L656" s="32"/>
      <c r="M656" s="134" t="s">
        <v>19</v>
      </c>
      <c r="N656" s="135" t="s">
        <v>41</v>
      </c>
      <c r="P656" s="136">
        <f>O656*H656</f>
        <v>0</v>
      </c>
      <c r="Q656" s="136">
        <v>0</v>
      </c>
      <c r="R656" s="136">
        <f>Q656*H656</f>
        <v>0</v>
      </c>
      <c r="S656" s="136">
        <v>1.174E-2</v>
      </c>
      <c r="T656" s="137">
        <f>S656*H656</f>
        <v>0.53864294000000001</v>
      </c>
      <c r="AR656" s="138" t="s">
        <v>265</v>
      </c>
      <c r="AT656" s="138" t="s">
        <v>135</v>
      </c>
      <c r="AU656" s="138" t="s">
        <v>80</v>
      </c>
      <c r="AY656" s="17" t="s">
        <v>132</v>
      </c>
      <c r="BE656" s="139">
        <f>IF(N656="základní",J656,0)</f>
        <v>0</v>
      </c>
      <c r="BF656" s="139">
        <f>IF(N656="snížená",J656,0)</f>
        <v>0</v>
      </c>
      <c r="BG656" s="139">
        <f>IF(N656="zákl. přenesená",J656,0)</f>
        <v>0</v>
      </c>
      <c r="BH656" s="139">
        <f>IF(N656="sníž. přenesená",J656,0)</f>
        <v>0</v>
      </c>
      <c r="BI656" s="139">
        <f>IF(N656="nulová",J656,0)</f>
        <v>0</v>
      </c>
      <c r="BJ656" s="17" t="s">
        <v>78</v>
      </c>
      <c r="BK656" s="139">
        <f>ROUND(I656*H656,2)</f>
        <v>0</v>
      </c>
      <c r="BL656" s="17" t="s">
        <v>265</v>
      </c>
      <c r="BM656" s="138" t="s">
        <v>963</v>
      </c>
    </row>
    <row r="657" spans="2:65" s="1" customFormat="1" ht="19.5">
      <c r="B657" s="32"/>
      <c r="D657" s="140" t="s">
        <v>142</v>
      </c>
      <c r="F657" s="141" t="s">
        <v>962</v>
      </c>
      <c r="I657" s="142"/>
      <c r="L657" s="32"/>
      <c r="M657" s="143"/>
      <c r="T657" s="53"/>
      <c r="AT657" s="17" t="s">
        <v>142</v>
      </c>
      <c r="AU657" s="17" t="s">
        <v>80</v>
      </c>
    </row>
    <row r="658" spans="2:65" s="1" customFormat="1">
      <c r="B658" s="32"/>
      <c r="D658" s="144" t="s">
        <v>144</v>
      </c>
      <c r="F658" s="145" t="s">
        <v>964</v>
      </c>
      <c r="I658" s="142"/>
      <c r="L658" s="32"/>
      <c r="M658" s="143"/>
      <c r="T658" s="53"/>
      <c r="AT658" s="17" t="s">
        <v>144</v>
      </c>
      <c r="AU658" s="17" t="s">
        <v>80</v>
      </c>
    </row>
    <row r="659" spans="2:65" s="13" customFormat="1">
      <c r="B659" s="152"/>
      <c r="D659" s="140" t="s">
        <v>146</v>
      </c>
      <c r="E659" s="153" t="s">
        <v>19</v>
      </c>
      <c r="F659" s="154" t="s">
        <v>965</v>
      </c>
      <c r="H659" s="155">
        <v>14.398</v>
      </c>
      <c r="I659" s="156"/>
      <c r="L659" s="152"/>
      <c r="M659" s="157"/>
      <c r="T659" s="158"/>
      <c r="AT659" s="153" t="s">
        <v>146</v>
      </c>
      <c r="AU659" s="153" t="s">
        <v>80</v>
      </c>
      <c r="AV659" s="13" t="s">
        <v>80</v>
      </c>
      <c r="AW659" s="13" t="s">
        <v>32</v>
      </c>
      <c r="AX659" s="13" t="s">
        <v>70</v>
      </c>
      <c r="AY659" s="153" t="s">
        <v>132</v>
      </c>
    </row>
    <row r="660" spans="2:65" s="13" customFormat="1">
      <c r="B660" s="152"/>
      <c r="D660" s="140" t="s">
        <v>146</v>
      </c>
      <c r="E660" s="153" t="s">
        <v>19</v>
      </c>
      <c r="F660" s="154" t="s">
        <v>966</v>
      </c>
      <c r="H660" s="155">
        <v>4.2050000000000001</v>
      </c>
      <c r="I660" s="156"/>
      <c r="L660" s="152"/>
      <c r="M660" s="157"/>
      <c r="T660" s="158"/>
      <c r="AT660" s="153" t="s">
        <v>146</v>
      </c>
      <c r="AU660" s="153" t="s">
        <v>80</v>
      </c>
      <c r="AV660" s="13" t="s">
        <v>80</v>
      </c>
      <c r="AW660" s="13" t="s">
        <v>32</v>
      </c>
      <c r="AX660" s="13" t="s">
        <v>70</v>
      </c>
      <c r="AY660" s="153" t="s">
        <v>132</v>
      </c>
    </row>
    <row r="661" spans="2:65" s="13" customFormat="1">
      <c r="B661" s="152"/>
      <c r="D661" s="140" t="s">
        <v>146</v>
      </c>
      <c r="E661" s="153" t="s">
        <v>19</v>
      </c>
      <c r="F661" s="154" t="s">
        <v>967</v>
      </c>
      <c r="H661" s="155">
        <v>9.6</v>
      </c>
      <c r="I661" s="156"/>
      <c r="L661" s="152"/>
      <c r="M661" s="157"/>
      <c r="T661" s="158"/>
      <c r="AT661" s="153" t="s">
        <v>146</v>
      </c>
      <c r="AU661" s="153" t="s">
        <v>80</v>
      </c>
      <c r="AV661" s="13" t="s">
        <v>80</v>
      </c>
      <c r="AW661" s="13" t="s">
        <v>32</v>
      </c>
      <c r="AX661" s="13" t="s">
        <v>70</v>
      </c>
      <c r="AY661" s="153" t="s">
        <v>132</v>
      </c>
    </row>
    <row r="662" spans="2:65" s="13" customFormat="1">
      <c r="B662" s="152"/>
      <c r="D662" s="140" t="s">
        <v>146</v>
      </c>
      <c r="E662" s="153" t="s">
        <v>19</v>
      </c>
      <c r="F662" s="154" t="s">
        <v>968</v>
      </c>
      <c r="H662" s="155">
        <v>3.3959999999999999</v>
      </c>
      <c r="I662" s="156"/>
      <c r="L662" s="152"/>
      <c r="M662" s="157"/>
      <c r="T662" s="158"/>
      <c r="AT662" s="153" t="s">
        <v>146</v>
      </c>
      <c r="AU662" s="153" t="s">
        <v>80</v>
      </c>
      <c r="AV662" s="13" t="s">
        <v>80</v>
      </c>
      <c r="AW662" s="13" t="s">
        <v>32</v>
      </c>
      <c r="AX662" s="13" t="s">
        <v>70</v>
      </c>
      <c r="AY662" s="153" t="s">
        <v>132</v>
      </c>
    </row>
    <row r="663" spans="2:65" s="13" customFormat="1">
      <c r="B663" s="152"/>
      <c r="D663" s="140" t="s">
        <v>146</v>
      </c>
      <c r="E663" s="153" t="s">
        <v>19</v>
      </c>
      <c r="F663" s="154" t="s">
        <v>969</v>
      </c>
      <c r="H663" s="155">
        <v>7.7880000000000003</v>
      </c>
      <c r="I663" s="156"/>
      <c r="L663" s="152"/>
      <c r="M663" s="157"/>
      <c r="T663" s="158"/>
      <c r="AT663" s="153" t="s">
        <v>146</v>
      </c>
      <c r="AU663" s="153" t="s">
        <v>80</v>
      </c>
      <c r="AV663" s="13" t="s">
        <v>80</v>
      </c>
      <c r="AW663" s="13" t="s">
        <v>32</v>
      </c>
      <c r="AX663" s="13" t="s">
        <v>70</v>
      </c>
      <c r="AY663" s="153" t="s">
        <v>132</v>
      </c>
    </row>
    <row r="664" spans="2:65" s="13" customFormat="1">
      <c r="B664" s="152"/>
      <c r="D664" s="140" t="s">
        <v>146</v>
      </c>
      <c r="E664" s="153" t="s">
        <v>19</v>
      </c>
      <c r="F664" s="154" t="s">
        <v>970</v>
      </c>
      <c r="H664" s="155">
        <v>6.4939999999999998</v>
      </c>
      <c r="I664" s="156"/>
      <c r="L664" s="152"/>
      <c r="M664" s="157"/>
      <c r="T664" s="158"/>
      <c r="AT664" s="153" t="s">
        <v>146</v>
      </c>
      <c r="AU664" s="153" t="s">
        <v>80</v>
      </c>
      <c r="AV664" s="13" t="s">
        <v>80</v>
      </c>
      <c r="AW664" s="13" t="s">
        <v>32</v>
      </c>
      <c r="AX664" s="13" t="s">
        <v>70</v>
      </c>
      <c r="AY664" s="153" t="s">
        <v>132</v>
      </c>
    </row>
    <row r="665" spans="2:65" s="14" customFormat="1">
      <c r="B665" s="159"/>
      <c r="D665" s="140" t="s">
        <v>146</v>
      </c>
      <c r="E665" s="160" t="s">
        <v>19</v>
      </c>
      <c r="F665" s="161" t="s">
        <v>149</v>
      </c>
      <c r="H665" s="162">
        <v>45.881</v>
      </c>
      <c r="I665" s="163"/>
      <c r="L665" s="159"/>
      <c r="M665" s="164"/>
      <c r="T665" s="165"/>
      <c r="AT665" s="160" t="s">
        <v>146</v>
      </c>
      <c r="AU665" s="160" t="s">
        <v>80</v>
      </c>
      <c r="AV665" s="14" t="s">
        <v>140</v>
      </c>
      <c r="AW665" s="14" t="s">
        <v>32</v>
      </c>
      <c r="AX665" s="14" t="s">
        <v>78</v>
      </c>
      <c r="AY665" s="160" t="s">
        <v>132</v>
      </c>
    </row>
    <row r="666" spans="2:65" s="1" customFormat="1" ht="37.9" customHeight="1">
      <c r="B666" s="32"/>
      <c r="C666" s="127" t="s">
        <v>971</v>
      </c>
      <c r="D666" s="127" t="s">
        <v>135</v>
      </c>
      <c r="E666" s="128" t="s">
        <v>972</v>
      </c>
      <c r="F666" s="129" t="s">
        <v>973</v>
      </c>
      <c r="G666" s="130" t="s">
        <v>152</v>
      </c>
      <c r="H666" s="131">
        <v>97.363</v>
      </c>
      <c r="I666" s="132"/>
      <c r="J666" s="133">
        <f>ROUND(I666*H666,2)</f>
        <v>0</v>
      </c>
      <c r="K666" s="129" t="s">
        <v>139</v>
      </c>
      <c r="L666" s="32"/>
      <c r="M666" s="134" t="s">
        <v>19</v>
      </c>
      <c r="N666" s="135" t="s">
        <v>41</v>
      </c>
      <c r="P666" s="136">
        <f>O666*H666</f>
        <v>0</v>
      </c>
      <c r="Q666" s="136">
        <v>4.2999999999999999E-4</v>
      </c>
      <c r="R666" s="136">
        <f>Q666*H666</f>
        <v>4.1866090000000002E-2</v>
      </c>
      <c r="S666" s="136">
        <v>0</v>
      </c>
      <c r="T666" s="137">
        <f>S666*H666</f>
        <v>0</v>
      </c>
      <c r="AR666" s="138" t="s">
        <v>265</v>
      </c>
      <c r="AT666" s="138" t="s">
        <v>135</v>
      </c>
      <c r="AU666" s="138" t="s">
        <v>80</v>
      </c>
      <c r="AY666" s="17" t="s">
        <v>132</v>
      </c>
      <c r="BE666" s="139">
        <f>IF(N666="základní",J666,0)</f>
        <v>0</v>
      </c>
      <c r="BF666" s="139">
        <f>IF(N666="snížená",J666,0)</f>
        <v>0</v>
      </c>
      <c r="BG666" s="139">
        <f>IF(N666="zákl. přenesená",J666,0)</f>
        <v>0</v>
      </c>
      <c r="BH666" s="139">
        <f>IF(N666="sníž. přenesená",J666,0)</f>
        <v>0</v>
      </c>
      <c r="BI666" s="139">
        <f>IF(N666="nulová",J666,0)</f>
        <v>0</v>
      </c>
      <c r="BJ666" s="17" t="s">
        <v>78</v>
      </c>
      <c r="BK666" s="139">
        <f>ROUND(I666*H666,2)</f>
        <v>0</v>
      </c>
      <c r="BL666" s="17" t="s">
        <v>265</v>
      </c>
      <c r="BM666" s="138" t="s">
        <v>974</v>
      </c>
    </row>
    <row r="667" spans="2:65" s="1" customFormat="1" ht="29.25">
      <c r="B667" s="32"/>
      <c r="D667" s="140" t="s">
        <v>142</v>
      </c>
      <c r="F667" s="141" t="s">
        <v>975</v>
      </c>
      <c r="I667" s="142"/>
      <c r="L667" s="32"/>
      <c r="M667" s="143"/>
      <c r="T667" s="53"/>
      <c r="AT667" s="17" t="s">
        <v>142</v>
      </c>
      <c r="AU667" s="17" t="s">
        <v>80</v>
      </c>
    </row>
    <row r="668" spans="2:65" s="1" customFormat="1">
      <c r="B668" s="32"/>
      <c r="D668" s="144" t="s">
        <v>144</v>
      </c>
      <c r="F668" s="145" t="s">
        <v>976</v>
      </c>
      <c r="I668" s="142"/>
      <c r="L668" s="32"/>
      <c r="M668" s="143"/>
      <c r="T668" s="53"/>
      <c r="AT668" s="17" t="s">
        <v>144</v>
      </c>
      <c r="AU668" s="17" t="s">
        <v>80</v>
      </c>
    </row>
    <row r="669" spans="2:65" s="13" customFormat="1">
      <c r="B669" s="152"/>
      <c r="D669" s="140" t="s">
        <v>146</v>
      </c>
      <c r="E669" s="153" t="s">
        <v>19</v>
      </c>
      <c r="F669" s="154" t="s">
        <v>977</v>
      </c>
      <c r="H669" s="155">
        <v>14.282</v>
      </c>
      <c r="I669" s="156"/>
      <c r="L669" s="152"/>
      <c r="M669" s="157"/>
      <c r="T669" s="158"/>
      <c r="AT669" s="153" t="s">
        <v>146</v>
      </c>
      <c r="AU669" s="153" t="s">
        <v>80</v>
      </c>
      <c r="AV669" s="13" t="s">
        <v>80</v>
      </c>
      <c r="AW669" s="13" t="s">
        <v>32</v>
      </c>
      <c r="AX669" s="13" t="s">
        <v>70</v>
      </c>
      <c r="AY669" s="153" t="s">
        <v>132</v>
      </c>
    </row>
    <row r="670" spans="2:65" s="13" customFormat="1">
      <c r="B670" s="152"/>
      <c r="D670" s="140" t="s">
        <v>146</v>
      </c>
      <c r="E670" s="153" t="s">
        <v>19</v>
      </c>
      <c r="F670" s="154" t="s">
        <v>978</v>
      </c>
      <c r="H670" s="155">
        <v>24.884</v>
      </c>
      <c r="I670" s="156"/>
      <c r="L670" s="152"/>
      <c r="M670" s="157"/>
      <c r="T670" s="158"/>
      <c r="AT670" s="153" t="s">
        <v>146</v>
      </c>
      <c r="AU670" s="153" t="s">
        <v>80</v>
      </c>
      <c r="AV670" s="13" t="s">
        <v>80</v>
      </c>
      <c r="AW670" s="13" t="s">
        <v>32</v>
      </c>
      <c r="AX670" s="13" t="s">
        <v>70</v>
      </c>
      <c r="AY670" s="153" t="s">
        <v>132</v>
      </c>
    </row>
    <row r="671" spans="2:65" s="13" customFormat="1">
      <c r="B671" s="152"/>
      <c r="D671" s="140" t="s">
        <v>146</v>
      </c>
      <c r="E671" s="153" t="s">
        <v>19</v>
      </c>
      <c r="F671" s="154" t="s">
        <v>979</v>
      </c>
      <c r="H671" s="155">
        <v>3.028</v>
      </c>
      <c r="I671" s="156"/>
      <c r="L671" s="152"/>
      <c r="M671" s="157"/>
      <c r="T671" s="158"/>
      <c r="AT671" s="153" t="s">
        <v>146</v>
      </c>
      <c r="AU671" s="153" t="s">
        <v>80</v>
      </c>
      <c r="AV671" s="13" t="s">
        <v>80</v>
      </c>
      <c r="AW671" s="13" t="s">
        <v>32</v>
      </c>
      <c r="AX671" s="13" t="s">
        <v>70</v>
      </c>
      <c r="AY671" s="153" t="s">
        <v>132</v>
      </c>
    </row>
    <row r="672" spans="2:65" s="13" customFormat="1">
      <c r="B672" s="152"/>
      <c r="D672" s="140" t="s">
        <v>146</v>
      </c>
      <c r="E672" s="153" t="s">
        <v>19</v>
      </c>
      <c r="F672" s="154" t="s">
        <v>965</v>
      </c>
      <c r="H672" s="155">
        <v>14.398</v>
      </c>
      <c r="I672" s="156"/>
      <c r="L672" s="152"/>
      <c r="M672" s="157"/>
      <c r="T672" s="158"/>
      <c r="AT672" s="153" t="s">
        <v>146</v>
      </c>
      <c r="AU672" s="153" t="s">
        <v>80</v>
      </c>
      <c r="AV672" s="13" t="s">
        <v>80</v>
      </c>
      <c r="AW672" s="13" t="s">
        <v>32</v>
      </c>
      <c r="AX672" s="13" t="s">
        <v>70</v>
      </c>
      <c r="AY672" s="153" t="s">
        <v>132</v>
      </c>
    </row>
    <row r="673" spans="2:65" s="13" customFormat="1">
      <c r="B673" s="152"/>
      <c r="D673" s="140" t="s">
        <v>146</v>
      </c>
      <c r="E673" s="153" t="s">
        <v>19</v>
      </c>
      <c r="F673" s="154" t="s">
        <v>980</v>
      </c>
      <c r="H673" s="155">
        <v>4.2050000000000001</v>
      </c>
      <c r="I673" s="156"/>
      <c r="L673" s="152"/>
      <c r="M673" s="157"/>
      <c r="T673" s="158"/>
      <c r="AT673" s="153" t="s">
        <v>146</v>
      </c>
      <c r="AU673" s="153" t="s">
        <v>80</v>
      </c>
      <c r="AV673" s="13" t="s">
        <v>80</v>
      </c>
      <c r="AW673" s="13" t="s">
        <v>32</v>
      </c>
      <c r="AX673" s="13" t="s">
        <v>70</v>
      </c>
      <c r="AY673" s="153" t="s">
        <v>132</v>
      </c>
    </row>
    <row r="674" spans="2:65" s="13" customFormat="1">
      <c r="B674" s="152"/>
      <c r="D674" s="140" t="s">
        <v>146</v>
      </c>
      <c r="E674" s="153" t="s">
        <v>19</v>
      </c>
      <c r="F674" s="154" t="s">
        <v>981</v>
      </c>
      <c r="H674" s="155">
        <v>19.641999999999999</v>
      </c>
      <c r="I674" s="156"/>
      <c r="L674" s="152"/>
      <c r="M674" s="157"/>
      <c r="T674" s="158"/>
      <c r="AT674" s="153" t="s">
        <v>146</v>
      </c>
      <c r="AU674" s="153" t="s">
        <v>80</v>
      </c>
      <c r="AV674" s="13" t="s">
        <v>80</v>
      </c>
      <c r="AW674" s="13" t="s">
        <v>32</v>
      </c>
      <c r="AX674" s="13" t="s">
        <v>70</v>
      </c>
      <c r="AY674" s="153" t="s">
        <v>132</v>
      </c>
    </row>
    <row r="675" spans="2:65" s="13" customFormat="1">
      <c r="B675" s="152"/>
      <c r="D675" s="140" t="s">
        <v>146</v>
      </c>
      <c r="E675" s="153" t="s">
        <v>19</v>
      </c>
      <c r="F675" s="154" t="s">
        <v>982</v>
      </c>
      <c r="H675" s="155">
        <v>16.923999999999999</v>
      </c>
      <c r="I675" s="156"/>
      <c r="L675" s="152"/>
      <c r="M675" s="157"/>
      <c r="T675" s="158"/>
      <c r="AT675" s="153" t="s">
        <v>146</v>
      </c>
      <c r="AU675" s="153" t="s">
        <v>80</v>
      </c>
      <c r="AV675" s="13" t="s">
        <v>80</v>
      </c>
      <c r="AW675" s="13" t="s">
        <v>32</v>
      </c>
      <c r="AX675" s="13" t="s">
        <v>70</v>
      </c>
      <c r="AY675" s="153" t="s">
        <v>132</v>
      </c>
    </row>
    <row r="676" spans="2:65" s="14" customFormat="1">
      <c r="B676" s="159"/>
      <c r="D676" s="140" t="s">
        <v>146</v>
      </c>
      <c r="E676" s="160" t="s">
        <v>19</v>
      </c>
      <c r="F676" s="161" t="s">
        <v>149</v>
      </c>
      <c r="H676" s="162">
        <v>97.363</v>
      </c>
      <c r="I676" s="163"/>
      <c r="L676" s="159"/>
      <c r="M676" s="164"/>
      <c r="T676" s="165"/>
      <c r="AT676" s="160" t="s">
        <v>146</v>
      </c>
      <c r="AU676" s="160" t="s">
        <v>80</v>
      </c>
      <c r="AV676" s="14" t="s">
        <v>140</v>
      </c>
      <c r="AW676" s="14" t="s">
        <v>32</v>
      </c>
      <c r="AX676" s="14" t="s">
        <v>78</v>
      </c>
      <c r="AY676" s="160" t="s">
        <v>132</v>
      </c>
    </row>
    <row r="677" spans="2:65" s="1" customFormat="1" ht="24.2" customHeight="1">
      <c r="B677" s="32"/>
      <c r="C677" s="166" t="s">
        <v>983</v>
      </c>
      <c r="D677" s="166" t="s">
        <v>485</v>
      </c>
      <c r="E677" s="167" t="s">
        <v>984</v>
      </c>
      <c r="F677" s="168" t="s">
        <v>985</v>
      </c>
      <c r="G677" s="169" t="s">
        <v>152</v>
      </c>
      <c r="H677" s="170">
        <v>107.099</v>
      </c>
      <c r="I677" s="171"/>
      <c r="J677" s="172">
        <f>ROUND(I677*H677,2)</f>
        <v>0</v>
      </c>
      <c r="K677" s="168" t="s">
        <v>139</v>
      </c>
      <c r="L677" s="173"/>
      <c r="M677" s="174" t="s">
        <v>19</v>
      </c>
      <c r="N677" s="175" t="s">
        <v>41</v>
      </c>
      <c r="P677" s="136">
        <f>O677*H677</f>
        <v>0</v>
      </c>
      <c r="Q677" s="136">
        <v>1.98E-3</v>
      </c>
      <c r="R677" s="136">
        <f>Q677*H677</f>
        <v>0.21205602000000001</v>
      </c>
      <c r="S677" s="136">
        <v>0</v>
      </c>
      <c r="T677" s="137">
        <f>S677*H677</f>
        <v>0</v>
      </c>
      <c r="AR677" s="138" t="s">
        <v>377</v>
      </c>
      <c r="AT677" s="138" t="s">
        <v>485</v>
      </c>
      <c r="AU677" s="138" t="s">
        <v>80</v>
      </c>
      <c r="AY677" s="17" t="s">
        <v>132</v>
      </c>
      <c r="BE677" s="139">
        <f>IF(N677="základní",J677,0)</f>
        <v>0</v>
      </c>
      <c r="BF677" s="139">
        <f>IF(N677="snížená",J677,0)</f>
        <v>0</v>
      </c>
      <c r="BG677" s="139">
        <f>IF(N677="zákl. přenesená",J677,0)</f>
        <v>0</v>
      </c>
      <c r="BH677" s="139">
        <f>IF(N677="sníž. přenesená",J677,0)</f>
        <v>0</v>
      </c>
      <c r="BI677" s="139">
        <f>IF(N677="nulová",J677,0)</f>
        <v>0</v>
      </c>
      <c r="BJ677" s="17" t="s">
        <v>78</v>
      </c>
      <c r="BK677" s="139">
        <f>ROUND(I677*H677,2)</f>
        <v>0</v>
      </c>
      <c r="BL677" s="17" t="s">
        <v>265</v>
      </c>
      <c r="BM677" s="138" t="s">
        <v>986</v>
      </c>
    </row>
    <row r="678" spans="2:65" s="1" customFormat="1" ht="19.5">
      <c r="B678" s="32"/>
      <c r="D678" s="140" t="s">
        <v>142</v>
      </c>
      <c r="F678" s="141" t="s">
        <v>985</v>
      </c>
      <c r="I678" s="142"/>
      <c r="L678" s="32"/>
      <c r="M678" s="143"/>
      <c r="T678" s="53"/>
      <c r="AT678" s="17" t="s">
        <v>142</v>
      </c>
      <c r="AU678" s="17" t="s">
        <v>80</v>
      </c>
    </row>
    <row r="679" spans="2:65" s="13" customFormat="1">
      <c r="B679" s="152"/>
      <c r="D679" s="140" t="s">
        <v>146</v>
      </c>
      <c r="E679" s="153" t="s">
        <v>19</v>
      </c>
      <c r="F679" s="154" t="s">
        <v>987</v>
      </c>
      <c r="H679" s="155">
        <v>97.363</v>
      </c>
      <c r="I679" s="156"/>
      <c r="L679" s="152"/>
      <c r="M679" s="157"/>
      <c r="T679" s="158"/>
      <c r="AT679" s="153" t="s">
        <v>146</v>
      </c>
      <c r="AU679" s="153" t="s">
        <v>80</v>
      </c>
      <c r="AV679" s="13" t="s">
        <v>80</v>
      </c>
      <c r="AW679" s="13" t="s">
        <v>32</v>
      </c>
      <c r="AX679" s="13" t="s">
        <v>78</v>
      </c>
      <c r="AY679" s="153" t="s">
        <v>132</v>
      </c>
    </row>
    <row r="680" spans="2:65" s="13" customFormat="1">
      <c r="B680" s="152"/>
      <c r="D680" s="140" t="s">
        <v>146</v>
      </c>
      <c r="F680" s="154" t="s">
        <v>988</v>
      </c>
      <c r="H680" s="155">
        <v>107.099</v>
      </c>
      <c r="I680" s="156"/>
      <c r="L680" s="152"/>
      <c r="M680" s="157"/>
      <c r="T680" s="158"/>
      <c r="AT680" s="153" t="s">
        <v>146</v>
      </c>
      <c r="AU680" s="153" t="s">
        <v>80</v>
      </c>
      <c r="AV680" s="13" t="s">
        <v>80</v>
      </c>
      <c r="AW680" s="13" t="s">
        <v>4</v>
      </c>
      <c r="AX680" s="13" t="s">
        <v>78</v>
      </c>
      <c r="AY680" s="153" t="s">
        <v>132</v>
      </c>
    </row>
    <row r="681" spans="2:65" s="1" customFormat="1" ht="24.2" customHeight="1">
      <c r="B681" s="32"/>
      <c r="C681" s="127" t="s">
        <v>989</v>
      </c>
      <c r="D681" s="127" t="s">
        <v>135</v>
      </c>
      <c r="E681" s="128" t="s">
        <v>990</v>
      </c>
      <c r="F681" s="129" t="s">
        <v>991</v>
      </c>
      <c r="G681" s="130" t="s">
        <v>138</v>
      </c>
      <c r="H681" s="131">
        <v>92.930999999999997</v>
      </c>
      <c r="I681" s="132"/>
      <c r="J681" s="133">
        <f>ROUND(I681*H681,2)</f>
        <v>0</v>
      </c>
      <c r="K681" s="129" t="s">
        <v>139</v>
      </c>
      <c r="L681" s="32"/>
      <c r="M681" s="134" t="s">
        <v>19</v>
      </c>
      <c r="N681" s="135" t="s">
        <v>41</v>
      </c>
      <c r="P681" s="136">
        <f>O681*H681</f>
        <v>0</v>
      </c>
      <c r="Q681" s="136">
        <v>0</v>
      </c>
      <c r="R681" s="136">
        <f>Q681*H681</f>
        <v>0</v>
      </c>
      <c r="S681" s="136">
        <v>8.3169999999999994E-2</v>
      </c>
      <c r="T681" s="137">
        <f>S681*H681</f>
        <v>7.7290712699999995</v>
      </c>
      <c r="AR681" s="138" t="s">
        <v>265</v>
      </c>
      <c r="AT681" s="138" t="s">
        <v>135</v>
      </c>
      <c r="AU681" s="138" t="s">
        <v>80</v>
      </c>
      <c r="AY681" s="17" t="s">
        <v>132</v>
      </c>
      <c r="BE681" s="139">
        <f>IF(N681="základní",J681,0)</f>
        <v>0</v>
      </c>
      <c r="BF681" s="139">
        <f>IF(N681="snížená",J681,0)</f>
        <v>0</v>
      </c>
      <c r="BG681" s="139">
        <f>IF(N681="zákl. přenesená",J681,0)</f>
        <v>0</v>
      </c>
      <c r="BH681" s="139">
        <f>IF(N681="sníž. přenesená",J681,0)</f>
        <v>0</v>
      </c>
      <c r="BI681" s="139">
        <f>IF(N681="nulová",J681,0)</f>
        <v>0</v>
      </c>
      <c r="BJ681" s="17" t="s">
        <v>78</v>
      </c>
      <c r="BK681" s="139">
        <f>ROUND(I681*H681,2)</f>
        <v>0</v>
      </c>
      <c r="BL681" s="17" t="s">
        <v>265</v>
      </c>
      <c r="BM681" s="138" t="s">
        <v>992</v>
      </c>
    </row>
    <row r="682" spans="2:65" s="1" customFormat="1">
      <c r="B682" s="32"/>
      <c r="D682" s="140" t="s">
        <v>142</v>
      </c>
      <c r="F682" s="141" t="s">
        <v>991</v>
      </c>
      <c r="I682" s="142"/>
      <c r="L682" s="32"/>
      <c r="M682" s="143"/>
      <c r="T682" s="53"/>
      <c r="AT682" s="17" t="s">
        <v>142</v>
      </c>
      <c r="AU682" s="17" t="s">
        <v>80</v>
      </c>
    </row>
    <row r="683" spans="2:65" s="1" customFormat="1">
      <c r="B683" s="32"/>
      <c r="D683" s="144" t="s">
        <v>144</v>
      </c>
      <c r="F683" s="145" t="s">
        <v>993</v>
      </c>
      <c r="I683" s="142"/>
      <c r="L683" s="32"/>
      <c r="M683" s="143"/>
      <c r="T683" s="53"/>
      <c r="AT683" s="17" t="s">
        <v>144</v>
      </c>
      <c r="AU683" s="17" t="s">
        <v>80</v>
      </c>
    </row>
    <row r="684" spans="2:65" s="13" customFormat="1">
      <c r="B684" s="152"/>
      <c r="D684" s="140" t="s">
        <v>146</v>
      </c>
      <c r="E684" s="153" t="s">
        <v>19</v>
      </c>
      <c r="F684" s="154" t="s">
        <v>413</v>
      </c>
      <c r="H684" s="155">
        <v>12.644</v>
      </c>
      <c r="I684" s="156"/>
      <c r="L684" s="152"/>
      <c r="M684" s="157"/>
      <c r="T684" s="158"/>
      <c r="AT684" s="153" t="s">
        <v>146</v>
      </c>
      <c r="AU684" s="153" t="s">
        <v>80</v>
      </c>
      <c r="AV684" s="13" t="s">
        <v>80</v>
      </c>
      <c r="AW684" s="13" t="s">
        <v>32</v>
      </c>
      <c r="AX684" s="13" t="s">
        <v>70</v>
      </c>
      <c r="AY684" s="153" t="s">
        <v>132</v>
      </c>
    </row>
    <row r="685" spans="2:65" s="13" customFormat="1">
      <c r="B685" s="152"/>
      <c r="D685" s="140" t="s">
        <v>146</v>
      </c>
      <c r="E685" s="153" t="s">
        <v>19</v>
      </c>
      <c r="F685" s="154" t="s">
        <v>415</v>
      </c>
      <c r="H685" s="155">
        <v>4.49</v>
      </c>
      <c r="I685" s="156"/>
      <c r="L685" s="152"/>
      <c r="M685" s="157"/>
      <c r="T685" s="158"/>
      <c r="AT685" s="153" t="s">
        <v>146</v>
      </c>
      <c r="AU685" s="153" t="s">
        <v>80</v>
      </c>
      <c r="AV685" s="13" t="s">
        <v>80</v>
      </c>
      <c r="AW685" s="13" t="s">
        <v>32</v>
      </c>
      <c r="AX685" s="13" t="s">
        <v>70</v>
      </c>
      <c r="AY685" s="153" t="s">
        <v>132</v>
      </c>
    </row>
    <row r="686" spans="2:65" s="13" customFormat="1">
      <c r="B686" s="152"/>
      <c r="D686" s="140" t="s">
        <v>146</v>
      </c>
      <c r="E686" s="153" t="s">
        <v>19</v>
      </c>
      <c r="F686" s="154" t="s">
        <v>416</v>
      </c>
      <c r="H686" s="155">
        <v>9.9559999999999995</v>
      </c>
      <c r="I686" s="156"/>
      <c r="L686" s="152"/>
      <c r="M686" s="157"/>
      <c r="T686" s="158"/>
      <c r="AT686" s="153" t="s">
        <v>146</v>
      </c>
      <c r="AU686" s="153" t="s">
        <v>80</v>
      </c>
      <c r="AV686" s="13" t="s">
        <v>80</v>
      </c>
      <c r="AW686" s="13" t="s">
        <v>32</v>
      </c>
      <c r="AX686" s="13" t="s">
        <v>70</v>
      </c>
      <c r="AY686" s="153" t="s">
        <v>132</v>
      </c>
    </row>
    <row r="687" spans="2:65" s="13" customFormat="1">
      <c r="B687" s="152"/>
      <c r="D687" s="140" t="s">
        <v>146</v>
      </c>
      <c r="E687" s="153" t="s">
        <v>19</v>
      </c>
      <c r="F687" s="154" t="s">
        <v>417</v>
      </c>
      <c r="H687" s="155">
        <v>23.456</v>
      </c>
      <c r="I687" s="156"/>
      <c r="L687" s="152"/>
      <c r="M687" s="157"/>
      <c r="T687" s="158"/>
      <c r="AT687" s="153" t="s">
        <v>146</v>
      </c>
      <c r="AU687" s="153" t="s">
        <v>80</v>
      </c>
      <c r="AV687" s="13" t="s">
        <v>80</v>
      </c>
      <c r="AW687" s="13" t="s">
        <v>32</v>
      </c>
      <c r="AX687" s="13" t="s">
        <v>70</v>
      </c>
      <c r="AY687" s="153" t="s">
        <v>132</v>
      </c>
    </row>
    <row r="688" spans="2:65" s="13" customFormat="1">
      <c r="B688" s="152"/>
      <c r="D688" s="140" t="s">
        <v>146</v>
      </c>
      <c r="E688" s="153" t="s">
        <v>19</v>
      </c>
      <c r="F688" s="154" t="s">
        <v>418</v>
      </c>
      <c r="H688" s="155">
        <v>2.254</v>
      </c>
      <c r="I688" s="156"/>
      <c r="L688" s="152"/>
      <c r="M688" s="157"/>
      <c r="T688" s="158"/>
      <c r="AT688" s="153" t="s">
        <v>146</v>
      </c>
      <c r="AU688" s="153" t="s">
        <v>80</v>
      </c>
      <c r="AV688" s="13" t="s">
        <v>80</v>
      </c>
      <c r="AW688" s="13" t="s">
        <v>32</v>
      </c>
      <c r="AX688" s="13" t="s">
        <v>70</v>
      </c>
      <c r="AY688" s="153" t="s">
        <v>132</v>
      </c>
    </row>
    <row r="689" spans="2:65" s="13" customFormat="1">
      <c r="B689" s="152"/>
      <c r="D689" s="140" t="s">
        <v>146</v>
      </c>
      <c r="E689" s="153" t="s">
        <v>19</v>
      </c>
      <c r="F689" s="154" t="s">
        <v>419</v>
      </c>
      <c r="H689" s="155">
        <v>6.173</v>
      </c>
      <c r="I689" s="156"/>
      <c r="L689" s="152"/>
      <c r="M689" s="157"/>
      <c r="T689" s="158"/>
      <c r="AT689" s="153" t="s">
        <v>146</v>
      </c>
      <c r="AU689" s="153" t="s">
        <v>80</v>
      </c>
      <c r="AV689" s="13" t="s">
        <v>80</v>
      </c>
      <c r="AW689" s="13" t="s">
        <v>32</v>
      </c>
      <c r="AX689" s="13" t="s">
        <v>70</v>
      </c>
      <c r="AY689" s="153" t="s">
        <v>132</v>
      </c>
    </row>
    <row r="690" spans="2:65" s="13" customFormat="1">
      <c r="B690" s="152"/>
      <c r="D690" s="140" t="s">
        <v>146</v>
      </c>
      <c r="E690" s="153" t="s">
        <v>19</v>
      </c>
      <c r="F690" s="154" t="s">
        <v>420</v>
      </c>
      <c r="H690" s="155">
        <v>1.6830000000000001</v>
      </c>
      <c r="I690" s="156"/>
      <c r="L690" s="152"/>
      <c r="M690" s="157"/>
      <c r="T690" s="158"/>
      <c r="AT690" s="153" t="s">
        <v>146</v>
      </c>
      <c r="AU690" s="153" t="s">
        <v>80</v>
      </c>
      <c r="AV690" s="13" t="s">
        <v>80</v>
      </c>
      <c r="AW690" s="13" t="s">
        <v>32</v>
      </c>
      <c r="AX690" s="13" t="s">
        <v>70</v>
      </c>
      <c r="AY690" s="153" t="s">
        <v>132</v>
      </c>
    </row>
    <row r="691" spans="2:65" s="13" customFormat="1">
      <c r="B691" s="152"/>
      <c r="D691" s="140" t="s">
        <v>146</v>
      </c>
      <c r="E691" s="153" t="s">
        <v>19</v>
      </c>
      <c r="F691" s="154" t="s">
        <v>421</v>
      </c>
      <c r="H691" s="155">
        <v>2.0009999999999999</v>
      </c>
      <c r="I691" s="156"/>
      <c r="L691" s="152"/>
      <c r="M691" s="157"/>
      <c r="T691" s="158"/>
      <c r="AT691" s="153" t="s">
        <v>146</v>
      </c>
      <c r="AU691" s="153" t="s">
        <v>80</v>
      </c>
      <c r="AV691" s="13" t="s">
        <v>80</v>
      </c>
      <c r="AW691" s="13" t="s">
        <v>32</v>
      </c>
      <c r="AX691" s="13" t="s">
        <v>70</v>
      </c>
      <c r="AY691" s="153" t="s">
        <v>132</v>
      </c>
    </row>
    <row r="692" spans="2:65" s="13" customFormat="1">
      <c r="B692" s="152"/>
      <c r="D692" s="140" t="s">
        <v>146</v>
      </c>
      <c r="E692" s="153" t="s">
        <v>19</v>
      </c>
      <c r="F692" s="154" t="s">
        <v>422</v>
      </c>
      <c r="H692" s="155">
        <v>2.4769999999999999</v>
      </c>
      <c r="I692" s="156"/>
      <c r="L692" s="152"/>
      <c r="M692" s="157"/>
      <c r="T692" s="158"/>
      <c r="AT692" s="153" t="s">
        <v>146</v>
      </c>
      <c r="AU692" s="153" t="s">
        <v>80</v>
      </c>
      <c r="AV692" s="13" t="s">
        <v>80</v>
      </c>
      <c r="AW692" s="13" t="s">
        <v>32</v>
      </c>
      <c r="AX692" s="13" t="s">
        <v>70</v>
      </c>
      <c r="AY692" s="153" t="s">
        <v>132</v>
      </c>
    </row>
    <row r="693" spans="2:65" s="13" customFormat="1">
      <c r="B693" s="152"/>
      <c r="D693" s="140" t="s">
        <v>146</v>
      </c>
      <c r="E693" s="153" t="s">
        <v>19</v>
      </c>
      <c r="F693" s="154" t="s">
        <v>423</v>
      </c>
      <c r="H693" s="155">
        <v>8.1379999999999999</v>
      </c>
      <c r="I693" s="156"/>
      <c r="L693" s="152"/>
      <c r="M693" s="157"/>
      <c r="T693" s="158"/>
      <c r="AT693" s="153" t="s">
        <v>146</v>
      </c>
      <c r="AU693" s="153" t="s">
        <v>80</v>
      </c>
      <c r="AV693" s="13" t="s">
        <v>80</v>
      </c>
      <c r="AW693" s="13" t="s">
        <v>32</v>
      </c>
      <c r="AX693" s="13" t="s">
        <v>70</v>
      </c>
      <c r="AY693" s="153" t="s">
        <v>132</v>
      </c>
    </row>
    <row r="694" spans="2:65" s="13" customFormat="1">
      <c r="B694" s="152"/>
      <c r="D694" s="140" t="s">
        <v>146</v>
      </c>
      <c r="E694" s="153" t="s">
        <v>19</v>
      </c>
      <c r="F694" s="154" t="s">
        <v>424</v>
      </c>
      <c r="H694" s="155">
        <v>19.658999999999999</v>
      </c>
      <c r="I694" s="156"/>
      <c r="L694" s="152"/>
      <c r="M694" s="157"/>
      <c r="T694" s="158"/>
      <c r="AT694" s="153" t="s">
        <v>146</v>
      </c>
      <c r="AU694" s="153" t="s">
        <v>80</v>
      </c>
      <c r="AV694" s="13" t="s">
        <v>80</v>
      </c>
      <c r="AW694" s="13" t="s">
        <v>32</v>
      </c>
      <c r="AX694" s="13" t="s">
        <v>70</v>
      </c>
      <c r="AY694" s="153" t="s">
        <v>132</v>
      </c>
    </row>
    <row r="695" spans="2:65" s="14" customFormat="1">
      <c r="B695" s="159"/>
      <c r="D695" s="140" t="s">
        <v>146</v>
      </c>
      <c r="E695" s="160" t="s">
        <v>19</v>
      </c>
      <c r="F695" s="161" t="s">
        <v>149</v>
      </c>
      <c r="H695" s="162">
        <v>92.930999999999997</v>
      </c>
      <c r="I695" s="163"/>
      <c r="L695" s="159"/>
      <c r="M695" s="164"/>
      <c r="T695" s="165"/>
      <c r="AT695" s="160" t="s">
        <v>146</v>
      </c>
      <c r="AU695" s="160" t="s">
        <v>80</v>
      </c>
      <c r="AV695" s="14" t="s">
        <v>140</v>
      </c>
      <c r="AW695" s="14" t="s">
        <v>32</v>
      </c>
      <c r="AX695" s="14" t="s">
        <v>78</v>
      </c>
      <c r="AY695" s="160" t="s">
        <v>132</v>
      </c>
    </row>
    <row r="696" spans="2:65" s="1" customFormat="1" ht="37.9" customHeight="1">
      <c r="B696" s="32"/>
      <c r="C696" s="127" t="s">
        <v>994</v>
      </c>
      <c r="D696" s="127" t="s">
        <v>135</v>
      </c>
      <c r="E696" s="128" t="s">
        <v>995</v>
      </c>
      <c r="F696" s="129" t="s">
        <v>996</v>
      </c>
      <c r="G696" s="130" t="s">
        <v>138</v>
      </c>
      <c r="H696" s="131">
        <v>122.78700000000001</v>
      </c>
      <c r="I696" s="132"/>
      <c r="J696" s="133">
        <f>ROUND(I696*H696,2)</f>
        <v>0</v>
      </c>
      <c r="K696" s="129" t="s">
        <v>139</v>
      </c>
      <c r="L696" s="32"/>
      <c r="M696" s="134" t="s">
        <v>19</v>
      </c>
      <c r="N696" s="135" t="s">
        <v>41</v>
      </c>
      <c r="P696" s="136">
        <f>O696*H696</f>
        <v>0</v>
      </c>
      <c r="Q696" s="136">
        <v>9.0299999999999998E-3</v>
      </c>
      <c r="R696" s="136">
        <f>Q696*H696</f>
        <v>1.10876661</v>
      </c>
      <c r="S696" s="136">
        <v>0</v>
      </c>
      <c r="T696" s="137">
        <f>S696*H696</f>
        <v>0</v>
      </c>
      <c r="AR696" s="138" t="s">
        <v>265</v>
      </c>
      <c r="AT696" s="138" t="s">
        <v>135</v>
      </c>
      <c r="AU696" s="138" t="s">
        <v>80</v>
      </c>
      <c r="AY696" s="17" t="s">
        <v>132</v>
      </c>
      <c r="BE696" s="139">
        <f>IF(N696="základní",J696,0)</f>
        <v>0</v>
      </c>
      <c r="BF696" s="139">
        <f>IF(N696="snížená",J696,0)</f>
        <v>0</v>
      </c>
      <c r="BG696" s="139">
        <f>IF(N696="zákl. přenesená",J696,0)</f>
        <v>0</v>
      </c>
      <c r="BH696" s="139">
        <f>IF(N696="sníž. přenesená",J696,0)</f>
        <v>0</v>
      </c>
      <c r="BI696" s="139">
        <f>IF(N696="nulová",J696,0)</f>
        <v>0</v>
      </c>
      <c r="BJ696" s="17" t="s">
        <v>78</v>
      </c>
      <c r="BK696" s="139">
        <f>ROUND(I696*H696,2)</f>
        <v>0</v>
      </c>
      <c r="BL696" s="17" t="s">
        <v>265</v>
      </c>
      <c r="BM696" s="138" t="s">
        <v>997</v>
      </c>
    </row>
    <row r="697" spans="2:65" s="1" customFormat="1" ht="29.25">
      <c r="B697" s="32"/>
      <c r="D697" s="140" t="s">
        <v>142</v>
      </c>
      <c r="F697" s="141" t="s">
        <v>998</v>
      </c>
      <c r="I697" s="142"/>
      <c r="L697" s="32"/>
      <c r="M697" s="143"/>
      <c r="T697" s="53"/>
      <c r="AT697" s="17" t="s">
        <v>142</v>
      </c>
      <c r="AU697" s="17" t="s">
        <v>80</v>
      </c>
    </row>
    <row r="698" spans="2:65" s="1" customFormat="1">
      <c r="B698" s="32"/>
      <c r="D698" s="144" t="s">
        <v>144</v>
      </c>
      <c r="F698" s="145" t="s">
        <v>999</v>
      </c>
      <c r="I698" s="142"/>
      <c r="L698" s="32"/>
      <c r="M698" s="143"/>
      <c r="T698" s="53"/>
      <c r="AT698" s="17" t="s">
        <v>144</v>
      </c>
      <c r="AU698" s="17" t="s">
        <v>80</v>
      </c>
    </row>
    <row r="699" spans="2:65" s="1" customFormat="1" ht="33" customHeight="1">
      <c r="B699" s="32"/>
      <c r="C699" s="166" t="s">
        <v>1000</v>
      </c>
      <c r="D699" s="166" t="s">
        <v>485</v>
      </c>
      <c r="E699" s="167" t="s">
        <v>1001</v>
      </c>
      <c r="F699" s="168" t="s">
        <v>1002</v>
      </c>
      <c r="G699" s="169" t="s">
        <v>138</v>
      </c>
      <c r="H699" s="170">
        <v>141.20500000000001</v>
      </c>
      <c r="I699" s="171"/>
      <c r="J699" s="172">
        <f>ROUND(I699*H699,2)</f>
        <v>0</v>
      </c>
      <c r="K699" s="168" t="s">
        <v>139</v>
      </c>
      <c r="L699" s="173"/>
      <c r="M699" s="174" t="s">
        <v>19</v>
      </c>
      <c r="N699" s="175" t="s">
        <v>41</v>
      </c>
      <c r="P699" s="136">
        <f>O699*H699</f>
        <v>0</v>
      </c>
      <c r="Q699" s="136">
        <v>2.1999999999999999E-2</v>
      </c>
      <c r="R699" s="136">
        <f>Q699*H699</f>
        <v>3.1065100000000001</v>
      </c>
      <c r="S699" s="136">
        <v>0</v>
      </c>
      <c r="T699" s="137">
        <f>S699*H699</f>
        <v>0</v>
      </c>
      <c r="AR699" s="138" t="s">
        <v>377</v>
      </c>
      <c r="AT699" s="138" t="s">
        <v>485</v>
      </c>
      <c r="AU699" s="138" t="s">
        <v>80</v>
      </c>
      <c r="AY699" s="17" t="s">
        <v>132</v>
      </c>
      <c r="BE699" s="139">
        <f>IF(N699="základní",J699,0)</f>
        <v>0</v>
      </c>
      <c r="BF699" s="139">
        <f>IF(N699="snížená",J699,0)</f>
        <v>0</v>
      </c>
      <c r="BG699" s="139">
        <f>IF(N699="zákl. přenesená",J699,0)</f>
        <v>0</v>
      </c>
      <c r="BH699" s="139">
        <f>IF(N699="sníž. přenesená",J699,0)</f>
        <v>0</v>
      </c>
      <c r="BI699" s="139">
        <f>IF(N699="nulová",J699,0)</f>
        <v>0</v>
      </c>
      <c r="BJ699" s="17" t="s">
        <v>78</v>
      </c>
      <c r="BK699" s="139">
        <f>ROUND(I699*H699,2)</f>
        <v>0</v>
      </c>
      <c r="BL699" s="17" t="s">
        <v>265</v>
      </c>
      <c r="BM699" s="138" t="s">
        <v>1003</v>
      </c>
    </row>
    <row r="700" spans="2:65" s="1" customFormat="1" ht="19.5">
      <c r="B700" s="32"/>
      <c r="D700" s="140" t="s">
        <v>142</v>
      </c>
      <c r="F700" s="141" t="s">
        <v>1002</v>
      </c>
      <c r="I700" s="142"/>
      <c r="L700" s="32"/>
      <c r="M700" s="143"/>
      <c r="T700" s="53"/>
      <c r="AT700" s="17" t="s">
        <v>142</v>
      </c>
      <c r="AU700" s="17" t="s">
        <v>80</v>
      </c>
    </row>
    <row r="701" spans="2:65" s="13" customFormat="1">
      <c r="B701" s="152"/>
      <c r="D701" s="140" t="s">
        <v>146</v>
      </c>
      <c r="E701" s="153" t="s">
        <v>19</v>
      </c>
      <c r="F701" s="154" t="s">
        <v>1004</v>
      </c>
      <c r="H701" s="155">
        <v>122.78700000000001</v>
      </c>
      <c r="I701" s="156"/>
      <c r="L701" s="152"/>
      <c r="M701" s="157"/>
      <c r="T701" s="158"/>
      <c r="AT701" s="153" t="s">
        <v>146</v>
      </c>
      <c r="AU701" s="153" t="s">
        <v>80</v>
      </c>
      <c r="AV701" s="13" t="s">
        <v>80</v>
      </c>
      <c r="AW701" s="13" t="s">
        <v>32</v>
      </c>
      <c r="AX701" s="13" t="s">
        <v>78</v>
      </c>
      <c r="AY701" s="153" t="s">
        <v>132</v>
      </c>
    </row>
    <row r="702" spans="2:65" s="13" customFormat="1">
      <c r="B702" s="152"/>
      <c r="D702" s="140" t="s">
        <v>146</v>
      </c>
      <c r="F702" s="154" t="s">
        <v>1005</v>
      </c>
      <c r="H702" s="155">
        <v>141.20500000000001</v>
      </c>
      <c r="I702" s="156"/>
      <c r="L702" s="152"/>
      <c r="M702" s="157"/>
      <c r="T702" s="158"/>
      <c r="AT702" s="153" t="s">
        <v>146</v>
      </c>
      <c r="AU702" s="153" t="s">
        <v>80</v>
      </c>
      <c r="AV702" s="13" t="s">
        <v>80</v>
      </c>
      <c r="AW702" s="13" t="s">
        <v>4</v>
      </c>
      <c r="AX702" s="13" t="s">
        <v>78</v>
      </c>
      <c r="AY702" s="153" t="s">
        <v>132</v>
      </c>
    </row>
    <row r="703" spans="2:65" s="1" customFormat="1" ht="24.2" customHeight="1">
      <c r="B703" s="32"/>
      <c r="C703" s="127" t="s">
        <v>1006</v>
      </c>
      <c r="D703" s="127" t="s">
        <v>135</v>
      </c>
      <c r="E703" s="128" t="s">
        <v>1007</v>
      </c>
      <c r="F703" s="129" t="s">
        <v>1008</v>
      </c>
      <c r="G703" s="130" t="s">
        <v>138</v>
      </c>
      <c r="H703" s="131">
        <v>57.32</v>
      </c>
      <c r="I703" s="132"/>
      <c r="J703" s="133">
        <f>ROUND(I703*H703,2)</f>
        <v>0</v>
      </c>
      <c r="K703" s="129" t="s">
        <v>139</v>
      </c>
      <c r="L703" s="32"/>
      <c r="M703" s="134" t="s">
        <v>19</v>
      </c>
      <c r="N703" s="135" t="s">
        <v>41</v>
      </c>
      <c r="P703" s="136">
        <f>O703*H703</f>
        <v>0</v>
      </c>
      <c r="Q703" s="136">
        <v>1.5E-3</v>
      </c>
      <c r="R703" s="136">
        <f>Q703*H703</f>
        <v>8.5980000000000001E-2</v>
      </c>
      <c r="S703" s="136">
        <v>0</v>
      </c>
      <c r="T703" s="137">
        <f>S703*H703</f>
        <v>0</v>
      </c>
      <c r="AR703" s="138" t="s">
        <v>265</v>
      </c>
      <c r="AT703" s="138" t="s">
        <v>135</v>
      </c>
      <c r="AU703" s="138" t="s">
        <v>80</v>
      </c>
      <c r="AY703" s="17" t="s">
        <v>132</v>
      </c>
      <c r="BE703" s="139">
        <f>IF(N703="základní",J703,0)</f>
        <v>0</v>
      </c>
      <c r="BF703" s="139">
        <f>IF(N703="snížená",J703,0)</f>
        <v>0</v>
      </c>
      <c r="BG703" s="139">
        <f>IF(N703="zákl. přenesená",J703,0)</f>
        <v>0</v>
      </c>
      <c r="BH703" s="139">
        <f>IF(N703="sníž. přenesená",J703,0)</f>
        <v>0</v>
      </c>
      <c r="BI703" s="139">
        <f>IF(N703="nulová",J703,0)</f>
        <v>0</v>
      </c>
      <c r="BJ703" s="17" t="s">
        <v>78</v>
      </c>
      <c r="BK703" s="139">
        <f>ROUND(I703*H703,2)</f>
        <v>0</v>
      </c>
      <c r="BL703" s="17" t="s">
        <v>265</v>
      </c>
      <c r="BM703" s="138" t="s">
        <v>1009</v>
      </c>
    </row>
    <row r="704" spans="2:65" s="1" customFormat="1">
      <c r="B704" s="32"/>
      <c r="D704" s="140" t="s">
        <v>142</v>
      </c>
      <c r="F704" s="141" t="s">
        <v>1010</v>
      </c>
      <c r="I704" s="142"/>
      <c r="L704" s="32"/>
      <c r="M704" s="143"/>
      <c r="T704" s="53"/>
      <c r="AT704" s="17" t="s">
        <v>142</v>
      </c>
      <c r="AU704" s="17" t="s">
        <v>80</v>
      </c>
    </row>
    <row r="705" spans="2:65" s="1" customFormat="1">
      <c r="B705" s="32"/>
      <c r="D705" s="144" t="s">
        <v>144</v>
      </c>
      <c r="F705" s="145" t="s">
        <v>1011</v>
      </c>
      <c r="I705" s="142"/>
      <c r="L705" s="32"/>
      <c r="M705" s="143"/>
      <c r="T705" s="53"/>
      <c r="AT705" s="17" t="s">
        <v>144</v>
      </c>
      <c r="AU705" s="17" t="s">
        <v>80</v>
      </c>
    </row>
    <row r="706" spans="2:65" s="13" customFormat="1">
      <c r="B706" s="152"/>
      <c r="D706" s="140" t="s">
        <v>146</v>
      </c>
      <c r="E706" s="153" t="s">
        <v>19</v>
      </c>
      <c r="F706" s="154" t="s">
        <v>728</v>
      </c>
      <c r="H706" s="155">
        <v>17.189</v>
      </c>
      <c r="I706" s="156"/>
      <c r="L706" s="152"/>
      <c r="M706" s="157"/>
      <c r="T706" s="158"/>
      <c r="AT706" s="153" t="s">
        <v>146</v>
      </c>
      <c r="AU706" s="153" t="s">
        <v>80</v>
      </c>
      <c r="AV706" s="13" t="s">
        <v>80</v>
      </c>
      <c r="AW706" s="13" t="s">
        <v>32</v>
      </c>
      <c r="AX706" s="13" t="s">
        <v>70</v>
      </c>
      <c r="AY706" s="153" t="s">
        <v>132</v>
      </c>
    </row>
    <row r="707" spans="2:65" s="13" customFormat="1">
      <c r="B707" s="152"/>
      <c r="D707" s="140" t="s">
        <v>146</v>
      </c>
      <c r="E707" s="153" t="s">
        <v>19</v>
      </c>
      <c r="F707" s="154" t="s">
        <v>1012</v>
      </c>
      <c r="H707" s="155">
        <v>19.658999999999999</v>
      </c>
      <c r="I707" s="156"/>
      <c r="L707" s="152"/>
      <c r="M707" s="157"/>
      <c r="T707" s="158"/>
      <c r="AT707" s="153" t="s">
        <v>146</v>
      </c>
      <c r="AU707" s="153" t="s">
        <v>80</v>
      </c>
      <c r="AV707" s="13" t="s">
        <v>80</v>
      </c>
      <c r="AW707" s="13" t="s">
        <v>32</v>
      </c>
      <c r="AX707" s="13" t="s">
        <v>70</v>
      </c>
      <c r="AY707" s="153" t="s">
        <v>132</v>
      </c>
    </row>
    <row r="708" spans="2:65" s="13" customFormat="1">
      <c r="B708" s="152"/>
      <c r="D708" s="140" t="s">
        <v>146</v>
      </c>
      <c r="E708" s="153" t="s">
        <v>19</v>
      </c>
      <c r="F708" s="154" t="s">
        <v>423</v>
      </c>
      <c r="H708" s="155">
        <v>8.1379999999999999</v>
      </c>
      <c r="I708" s="156"/>
      <c r="L708" s="152"/>
      <c r="M708" s="157"/>
      <c r="T708" s="158"/>
      <c r="AT708" s="153" t="s">
        <v>146</v>
      </c>
      <c r="AU708" s="153" t="s">
        <v>80</v>
      </c>
      <c r="AV708" s="13" t="s">
        <v>80</v>
      </c>
      <c r="AW708" s="13" t="s">
        <v>32</v>
      </c>
      <c r="AX708" s="13" t="s">
        <v>70</v>
      </c>
      <c r="AY708" s="153" t="s">
        <v>132</v>
      </c>
    </row>
    <row r="709" spans="2:65" s="13" customFormat="1">
      <c r="B709" s="152"/>
      <c r="D709" s="140" t="s">
        <v>146</v>
      </c>
      <c r="E709" s="153" t="s">
        <v>19</v>
      </c>
      <c r="F709" s="154" t="s">
        <v>1013</v>
      </c>
      <c r="H709" s="155">
        <v>1.6830000000000001</v>
      </c>
      <c r="I709" s="156"/>
      <c r="L709" s="152"/>
      <c r="M709" s="157"/>
      <c r="T709" s="158"/>
      <c r="AT709" s="153" t="s">
        <v>146</v>
      </c>
      <c r="AU709" s="153" t="s">
        <v>80</v>
      </c>
      <c r="AV709" s="13" t="s">
        <v>80</v>
      </c>
      <c r="AW709" s="13" t="s">
        <v>32</v>
      </c>
      <c r="AX709" s="13" t="s">
        <v>70</v>
      </c>
      <c r="AY709" s="153" t="s">
        <v>132</v>
      </c>
    </row>
    <row r="710" spans="2:65" s="13" customFormat="1">
      <c r="B710" s="152"/>
      <c r="D710" s="140" t="s">
        <v>146</v>
      </c>
      <c r="E710" s="153" t="s">
        <v>19</v>
      </c>
      <c r="F710" s="154" t="s">
        <v>419</v>
      </c>
      <c r="H710" s="155">
        <v>6.173</v>
      </c>
      <c r="I710" s="156"/>
      <c r="L710" s="152"/>
      <c r="M710" s="157"/>
      <c r="T710" s="158"/>
      <c r="AT710" s="153" t="s">
        <v>146</v>
      </c>
      <c r="AU710" s="153" t="s">
        <v>80</v>
      </c>
      <c r="AV710" s="13" t="s">
        <v>80</v>
      </c>
      <c r="AW710" s="13" t="s">
        <v>32</v>
      </c>
      <c r="AX710" s="13" t="s">
        <v>70</v>
      </c>
      <c r="AY710" s="153" t="s">
        <v>132</v>
      </c>
    </row>
    <row r="711" spans="2:65" s="13" customFormat="1">
      <c r="B711" s="152"/>
      <c r="D711" s="140" t="s">
        <v>146</v>
      </c>
      <c r="E711" s="153" t="s">
        <v>19</v>
      </c>
      <c r="F711" s="154" t="s">
        <v>1014</v>
      </c>
      <c r="H711" s="155">
        <v>2.4769999999999999</v>
      </c>
      <c r="I711" s="156"/>
      <c r="L711" s="152"/>
      <c r="M711" s="157"/>
      <c r="T711" s="158"/>
      <c r="AT711" s="153" t="s">
        <v>146</v>
      </c>
      <c r="AU711" s="153" t="s">
        <v>80</v>
      </c>
      <c r="AV711" s="13" t="s">
        <v>80</v>
      </c>
      <c r="AW711" s="13" t="s">
        <v>32</v>
      </c>
      <c r="AX711" s="13" t="s">
        <v>70</v>
      </c>
      <c r="AY711" s="153" t="s">
        <v>132</v>
      </c>
    </row>
    <row r="712" spans="2:65" s="13" customFormat="1">
      <c r="B712" s="152"/>
      <c r="D712" s="140" t="s">
        <v>146</v>
      </c>
      <c r="E712" s="153" t="s">
        <v>19</v>
      </c>
      <c r="F712" s="154" t="s">
        <v>421</v>
      </c>
      <c r="H712" s="155">
        <v>2.0009999999999999</v>
      </c>
      <c r="I712" s="156"/>
      <c r="L712" s="152"/>
      <c r="M712" s="157"/>
      <c r="T712" s="158"/>
      <c r="AT712" s="153" t="s">
        <v>146</v>
      </c>
      <c r="AU712" s="153" t="s">
        <v>80</v>
      </c>
      <c r="AV712" s="13" t="s">
        <v>80</v>
      </c>
      <c r="AW712" s="13" t="s">
        <v>32</v>
      </c>
      <c r="AX712" s="13" t="s">
        <v>70</v>
      </c>
      <c r="AY712" s="153" t="s">
        <v>132</v>
      </c>
    </row>
    <row r="713" spans="2:65" s="14" customFormat="1">
      <c r="B713" s="159"/>
      <c r="D713" s="140" t="s">
        <v>146</v>
      </c>
      <c r="E713" s="160" t="s">
        <v>19</v>
      </c>
      <c r="F713" s="161" t="s">
        <v>149</v>
      </c>
      <c r="H713" s="162">
        <v>57.32</v>
      </c>
      <c r="I713" s="163"/>
      <c r="L713" s="159"/>
      <c r="M713" s="164"/>
      <c r="T713" s="165"/>
      <c r="AT713" s="160" t="s">
        <v>146</v>
      </c>
      <c r="AU713" s="160" t="s">
        <v>80</v>
      </c>
      <c r="AV713" s="14" t="s">
        <v>140</v>
      </c>
      <c r="AW713" s="14" t="s">
        <v>32</v>
      </c>
      <c r="AX713" s="14" t="s">
        <v>78</v>
      </c>
      <c r="AY713" s="160" t="s">
        <v>132</v>
      </c>
    </row>
    <row r="714" spans="2:65" s="1" customFormat="1" ht="16.5" customHeight="1">
      <c r="B714" s="32"/>
      <c r="C714" s="127" t="s">
        <v>1015</v>
      </c>
      <c r="D714" s="127" t="s">
        <v>135</v>
      </c>
      <c r="E714" s="128" t="s">
        <v>1016</v>
      </c>
      <c r="F714" s="129" t="s">
        <v>1017</v>
      </c>
      <c r="G714" s="130" t="s">
        <v>152</v>
      </c>
      <c r="H714" s="131">
        <v>153.86799999999999</v>
      </c>
      <c r="I714" s="132"/>
      <c r="J714" s="133">
        <f>ROUND(I714*H714,2)</f>
        <v>0</v>
      </c>
      <c r="K714" s="129" t="s">
        <v>139</v>
      </c>
      <c r="L714" s="32"/>
      <c r="M714" s="134" t="s">
        <v>19</v>
      </c>
      <c r="N714" s="135" t="s">
        <v>41</v>
      </c>
      <c r="P714" s="136">
        <f>O714*H714</f>
        <v>0</v>
      </c>
      <c r="Q714" s="136">
        <v>9.0000000000000006E-5</v>
      </c>
      <c r="R714" s="136">
        <f>Q714*H714</f>
        <v>1.384812E-2</v>
      </c>
      <c r="S714" s="136">
        <v>0</v>
      </c>
      <c r="T714" s="137">
        <f>S714*H714</f>
        <v>0</v>
      </c>
      <c r="AR714" s="138" t="s">
        <v>265</v>
      </c>
      <c r="AT714" s="138" t="s">
        <v>135</v>
      </c>
      <c r="AU714" s="138" t="s">
        <v>80</v>
      </c>
      <c r="AY714" s="17" t="s">
        <v>132</v>
      </c>
      <c r="BE714" s="139">
        <f>IF(N714="základní",J714,0)</f>
        <v>0</v>
      </c>
      <c r="BF714" s="139">
        <f>IF(N714="snížená",J714,0)</f>
        <v>0</v>
      </c>
      <c r="BG714" s="139">
        <f>IF(N714="zákl. přenesená",J714,0)</f>
        <v>0</v>
      </c>
      <c r="BH714" s="139">
        <f>IF(N714="sníž. přenesená",J714,0)</f>
        <v>0</v>
      </c>
      <c r="BI714" s="139">
        <f>IF(N714="nulová",J714,0)</f>
        <v>0</v>
      </c>
      <c r="BJ714" s="17" t="s">
        <v>78</v>
      </c>
      <c r="BK714" s="139">
        <f>ROUND(I714*H714,2)</f>
        <v>0</v>
      </c>
      <c r="BL714" s="17" t="s">
        <v>265</v>
      </c>
      <c r="BM714" s="138" t="s">
        <v>1018</v>
      </c>
    </row>
    <row r="715" spans="2:65" s="1" customFormat="1">
      <c r="B715" s="32"/>
      <c r="D715" s="140" t="s">
        <v>142</v>
      </c>
      <c r="F715" s="141" t="s">
        <v>1019</v>
      </c>
      <c r="I715" s="142"/>
      <c r="L715" s="32"/>
      <c r="M715" s="143"/>
      <c r="T715" s="53"/>
      <c r="AT715" s="17" t="s">
        <v>142</v>
      </c>
      <c r="AU715" s="17" t="s">
        <v>80</v>
      </c>
    </row>
    <row r="716" spans="2:65" s="1" customFormat="1">
      <c r="B716" s="32"/>
      <c r="D716" s="144" t="s">
        <v>144</v>
      </c>
      <c r="F716" s="145" t="s">
        <v>1020</v>
      </c>
      <c r="I716" s="142"/>
      <c r="L716" s="32"/>
      <c r="M716" s="143"/>
      <c r="T716" s="53"/>
      <c r="AT716" s="17" t="s">
        <v>144</v>
      </c>
      <c r="AU716" s="17" t="s">
        <v>80</v>
      </c>
    </row>
    <row r="717" spans="2:65" s="13" customFormat="1">
      <c r="B717" s="152"/>
      <c r="D717" s="140" t="s">
        <v>146</v>
      </c>
      <c r="E717" s="153" t="s">
        <v>19</v>
      </c>
      <c r="F717" s="154" t="s">
        <v>977</v>
      </c>
      <c r="H717" s="155">
        <v>14.282</v>
      </c>
      <c r="I717" s="156"/>
      <c r="L717" s="152"/>
      <c r="M717" s="157"/>
      <c r="T717" s="158"/>
      <c r="AT717" s="153" t="s">
        <v>146</v>
      </c>
      <c r="AU717" s="153" t="s">
        <v>80</v>
      </c>
      <c r="AV717" s="13" t="s">
        <v>80</v>
      </c>
      <c r="AW717" s="13" t="s">
        <v>32</v>
      </c>
      <c r="AX717" s="13" t="s">
        <v>70</v>
      </c>
      <c r="AY717" s="153" t="s">
        <v>132</v>
      </c>
    </row>
    <row r="718" spans="2:65" s="13" customFormat="1">
      <c r="B718" s="152"/>
      <c r="D718" s="140" t="s">
        <v>146</v>
      </c>
      <c r="E718" s="153" t="s">
        <v>19</v>
      </c>
      <c r="F718" s="154" t="s">
        <v>978</v>
      </c>
      <c r="H718" s="155">
        <v>24.884</v>
      </c>
      <c r="I718" s="156"/>
      <c r="L718" s="152"/>
      <c r="M718" s="157"/>
      <c r="T718" s="158"/>
      <c r="AT718" s="153" t="s">
        <v>146</v>
      </c>
      <c r="AU718" s="153" t="s">
        <v>80</v>
      </c>
      <c r="AV718" s="13" t="s">
        <v>80</v>
      </c>
      <c r="AW718" s="13" t="s">
        <v>32</v>
      </c>
      <c r="AX718" s="13" t="s">
        <v>70</v>
      </c>
      <c r="AY718" s="153" t="s">
        <v>132</v>
      </c>
    </row>
    <row r="719" spans="2:65" s="13" customFormat="1">
      <c r="B719" s="152"/>
      <c r="D719" s="140" t="s">
        <v>146</v>
      </c>
      <c r="E719" s="153" t="s">
        <v>19</v>
      </c>
      <c r="F719" s="154" t="s">
        <v>1021</v>
      </c>
      <c r="H719" s="155">
        <v>9.1940000000000008</v>
      </c>
      <c r="I719" s="156"/>
      <c r="L719" s="152"/>
      <c r="M719" s="157"/>
      <c r="T719" s="158"/>
      <c r="AT719" s="153" t="s">
        <v>146</v>
      </c>
      <c r="AU719" s="153" t="s">
        <v>80</v>
      </c>
      <c r="AV719" s="13" t="s">
        <v>80</v>
      </c>
      <c r="AW719" s="13" t="s">
        <v>32</v>
      </c>
      <c r="AX719" s="13" t="s">
        <v>70</v>
      </c>
      <c r="AY719" s="153" t="s">
        <v>132</v>
      </c>
    </row>
    <row r="720" spans="2:65" s="13" customFormat="1">
      <c r="B720" s="152"/>
      <c r="D720" s="140" t="s">
        <v>146</v>
      </c>
      <c r="E720" s="153" t="s">
        <v>19</v>
      </c>
      <c r="F720" s="154" t="s">
        <v>1022</v>
      </c>
      <c r="H720" s="155">
        <v>17.164000000000001</v>
      </c>
      <c r="I720" s="156"/>
      <c r="L720" s="152"/>
      <c r="M720" s="157"/>
      <c r="T720" s="158"/>
      <c r="AT720" s="153" t="s">
        <v>146</v>
      </c>
      <c r="AU720" s="153" t="s">
        <v>80</v>
      </c>
      <c r="AV720" s="13" t="s">
        <v>80</v>
      </c>
      <c r="AW720" s="13" t="s">
        <v>32</v>
      </c>
      <c r="AX720" s="13" t="s">
        <v>70</v>
      </c>
      <c r="AY720" s="153" t="s">
        <v>132</v>
      </c>
    </row>
    <row r="721" spans="2:65" s="13" customFormat="1">
      <c r="B721" s="152"/>
      <c r="D721" s="140" t="s">
        <v>146</v>
      </c>
      <c r="E721" s="153" t="s">
        <v>19</v>
      </c>
      <c r="F721" s="154" t="s">
        <v>1023</v>
      </c>
      <c r="H721" s="155">
        <v>19.641999999999999</v>
      </c>
      <c r="I721" s="156"/>
      <c r="L721" s="152"/>
      <c r="M721" s="157"/>
      <c r="T721" s="158"/>
      <c r="AT721" s="153" t="s">
        <v>146</v>
      </c>
      <c r="AU721" s="153" t="s">
        <v>80</v>
      </c>
      <c r="AV721" s="13" t="s">
        <v>80</v>
      </c>
      <c r="AW721" s="13" t="s">
        <v>32</v>
      </c>
      <c r="AX721" s="13" t="s">
        <v>70</v>
      </c>
      <c r="AY721" s="153" t="s">
        <v>132</v>
      </c>
    </row>
    <row r="722" spans="2:65" s="13" customFormat="1">
      <c r="B722" s="152"/>
      <c r="D722" s="140" t="s">
        <v>146</v>
      </c>
      <c r="E722" s="153" t="s">
        <v>19</v>
      </c>
      <c r="F722" s="154" t="s">
        <v>1024</v>
      </c>
      <c r="H722" s="155">
        <v>6.0259999999999998</v>
      </c>
      <c r="I722" s="156"/>
      <c r="L722" s="152"/>
      <c r="M722" s="157"/>
      <c r="T722" s="158"/>
      <c r="AT722" s="153" t="s">
        <v>146</v>
      </c>
      <c r="AU722" s="153" t="s">
        <v>80</v>
      </c>
      <c r="AV722" s="13" t="s">
        <v>80</v>
      </c>
      <c r="AW722" s="13" t="s">
        <v>32</v>
      </c>
      <c r="AX722" s="13" t="s">
        <v>70</v>
      </c>
      <c r="AY722" s="153" t="s">
        <v>132</v>
      </c>
    </row>
    <row r="723" spans="2:65" s="13" customFormat="1">
      <c r="B723" s="152"/>
      <c r="D723" s="140" t="s">
        <v>146</v>
      </c>
      <c r="E723" s="153" t="s">
        <v>19</v>
      </c>
      <c r="F723" s="154" t="s">
        <v>1025</v>
      </c>
      <c r="H723" s="155">
        <v>12.172000000000001</v>
      </c>
      <c r="I723" s="156"/>
      <c r="L723" s="152"/>
      <c r="M723" s="157"/>
      <c r="T723" s="158"/>
      <c r="AT723" s="153" t="s">
        <v>146</v>
      </c>
      <c r="AU723" s="153" t="s">
        <v>80</v>
      </c>
      <c r="AV723" s="13" t="s">
        <v>80</v>
      </c>
      <c r="AW723" s="13" t="s">
        <v>32</v>
      </c>
      <c r="AX723" s="13" t="s">
        <v>70</v>
      </c>
      <c r="AY723" s="153" t="s">
        <v>132</v>
      </c>
    </row>
    <row r="724" spans="2:65" s="13" customFormat="1">
      <c r="B724" s="152"/>
      <c r="D724" s="140" t="s">
        <v>146</v>
      </c>
      <c r="E724" s="153" t="s">
        <v>19</v>
      </c>
      <c r="F724" s="154" t="s">
        <v>1026</v>
      </c>
      <c r="H724" s="155">
        <v>5.3780000000000001</v>
      </c>
      <c r="I724" s="156"/>
      <c r="L724" s="152"/>
      <c r="M724" s="157"/>
      <c r="T724" s="158"/>
      <c r="AT724" s="153" t="s">
        <v>146</v>
      </c>
      <c r="AU724" s="153" t="s">
        <v>80</v>
      </c>
      <c r="AV724" s="13" t="s">
        <v>80</v>
      </c>
      <c r="AW724" s="13" t="s">
        <v>32</v>
      </c>
      <c r="AX724" s="13" t="s">
        <v>70</v>
      </c>
      <c r="AY724" s="153" t="s">
        <v>132</v>
      </c>
    </row>
    <row r="725" spans="2:65" s="13" customFormat="1">
      <c r="B725" s="152"/>
      <c r="D725" s="140" t="s">
        <v>146</v>
      </c>
      <c r="E725" s="153" t="s">
        <v>19</v>
      </c>
      <c r="F725" s="154" t="s">
        <v>1027</v>
      </c>
      <c r="H725" s="155">
        <v>5.76</v>
      </c>
      <c r="I725" s="156"/>
      <c r="L725" s="152"/>
      <c r="M725" s="157"/>
      <c r="T725" s="158"/>
      <c r="AT725" s="153" t="s">
        <v>146</v>
      </c>
      <c r="AU725" s="153" t="s">
        <v>80</v>
      </c>
      <c r="AV725" s="13" t="s">
        <v>80</v>
      </c>
      <c r="AW725" s="13" t="s">
        <v>32</v>
      </c>
      <c r="AX725" s="13" t="s">
        <v>70</v>
      </c>
      <c r="AY725" s="153" t="s">
        <v>132</v>
      </c>
    </row>
    <row r="726" spans="2:65" s="13" customFormat="1">
      <c r="B726" s="152"/>
      <c r="D726" s="140" t="s">
        <v>146</v>
      </c>
      <c r="E726" s="153" t="s">
        <v>19</v>
      </c>
      <c r="F726" s="154" t="s">
        <v>1028</v>
      </c>
      <c r="H726" s="155">
        <v>9.3919999999999995</v>
      </c>
      <c r="I726" s="156"/>
      <c r="L726" s="152"/>
      <c r="M726" s="157"/>
      <c r="T726" s="158"/>
      <c r="AT726" s="153" t="s">
        <v>146</v>
      </c>
      <c r="AU726" s="153" t="s">
        <v>80</v>
      </c>
      <c r="AV726" s="13" t="s">
        <v>80</v>
      </c>
      <c r="AW726" s="13" t="s">
        <v>32</v>
      </c>
      <c r="AX726" s="13" t="s">
        <v>70</v>
      </c>
      <c r="AY726" s="153" t="s">
        <v>132</v>
      </c>
    </row>
    <row r="727" spans="2:65" s="13" customFormat="1">
      <c r="B727" s="152"/>
      <c r="D727" s="140" t="s">
        <v>146</v>
      </c>
      <c r="E727" s="153" t="s">
        <v>19</v>
      </c>
      <c r="F727" s="154" t="s">
        <v>1029</v>
      </c>
      <c r="H727" s="155">
        <v>11.42</v>
      </c>
      <c r="I727" s="156"/>
      <c r="L727" s="152"/>
      <c r="M727" s="157"/>
      <c r="T727" s="158"/>
      <c r="AT727" s="153" t="s">
        <v>146</v>
      </c>
      <c r="AU727" s="153" t="s">
        <v>80</v>
      </c>
      <c r="AV727" s="13" t="s">
        <v>80</v>
      </c>
      <c r="AW727" s="13" t="s">
        <v>32</v>
      </c>
      <c r="AX727" s="13" t="s">
        <v>70</v>
      </c>
      <c r="AY727" s="153" t="s">
        <v>132</v>
      </c>
    </row>
    <row r="728" spans="2:65" s="13" customFormat="1">
      <c r="B728" s="152"/>
      <c r="D728" s="140" t="s">
        <v>146</v>
      </c>
      <c r="E728" s="153" t="s">
        <v>19</v>
      </c>
      <c r="F728" s="154" t="s">
        <v>1030</v>
      </c>
      <c r="H728" s="155">
        <v>18.553999999999998</v>
      </c>
      <c r="I728" s="156"/>
      <c r="L728" s="152"/>
      <c r="M728" s="157"/>
      <c r="T728" s="158"/>
      <c r="AT728" s="153" t="s">
        <v>146</v>
      </c>
      <c r="AU728" s="153" t="s">
        <v>80</v>
      </c>
      <c r="AV728" s="13" t="s">
        <v>80</v>
      </c>
      <c r="AW728" s="13" t="s">
        <v>32</v>
      </c>
      <c r="AX728" s="13" t="s">
        <v>70</v>
      </c>
      <c r="AY728" s="153" t="s">
        <v>132</v>
      </c>
    </row>
    <row r="729" spans="2:65" s="14" customFormat="1">
      <c r="B729" s="159"/>
      <c r="D729" s="140" t="s">
        <v>146</v>
      </c>
      <c r="E729" s="160" t="s">
        <v>19</v>
      </c>
      <c r="F729" s="161" t="s">
        <v>149</v>
      </c>
      <c r="H729" s="162">
        <v>153.86799999999999</v>
      </c>
      <c r="I729" s="163"/>
      <c r="L729" s="159"/>
      <c r="M729" s="164"/>
      <c r="T729" s="165"/>
      <c r="AT729" s="160" t="s">
        <v>146</v>
      </c>
      <c r="AU729" s="160" t="s">
        <v>80</v>
      </c>
      <c r="AV729" s="14" t="s">
        <v>140</v>
      </c>
      <c r="AW729" s="14" t="s">
        <v>32</v>
      </c>
      <c r="AX729" s="14" t="s">
        <v>78</v>
      </c>
      <c r="AY729" s="160" t="s">
        <v>132</v>
      </c>
    </row>
    <row r="730" spans="2:65" s="1" customFormat="1" ht="16.5" customHeight="1">
      <c r="B730" s="32"/>
      <c r="C730" s="127" t="s">
        <v>1031</v>
      </c>
      <c r="D730" s="127" t="s">
        <v>135</v>
      </c>
      <c r="E730" s="128" t="s">
        <v>1032</v>
      </c>
      <c r="F730" s="129" t="s">
        <v>1033</v>
      </c>
      <c r="G730" s="130" t="s">
        <v>653</v>
      </c>
      <c r="H730" s="131">
        <v>28</v>
      </c>
      <c r="I730" s="132"/>
      <c r="J730" s="133">
        <f>ROUND(I730*H730,2)</f>
        <v>0</v>
      </c>
      <c r="K730" s="129" t="s">
        <v>139</v>
      </c>
      <c r="L730" s="32"/>
      <c r="M730" s="134" t="s">
        <v>19</v>
      </c>
      <c r="N730" s="135" t="s">
        <v>41</v>
      </c>
      <c r="P730" s="136">
        <f>O730*H730</f>
        <v>0</v>
      </c>
      <c r="Q730" s="136">
        <v>2.1000000000000001E-4</v>
      </c>
      <c r="R730" s="136">
        <f>Q730*H730</f>
        <v>5.8799999999999998E-3</v>
      </c>
      <c r="S730" s="136">
        <v>0</v>
      </c>
      <c r="T730" s="137">
        <f>S730*H730</f>
        <v>0</v>
      </c>
      <c r="AR730" s="138" t="s">
        <v>265</v>
      </c>
      <c r="AT730" s="138" t="s">
        <v>135</v>
      </c>
      <c r="AU730" s="138" t="s">
        <v>80</v>
      </c>
      <c r="AY730" s="17" t="s">
        <v>132</v>
      </c>
      <c r="BE730" s="139">
        <f>IF(N730="základní",J730,0)</f>
        <v>0</v>
      </c>
      <c r="BF730" s="139">
        <f>IF(N730="snížená",J730,0)</f>
        <v>0</v>
      </c>
      <c r="BG730" s="139">
        <f>IF(N730="zákl. přenesená",J730,0)</f>
        <v>0</v>
      </c>
      <c r="BH730" s="139">
        <f>IF(N730="sníž. přenesená",J730,0)</f>
        <v>0</v>
      </c>
      <c r="BI730" s="139">
        <f>IF(N730="nulová",J730,0)</f>
        <v>0</v>
      </c>
      <c r="BJ730" s="17" t="s">
        <v>78</v>
      </c>
      <c r="BK730" s="139">
        <f>ROUND(I730*H730,2)</f>
        <v>0</v>
      </c>
      <c r="BL730" s="17" t="s">
        <v>265</v>
      </c>
      <c r="BM730" s="138" t="s">
        <v>1034</v>
      </c>
    </row>
    <row r="731" spans="2:65" s="1" customFormat="1">
      <c r="B731" s="32"/>
      <c r="D731" s="140" t="s">
        <v>142</v>
      </c>
      <c r="F731" s="141" t="s">
        <v>1035</v>
      </c>
      <c r="I731" s="142"/>
      <c r="L731" s="32"/>
      <c r="M731" s="143"/>
      <c r="T731" s="53"/>
      <c r="AT731" s="17" t="s">
        <v>142</v>
      </c>
      <c r="AU731" s="17" t="s">
        <v>80</v>
      </c>
    </row>
    <row r="732" spans="2:65" s="1" customFormat="1">
      <c r="B732" s="32"/>
      <c r="D732" s="144" t="s">
        <v>144</v>
      </c>
      <c r="F732" s="145" t="s">
        <v>1036</v>
      </c>
      <c r="I732" s="142"/>
      <c r="L732" s="32"/>
      <c r="M732" s="143"/>
      <c r="T732" s="53"/>
      <c r="AT732" s="17" t="s">
        <v>144</v>
      </c>
      <c r="AU732" s="17" t="s">
        <v>80</v>
      </c>
    </row>
    <row r="733" spans="2:65" s="1" customFormat="1" ht="16.5" customHeight="1">
      <c r="B733" s="32"/>
      <c r="C733" s="127" t="s">
        <v>1037</v>
      </c>
      <c r="D733" s="127" t="s">
        <v>135</v>
      </c>
      <c r="E733" s="128" t="s">
        <v>1038</v>
      </c>
      <c r="F733" s="129" t="s">
        <v>1039</v>
      </c>
      <c r="G733" s="130" t="s">
        <v>653</v>
      </c>
      <c r="H733" s="131">
        <v>1</v>
      </c>
      <c r="I733" s="132"/>
      <c r="J733" s="133">
        <f>ROUND(I733*H733,2)</f>
        <v>0</v>
      </c>
      <c r="K733" s="129" t="s">
        <v>139</v>
      </c>
      <c r="L733" s="32"/>
      <c r="M733" s="134" t="s">
        <v>19</v>
      </c>
      <c r="N733" s="135" t="s">
        <v>41</v>
      </c>
      <c r="P733" s="136">
        <f>O733*H733</f>
        <v>0</v>
      </c>
      <c r="Q733" s="136">
        <v>2.0000000000000001E-4</v>
      </c>
      <c r="R733" s="136">
        <f>Q733*H733</f>
        <v>2.0000000000000001E-4</v>
      </c>
      <c r="S733" s="136">
        <v>0</v>
      </c>
      <c r="T733" s="137">
        <f>S733*H733</f>
        <v>0</v>
      </c>
      <c r="AR733" s="138" t="s">
        <v>265</v>
      </c>
      <c r="AT733" s="138" t="s">
        <v>135</v>
      </c>
      <c r="AU733" s="138" t="s">
        <v>80</v>
      </c>
      <c r="AY733" s="17" t="s">
        <v>132</v>
      </c>
      <c r="BE733" s="139">
        <f>IF(N733="základní",J733,0)</f>
        <v>0</v>
      </c>
      <c r="BF733" s="139">
        <f>IF(N733="snížená",J733,0)</f>
        <v>0</v>
      </c>
      <c r="BG733" s="139">
        <f>IF(N733="zákl. přenesená",J733,0)</f>
        <v>0</v>
      </c>
      <c r="BH733" s="139">
        <f>IF(N733="sníž. přenesená",J733,0)</f>
        <v>0</v>
      </c>
      <c r="BI733" s="139">
        <f>IF(N733="nulová",J733,0)</f>
        <v>0</v>
      </c>
      <c r="BJ733" s="17" t="s">
        <v>78</v>
      </c>
      <c r="BK733" s="139">
        <f>ROUND(I733*H733,2)</f>
        <v>0</v>
      </c>
      <c r="BL733" s="17" t="s">
        <v>265</v>
      </c>
      <c r="BM733" s="138" t="s">
        <v>1040</v>
      </c>
    </row>
    <row r="734" spans="2:65" s="1" customFormat="1">
      <c r="B734" s="32"/>
      <c r="D734" s="140" t="s">
        <v>142</v>
      </c>
      <c r="F734" s="141" t="s">
        <v>1041</v>
      </c>
      <c r="I734" s="142"/>
      <c r="L734" s="32"/>
      <c r="M734" s="143"/>
      <c r="T734" s="53"/>
      <c r="AT734" s="17" t="s">
        <v>142</v>
      </c>
      <c r="AU734" s="17" t="s">
        <v>80</v>
      </c>
    </row>
    <row r="735" spans="2:65" s="1" customFormat="1">
      <c r="B735" s="32"/>
      <c r="D735" s="144" t="s">
        <v>144</v>
      </c>
      <c r="F735" s="145" t="s">
        <v>1042</v>
      </c>
      <c r="I735" s="142"/>
      <c r="L735" s="32"/>
      <c r="M735" s="143"/>
      <c r="T735" s="53"/>
      <c r="AT735" s="17" t="s">
        <v>144</v>
      </c>
      <c r="AU735" s="17" t="s">
        <v>80</v>
      </c>
    </row>
    <row r="736" spans="2:65" s="1" customFormat="1" ht="16.5" customHeight="1">
      <c r="B736" s="32"/>
      <c r="C736" s="127" t="s">
        <v>1043</v>
      </c>
      <c r="D736" s="127" t="s">
        <v>135</v>
      </c>
      <c r="E736" s="128" t="s">
        <v>1044</v>
      </c>
      <c r="F736" s="129" t="s">
        <v>1045</v>
      </c>
      <c r="G736" s="130" t="s">
        <v>653</v>
      </c>
      <c r="H736" s="131">
        <v>4</v>
      </c>
      <c r="I736" s="132"/>
      <c r="J736" s="133">
        <f>ROUND(I736*H736,2)</f>
        <v>0</v>
      </c>
      <c r="K736" s="129" t="s">
        <v>139</v>
      </c>
      <c r="L736" s="32"/>
      <c r="M736" s="134" t="s">
        <v>19</v>
      </c>
      <c r="N736" s="135" t="s">
        <v>41</v>
      </c>
      <c r="P736" s="136">
        <f>O736*H736</f>
        <v>0</v>
      </c>
      <c r="Q736" s="136">
        <v>1.8000000000000001E-4</v>
      </c>
      <c r="R736" s="136">
        <f>Q736*H736</f>
        <v>7.2000000000000005E-4</v>
      </c>
      <c r="S736" s="136">
        <v>0</v>
      </c>
      <c r="T736" s="137">
        <f>S736*H736</f>
        <v>0</v>
      </c>
      <c r="AR736" s="138" t="s">
        <v>265</v>
      </c>
      <c r="AT736" s="138" t="s">
        <v>135</v>
      </c>
      <c r="AU736" s="138" t="s">
        <v>80</v>
      </c>
      <c r="AY736" s="17" t="s">
        <v>132</v>
      </c>
      <c r="BE736" s="139">
        <f>IF(N736="základní",J736,0)</f>
        <v>0</v>
      </c>
      <c r="BF736" s="139">
        <f>IF(N736="snížená",J736,0)</f>
        <v>0</v>
      </c>
      <c r="BG736" s="139">
        <f>IF(N736="zákl. přenesená",J736,0)</f>
        <v>0</v>
      </c>
      <c r="BH736" s="139">
        <f>IF(N736="sníž. přenesená",J736,0)</f>
        <v>0</v>
      </c>
      <c r="BI736" s="139">
        <f>IF(N736="nulová",J736,0)</f>
        <v>0</v>
      </c>
      <c r="BJ736" s="17" t="s">
        <v>78</v>
      </c>
      <c r="BK736" s="139">
        <f>ROUND(I736*H736,2)</f>
        <v>0</v>
      </c>
      <c r="BL736" s="17" t="s">
        <v>265</v>
      </c>
      <c r="BM736" s="138" t="s">
        <v>1046</v>
      </c>
    </row>
    <row r="737" spans="2:65" s="1" customFormat="1" ht="19.5">
      <c r="B737" s="32"/>
      <c r="D737" s="140" t="s">
        <v>142</v>
      </c>
      <c r="F737" s="141" t="s">
        <v>1047</v>
      </c>
      <c r="I737" s="142"/>
      <c r="L737" s="32"/>
      <c r="M737" s="143"/>
      <c r="T737" s="53"/>
      <c r="AT737" s="17" t="s">
        <v>142</v>
      </c>
      <c r="AU737" s="17" t="s">
        <v>80</v>
      </c>
    </row>
    <row r="738" spans="2:65" s="1" customFormat="1">
      <c r="B738" s="32"/>
      <c r="D738" s="144" t="s">
        <v>144</v>
      </c>
      <c r="F738" s="145" t="s">
        <v>1048</v>
      </c>
      <c r="I738" s="142"/>
      <c r="L738" s="32"/>
      <c r="M738" s="143"/>
      <c r="T738" s="53"/>
      <c r="AT738" s="17" t="s">
        <v>144</v>
      </c>
      <c r="AU738" s="17" t="s">
        <v>80</v>
      </c>
    </row>
    <row r="739" spans="2:65" s="1" customFormat="1" ht="16.5" customHeight="1">
      <c r="B739" s="32"/>
      <c r="C739" s="127" t="s">
        <v>1049</v>
      </c>
      <c r="D739" s="127" t="s">
        <v>135</v>
      </c>
      <c r="E739" s="128" t="s">
        <v>1050</v>
      </c>
      <c r="F739" s="129" t="s">
        <v>1051</v>
      </c>
      <c r="G739" s="130" t="s">
        <v>152</v>
      </c>
      <c r="H739" s="131">
        <v>79.599999999999994</v>
      </c>
      <c r="I739" s="132"/>
      <c r="J739" s="133">
        <f>ROUND(I739*H739,2)</f>
        <v>0</v>
      </c>
      <c r="K739" s="129" t="s">
        <v>139</v>
      </c>
      <c r="L739" s="32"/>
      <c r="M739" s="134" t="s">
        <v>19</v>
      </c>
      <c r="N739" s="135" t="s">
        <v>41</v>
      </c>
      <c r="P739" s="136">
        <f>O739*H739</f>
        <v>0</v>
      </c>
      <c r="Q739" s="136">
        <v>1.42E-3</v>
      </c>
      <c r="R739" s="136">
        <f>Q739*H739</f>
        <v>0.11303199999999999</v>
      </c>
      <c r="S739" s="136">
        <v>0</v>
      </c>
      <c r="T739" s="137">
        <f>S739*H739</f>
        <v>0</v>
      </c>
      <c r="AR739" s="138" t="s">
        <v>265</v>
      </c>
      <c r="AT739" s="138" t="s">
        <v>135</v>
      </c>
      <c r="AU739" s="138" t="s">
        <v>80</v>
      </c>
      <c r="AY739" s="17" t="s">
        <v>132</v>
      </c>
      <c r="BE739" s="139">
        <f>IF(N739="základní",J739,0)</f>
        <v>0</v>
      </c>
      <c r="BF739" s="139">
        <f>IF(N739="snížená",J739,0)</f>
        <v>0</v>
      </c>
      <c r="BG739" s="139">
        <f>IF(N739="zákl. přenesená",J739,0)</f>
        <v>0</v>
      </c>
      <c r="BH739" s="139">
        <f>IF(N739="sníž. přenesená",J739,0)</f>
        <v>0</v>
      </c>
      <c r="BI739" s="139">
        <f>IF(N739="nulová",J739,0)</f>
        <v>0</v>
      </c>
      <c r="BJ739" s="17" t="s">
        <v>78</v>
      </c>
      <c r="BK739" s="139">
        <f>ROUND(I739*H739,2)</f>
        <v>0</v>
      </c>
      <c r="BL739" s="17" t="s">
        <v>265</v>
      </c>
      <c r="BM739" s="138" t="s">
        <v>1052</v>
      </c>
    </row>
    <row r="740" spans="2:65" s="1" customFormat="1" ht="19.5">
      <c r="B740" s="32"/>
      <c r="D740" s="140" t="s">
        <v>142</v>
      </c>
      <c r="F740" s="141" t="s">
        <v>1053</v>
      </c>
      <c r="I740" s="142"/>
      <c r="L740" s="32"/>
      <c r="M740" s="143"/>
      <c r="T740" s="53"/>
      <c r="AT740" s="17" t="s">
        <v>142</v>
      </c>
      <c r="AU740" s="17" t="s">
        <v>80</v>
      </c>
    </row>
    <row r="741" spans="2:65" s="1" customFormat="1">
      <c r="B741" s="32"/>
      <c r="D741" s="144" t="s">
        <v>144</v>
      </c>
      <c r="F741" s="145" t="s">
        <v>1054</v>
      </c>
      <c r="I741" s="142"/>
      <c r="L741" s="32"/>
      <c r="M741" s="143"/>
      <c r="T741" s="53"/>
      <c r="AT741" s="17" t="s">
        <v>144</v>
      </c>
      <c r="AU741" s="17" t="s">
        <v>80</v>
      </c>
    </row>
    <row r="742" spans="2:65" s="13" customFormat="1">
      <c r="B742" s="152"/>
      <c r="D742" s="140" t="s">
        <v>146</v>
      </c>
      <c r="E742" s="153" t="s">
        <v>19</v>
      </c>
      <c r="F742" s="154" t="s">
        <v>1055</v>
      </c>
      <c r="H742" s="155">
        <v>16.923999999999999</v>
      </c>
      <c r="I742" s="156"/>
      <c r="L742" s="152"/>
      <c r="M742" s="157"/>
      <c r="T742" s="158"/>
      <c r="AT742" s="153" t="s">
        <v>146</v>
      </c>
      <c r="AU742" s="153" t="s">
        <v>80</v>
      </c>
      <c r="AV742" s="13" t="s">
        <v>80</v>
      </c>
      <c r="AW742" s="13" t="s">
        <v>32</v>
      </c>
      <c r="AX742" s="13" t="s">
        <v>70</v>
      </c>
      <c r="AY742" s="153" t="s">
        <v>132</v>
      </c>
    </row>
    <row r="743" spans="2:65" s="13" customFormat="1">
      <c r="B743" s="152"/>
      <c r="D743" s="140" t="s">
        <v>146</v>
      </c>
      <c r="E743" s="153" t="s">
        <v>19</v>
      </c>
      <c r="F743" s="154" t="s">
        <v>1056</v>
      </c>
      <c r="H743" s="155">
        <v>18.553999999999998</v>
      </c>
      <c r="I743" s="156"/>
      <c r="L743" s="152"/>
      <c r="M743" s="157"/>
      <c r="T743" s="158"/>
      <c r="AT743" s="153" t="s">
        <v>146</v>
      </c>
      <c r="AU743" s="153" t="s">
        <v>80</v>
      </c>
      <c r="AV743" s="13" t="s">
        <v>80</v>
      </c>
      <c r="AW743" s="13" t="s">
        <v>32</v>
      </c>
      <c r="AX743" s="13" t="s">
        <v>70</v>
      </c>
      <c r="AY743" s="153" t="s">
        <v>132</v>
      </c>
    </row>
    <row r="744" spans="2:65" s="13" customFormat="1">
      <c r="B744" s="152"/>
      <c r="D744" s="140" t="s">
        <v>146</v>
      </c>
      <c r="E744" s="153" t="s">
        <v>19</v>
      </c>
      <c r="F744" s="154" t="s">
        <v>1029</v>
      </c>
      <c r="H744" s="155">
        <v>11.42</v>
      </c>
      <c r="I744" s="156"/>
      <c r="L744" s="152"/>
      <c r="M744" s="157"/>
      <c r="T744" s="158"/>
      <c r="AT744" s="153" t="s">
        <v>146</v>
      </c>
      <c r="AU744" s="153" t="s">
        <v>80</v>
      </c>
      <c r="AV744" s="13" t="s">
        <v>80</v>
      </c>
      <c r="AW744" s="13" t="s">
        <v>32</v>
      </c>
      <c r="AX744" s="13" t="s">
        <v>70</v>
      </c>
      <c r="AY744" s="153" t="s">
        <v>132</v>
      </c>
    </row>
    <row r="745" spans="2:65" s="13" customFormat="1">
      <c r="B745" s="152"/>
      <c r="D745" s="140" t="s">
        <v>146</v>
      </c>
      <c r="E745" s="153" t="s">
        <v>19</v>
      </c>
      <c r="F745" s="154" t="s">
        <v>1057</v>
      </c>
      <c r="H745" s="155">
        <v>5.3780000000000001</v>
      </c>
      <c r="I745" s="156"/>
      <c r="L745" s="152"/>
      <c r="M745" s="157"/>
      <c r="T745" s="158"/>
      <c r="AT745" s="153" t="s">
        <v>146</v>
      </c>
      <c r="AU745" s="153" t="s">
        <v>80</v>
      </c>
      <c r="AV745" s="13" t="s">
        <v>80</v>
      </c>
      <c r="AW745" s="13" t="s">
        <v>32</v>
      </c>
      <c r="AX745" s="13" t="s">
        <v>70</v>
      </c>
      <c r="AY745" s="153" t="s">
        <v>132</v>
      </c>
    </row>
    <row r="746" spans="2:65" s="13" customFormat="1">
      <c r="B746" s="152"/>
      <c r="D746" s="140" t="s">
        <v>146</v>
      </c>
      <c r="E746" s="153" t="s">
        <v>19</v>
      </c>
      <c r="F746" s="154" t="s">
        <v>1025</v>
      </c>
      <c r="H746" s="155">
        <v>12.172000000000001</v>
      </c>
      <c r="I746" s="156"/>
      <c r="L746" s="152"/>
      <c r="M746" s="157"/>
      <c r="T746" s="158"/>
      <c r="AT746" s="153" t="s">
        <v>146</v>
      </c>
      <c r="AU746" s="153" t="s">
        <v>80</v>
      </c>
      <c r="AV746" s="13" t="s">
        <v>80</v>
      </c>
      <c r="AW746" s="13" t="s">
        <v>32</v>
      </c>
      <c r="AX746" s="13" t="s">
        <v>70</v>
      </c>
      <c r="AY746" s="153" t="s">
        <v>132</v>
      </c>
    </row>
    <row r="747" spans="2:65" s="13" customFormat="1">
      <c r="B747" s="152"/>
      <c r="D747" s="140" t="s">
        <v>146</v>
      </c>
      <c r="E747" s="153" t="s">
        <v>19</v>
      </c>
      <c r="F747" s="154" t="s">
        <v>1058</v>
      </c>
      <c r="H747" s="155">
        <v>9.3919999999999995</v>
      </c>
      <c r="I747" s="156"/>
      <c r="L747" s="152"/>
      <c r="M747" s="157"/>
      <c r="T747" s="158"/>
      <c r="AT747" s="153" t="s">
        <v>146</v>
      </c>
      <c r="AU747" s="153" t="s">
        <v>80</v>
      </c>
      <c r="AV747" s="13" t="s">
        <v>80</v>
      </c>
      <c r="AW747" s="13" t="s">
        <v>32</v>
      </c>
      <c r="AX747" s="13" t="s">
        <v>70</v>
      </c>
      <c r="AY747" s="153" t="s">
        <v>132</v>
      </c>
    </row>
    <row r="748" spans="2:65" s="13" customFormat="1">
      <c r="B748" s="152"/>
      <c r="D748" s="140" t="s">
        <v>146</v>
      </c>
      <c r="E748" s="153" t="s">
        <v>19</v>
      </c>
      <c r="F748" s="154" t="s">
        <v>1027</v>
      </c>
      <c r="H748" s="155">
        <v>5.76</v>
      </c>
      <c r="I748" s="156"/>
      <c r="L748" s="152"/>
      <c r="M748" s="157"/>
      <c r="T748" s="158"/>
      <c r="AT748" s="153" t="s">
        <v>146</v>
      </c>
      <c r="AU748" s="153" t="s">
        <v>80</v>
      </c>
      <c r="AV748" s="13" t="s">
        <v>80</v>
      </c>
      <c r="AW748" s="13" t="s">
        <v>32</v>
      </c>
      <c r="AX748" s="13" t="s">
        <v>70</v>
      </c>
      <c r="AY748" s="153" t="s">
        <v>132</v>
      </c>
    </row>
    <row r="749" spans="2:65" s="14" customFormat="1">
      <c r="B749" s="159"/>
      <c r="D749" s="140" t="s">
        <v>146</v>
      </c>
      <c r="E749" s="160" t="s">
        <v>19</v>
      </c>
      <c r="F749" s="161" t="s">
        <v>149</v>
      </c>
      <c r="H749" s="162">
        <v>79.599999999999994</v>
      </c>
      <c r="I749" s="163"/>
      <c r="L749" s="159"/>
      <c r="M749" s="164"/>
      <c r="T749" s="165"/>
      <c r="AT749" s="160" t="s">
        <v>146</v>
      </c>
      <c r="AU749" s="160" t="s">
        <v>80</v>
      </c>
      <c r="AV749" s="14" t="s">
        <v>140</v>
      </c>
      <c r="AW749" s="14" t="s">
        <v>32</v>
      </c>
      <c r="AX749" s="14" t="s">
        <v>78</v>
      </c>
      <c r="AY749" s="160" t="s">
        <v>132</v>
      </c>
    </row>
    <row r="750" spans="2:65" s="1" customFormat="1" ht="24.2" customHeight="1">
      <c r="B750" s="32"/>
      <c r="C750" s="127" t="s">
        <v>1059</v>
      </c>
      <c r="D750" s="127" t="s">
        <v>135</v>
      </c>
      <c r="E750" s="128" t="s">
        <v>1060</v>
      </c>
      <c r="F750" s="129" t="s">
        <v>1061</v>
      </c>
      <c r="G750" s="130" t="s">
        <v>544</v>
      </c>
      <c r="H750" s="176"/>
      <c r="I750" s="132"/>
      <c r="J750" s="133">
        <f>ROUND(I750*H750,2)</f>
        <v>0</v>
      </c>
      <c r="K750" s="129" t="s">
        <v>139</v>
      </c>
      <c r="L750" s="32"/>
      <c r="M750" s="134" t="s">
        <v>19</v>
      </c>
      <c r="N750" s="135" t="s">
        <v>41</v>
      </c>
      <c r="P750" s="136">
        <f>O750*H750</f>
        <v>0</v>
      </c>
      <c r="Q750" s="136">
        <v>0</v>
      </c>
      <c r="R750" s="136">
        <f>Q750*H750</f>
        <v>0</v>
      </c>
      <c r="S750" s="136">
        <v>0</v>
      </c>
      <c r="T750" s="137">
        <f>S750*H750</f>
        <v>0</v>
      </c>
      <c r="AR750" s="138" t="s">
        <v>265</v>
      </c>
      <c r="AT750" s="138" t="s">
        <v>135</v>
      </c>
      <c r="AU750" s="138" t="s">
        <v>80</v>
      </c>
      <c r="AY750" s="17" t="s">
        <v>132</v>
      </c>
      <c r="BE750" s="139">
        <f>IF(N750="základní",J750,0)</f>
        <v>0</v>
      </c>
      <c r="BF750" s="139">
        <f>IF(N750="snížená",J750,0)</f>
        <v>0</v>
      </c>
      <c r="BG750" s="139">
        <f>IF(N750="zákl. přenesená",J750,0)</f>
        <v>0</v>
      </c>
      <c r="BH750" s="139">
        <f>IF(N750="sníž. přenesená",J750,0)</f>
        <v>0</v>
      </c>
      <c r="BI750" s="139">
        <f>IF(N750="nulová",J750,0)</f>
        <v>0</v>
      </c>
      <c r="BJ750" s="17" t="s">
        <v>78</v>
      </c>
      <c r="BK750" s="139">
        <f>ROUND(I750*H750,2)</f>
        <v>0</v>
      </c>
      <c r="BL750" s="17" t="s">
        <v>265</v>
      </c>
      <c r="BM750" s="138" t="s">
        <v>1062</v>
      </c>
    </row>
    <row r="751" spans="2:65" s="1" customFormat="1" ht="29.25">
      <c r="B751" s="32"/>
      <c r="D751" s="140" t="s">
        <v>142</v>
      </c>
      <c r="F751" s="141" t="s">
        <v>1063</v>
      </c>
      <c r="I751" s="142"/>
      <c r="L751" s="32"/>
      <c r="M751" s="143"/>
      <c r="T751" s="53"/>
      <c r="AT751" s="17" t="s">
        <v>142</v>
      </c>
      <c r="AU751" s="17" t="s">
        <v>80</v>
      </c>
    </row>
    <row r="752" spans="2:65" s="1" customFormat="1">
      <c r="B752" s="32"/>
      <c r="D752" s="144" t="s">
        <v>144</v>
      </c>
      <c r="F752" s="145" t="s">
        <v>1064</v>
      </c>
      <c r="I752" s="142"/>
      <c r="L752" s="32"/>
      <c r="M752" s="143"/>
      <c r="T752" s="53"/>
      <c r="AT752" s="17" t="s">
        <v>144</v>
      </c>
      <c r="AU752" s="17" t="s">
        <v>80</v>
      </c>
    </row>
    <row r="753" spans="2:65" s="11" customFormat="1" ht="22.9" customHeight="1">
      <c r="B753" s="115"/>
      <c r="D753" s="116" t="s">
        <v>69</v>
      </c>
      <c r="E753" s="125" t="s">
        <v>1065</v>
      </c>
      <c r="F753" s="125" t="s">
        <v>1066</v>
      </c>
      <c r="I753" s="118"/>
      <c r="J753" s="126">
        <f>BK753</f>
        <v>0</v>
      </c>
      <c r="L753" s="115"/>
      <c r="M753" s="120"/>
      <c r="P753" s="121">
        <f>SUM(P754:P832)</f>
        <v>0</v>
      </c>
      <c r="R753" s="121">
        <f>SUM(R754:R832)</f>
        <v>3.65148881</v>
      </c>
      <c r="T753" s="122">
        <f>SUM(T754:T832)</f>
        <v>9.5044485000000005</v>
      </c>
      <c r="AR753" s="116" t="s">
        <v>80</v>
      </c>
      <c r="AT753" s="123" t="s">
        <v>69</v>
      </c>
      <c r="AU753" s="123" t="s">
        <v>78</v>
      </c>
      <c r="AY753" s="116" t="s">
        <v>132</v>
      </c>
      <c r="BK753" s="124">
        <f>SUM(BK754:BK832)</f>
        <v>0</v>
      </c>
    </row>
    <row r="754" spans="2:65" s="1" customFormat="1" ht="16.5" customHeight="1">
      <c r="B754" s="32"/>
      <c r="C754" s="127" t="s">
        <v>1067</v>
      </c>
      <c r="D754" s="127" t="s">
        <v>135</v>
      </c>
      <c r="E754" s="128" t="s">
        <v>1068</v>
      </c>
      <c r="F754" s="129" t="s">
        <v>1069</v>
      </c>
      <c r="G754" s="130" t="s">
        <v>138</v>
      </c>
      <c r="H754" s="131">
        <v>107.529</v>
      </c>
      <c r="I754" s="132"/>
      <c r="J754" s="133">
        <f>ROUND(I754*H754,2)</f>
        <v>0</v>
      </c>
      <c r="K754" s="129" t="s">
        <v>139</v>
      </c>
      <c r="L754" s="32"/>
      <c r="M754" s="134" t="s">
        <v>19</v>
      </c>
      <c r="N754" s="135" t="s">
        <v>41</v>
      </c>
      <c r="P754" s="136">
        <f>O754*H754</f>
        <v>0</v>
      </c>
      <c r="Q754" s="136">
        <v>0</v>
      </c>
      <c r="R754" s="136">
        <f>Q754*H754</f>
        <v>0</v>
      </c>
      <c r="S754" s="136">
        <v>0</v>
      </c>
      <c r="T754" s="137">
        <f>S754*H754</f>
        <v>0</v>
      </c>
      <c r="AR754" s="138" t="s">
        <v>265</v>
      </c>
      <c r="AT754" s="138" t="s">
        <v>135</v>
      </c>
      <c r="AU754" s="138" t="s">
        <v>80</v>
      </c>
      <c r="AY754" s="17" t="s">
        <v>132</v>
      </c>
      <c r="BE754" s="139">
        <f>IF(N754="základní",J754,0)</f>
        <v>0</v>
      </c>
      <c r="BF754" s="139">
        <f>IF(N754="snížená",J754,0)</f>
        <v>0</v>
      </c>
      <c r="BG754" s="139">
        <f>IF(N754="zákl. přenesená",J754,0)</f>
        <v>0</v>
      </c>
      <c r="BH754" s="139">
        <f>IF(N754="sníž. přenesená",J754,0)</f>
        <v>0</v>
      </c>
      <c r="BI754" s="139">
        <f>IF(N754="nulová",J754,0)</f>
        <v>0</v>
      </c>
      <c r="BJ754" s="17" t="s">
        <v>78</v>
      </c>
      <c r="BK754" s="139">
        <f>ROUND(I754*H754,2)</f>
        <v>0</v>
      </c>
      <c r="BL754" s="17" t="s">
        <v>265</v>
      </c>
      <c r="BM754" s="138" t="s">
        <v>1070</v>
      </c>
    </row>
    <row r="755" spans="2:65" s="1" customFormat="1" ht="19.5">
      <c r="B755" s="32"/>
      <c r="D755" s="140" t="s">
        <v>142</v>
      </c>
      <c r="F755" s="141" t="s">
        <v>1071</v>
      </c>
      <c r="I755" s="142"/>
      <c r="L755" s="32"/>
      <c r="M755" s="143"/>
      <c r="T755" s="53"/>
      <c r="AT755" s="17" t="s">
        <v>142</v>
      </c>
      <c r="AU755" s="17" t="s">
        <v>80</v>
      </c>
    </row>
    <row r="756" spans="2:65" s="1" customFormat="1">
      <c r="B756" s="32"/>
      <c r="D756" s="144" t="s">
        <v>144</v>
      </c>
      <c r="F756" s="145" t="s">
        <v>1072</v>
      </c>
      <c r="I756" s="142"/>
      <c r="L756" s="32"/>
      <c r="M756" s="143"/>
      <c r="T756" s="53"/>
      <c r="AT756" s="17" t="s">
        <v>144</v>
      </c>
      <c r="AU756" s="17" t="s">
        <v>80</v>
      </c>
    </row>
    <row r="757" spans="2:65" s="13" customFormat="1" ht="22.5">
      <c r="B757" s="152"/>
      <c r="D757" s="140" t="s">
        <v>146</v>
      </c>
      <c r="E757" s="153" t="s">
        <v>19</v>
      </c>
      <c r="F757" s="154" t="s">
        <v>1073</v>
      </c>
      <c r="H757" s="155">
        <v>127.82899999999999</v>
      </c>
      <c r="I757" s="156"/>
      <c r="L757" s="152"/>
      <c r="M757" s="157"/>
      <c r="T757" s="158"/>
      <c r="AT757" s="153" t="s">
        <v>146</v>
      </c>
      <c r="AU757" s="153" t="s">
        <v>80</v>
      </c>
      <c r="AV757" s="13" t="s">
        <v>80</v>
      </c>
      <c r="AW757" s="13" t="s">
        <v>32</v>
      </c>
      <c r="AX757" s="13" t="s">
        <v>70</v>
      </c>
      <c r="AY757" s="153" t="s">
        <v>132</v>
      </c>
    </row>
    <row r="758" spans="2:65" s="13" customFormat="1">
      <c r="B758" s="152"/>
      <c r="D758" s="140" t="s">
        <v>146</v>
      </c>
      <c r="E758" s="153" t="s">
        <v>19</v>
      </c>
      <c r="F758" s="154" t="s">
        <v>1074</v>
      </c>
      <c r="H758" s="155">
        <v>-20.3</v>
      </c>
      <c r="I758" s="156"/>
      <c r="L758" s="152"/>
      <c r="M758" s="157"/>
      <c r="T758" s="158"/>
      <c r="AT758" s="153" t="s">
        <v>146</v>
      </c>
      <c r="AU758" s="153" t="s">
        <v>80</v>
      </c>
      <c r="AV758" s="13" t="s">
        <v>80</v>
      </c>
      <c r="AW758" s="13" t="s">
        <v>32</v>
      </c>
      <c r="AX758" s="13" t="s">
        <v>70</v>
      </c>
      <c r="AY758" s="153" t="s">
        <v>132</v>
      </c>
    </row>
    <row r="759" spans="2:65" s="14" customFormat="1">
      <c r="B759" s="159"/>
      <c r="D759" s="140" t="s">
        <v>146</v>
      </c>
      <c r="E759" s="160" t="s">
        <v>19</v>
      </c>
      <c r="F759" s="161" t="s">
        <v>149</v>
      </c>
      <c r="H759" s="162">
        <v>107.529</v>
      </c>
      <c r="I759" s="163"/>
      <c r="L759" s="159"/>
      <c r="M759" s="164"/>
      <c r="T759" s="165"/>
      <c r="AT759" s="160" t="s">
        <v>146</v>
      </c>
      <c r="AU759" s="160" t="s">
        <v>80</v>
      </c>
      <c r="AV759" s="14" t="s">
        <v>140</v>
      </c>
      <c r="AW759" s="14" t="s">
        <v>32</v>
      </c>
      <c r="AX759" s="14" t="s">
        <v>78</v>
      </c>
      <c r="AY759" s="160" t="s">
        <v>132</v>
      </c>
    </row>
    <row r="760" spans="2:65" s="1" customFormat="1" ht="16.5" customHeight="1">
      <c r="B760" s="32"/>
      <c r="C760" s="127" t="s">
        <v>1075</v>
      </c>
      <c r="D760" s="127" t="s">
        <v>135</v>
      </c>
      <c r="E760" s="128" t="s">
        <v>1076</v>
      </c>
      <c r="F760" s="129" t="s">
        <v>1077</v>
      </c>
      <c r="G760" s="130" t="s">
        <v>138</v>
      </c>
      <c r="H760" s="131">
        <v>107.529</v>
      </c>
      <c r="I760" s="132"/>
      <c r="J760" s="133">
        <f>ROUND(I760*H760,2)</f>
        <v>0</v>
      </c>
      <c r="K760" s="129" t="s">
        <v>139</v>
      </c>
      <c r="L760" s="32"/>
      <c r="M760" s="134" t="s">
        <v>19</v>
      </c>
      <c r="N760" s="135" t="s">
        <v>41</v>
      </c>
      <c r="P760" s="136">
        <f>O760*H760</f>
        <v>0</v>
      </c>
      <c r="Q760" s="136">
        <v>2.9999999999999997E-4</v>
      </c>
      <c r="R760" s="136">
        <f>Q760*H760</f>
        <v>3.2258699999999994E-2</v>
      </c>
      <c r="S760" s="136">
        <v>0</v>
      </c>
      <c r="T760" s="137">
        <f>S760*H760</f>
        <v>0</v>
      </c>
      <c r="AR760" s="138" t="s">
        <v>265</v>
      </c>
      <c r="AT760" s="138" t="s">
        <v>135</v>
      </c>
      <c r="AU760" s="138" t="s">
        <v>80</v>
      </c>
      <c r="AY760" s="17" t="s">
        <v>132</v>
      </c>
      <c r="BE760" s="139">
        <f>IF(N760="základní",J760,0)</f>
        <v>0</v>
      </c>
      <c r="BF760" s="139">
        <f>IF(N760="snížená",J760,0)</f>
        <v>0</v>
      </c>
      <c r="BG760" s="139">
        <f>IF(N760="zákl. přenesená",J760,0)</f>
        <v>0</v>
      </c>
      <c r="BH760" s="139">
        <f>IF(N760="sníž. přenesená",J760,0)</f>
        <v>0</v>
      </c>
      <c r="BI760" s="139">
        <f>IF(N760="nulová",J760,0)</f>
        <v>0</v>
      </c>
      <c r="BJ760" s="17" t="s">
        <v>78</v>
      </c>
      <c r="BK760" s="139">
        <f>ROUND(I760*H760,2)</f>
        <v>0</v>
      </c>
      <c r="BL760" s="17" t="s">
        <v>265</v>
      </c>
      <c r="BM760" s="138" t="s">
        <v>1078</v>
      </c>
    </row>
    <row r="761" spans="2:65" s="1" customFormat="1" ht="19.5">
      <c r="B761" s="32"/>
      <c r="D761" s="140" t="s">
        <v>142</v>
      </c>
      <c r="F761" s="141" t="s">
        <v>1079</v>
      </c>
      <c r="I761" s="142"/>
      <c r="L761" s="32"/>
      <c r="M761" s="143"/>
      <c r="T761" s="53"/>
      <c r="AT761" s="17" t="s">
        <v>142</v>
      </c>
      <c r="AU761" s="17" t="s">
        <v>80</v>
      </c>
    </row>
    <row r="762" spans="2:65" s="1" customFormat="1">
      <c r="B762" s="32"/>
      <c r="D762" s="144" t="s">
        <v>144</v>
      </c>
      <c r="F762" s="145" t="s">
        <v>1080</v>
      </c>
      <c r="I762" s="142"/>
      <c r="L762" s="32"/>
      <c r="M762" s="143"/>
      <c r="T762" s="53"/>
      <c r="AT762" s="17" t="s">
        <v>144</v>
      </c>
      <c r="AU762" s="17" t="s">
        <v>80</v>
      </c>
    </row>
    <row r="763" spans="2:65" s="1" customFormat="1" ht="24.2" customHeight="1">
      <c r="B763" s="32"/>
      <c r="C763" s="127" t="s">
        <v>1081</v>
      </c>
      <c r="D763" s="127" t="s">
        <v>135</v>
      </c>
      <c r="E763" s="128" t="s">
        <v>1082</v>
      </c>
      <c r="F763" s="129" t="s">
        <v>1083</v>
      </c>
      <c r="G763" s="130" t="s">
        <v>138</v>
      </c>
      <c r="H763" s="131">
        <v>33.594999999999999</v>
      </c>
      <c r="I763" s="132"/>
      <c r="J763" s="133">
        <f>ROUND(I763*H763,2)</f>
        <v>0</v>
      </c>
      <c r="K763" s="129" t="s">
        <v>139</v>
      </c>
      <c r="L763" s="32"/>
      <c r="M763" s="134" t="s">
        <v>19</v>
      </c>
      <c r="N763" s="135" t="s">
        <v>41</v>
      </c>
      <c r="P763" s="136">
        <f>O763*H763</f>
        <v>0</v>
      </c>
      <c r="Q763" s="136">
        <v>1.5E-3</v>
      </c>
      <c r="R763" s="136">
        <f>Q763*H763</f>
        <v>5.03925E-2</v>
      </c>
      <c r="S763" s="136">
        <v>0</v>
      </c>
      <c r="T763" s="137">
        <f>S763*H763</f>
        <v>0</v>
      </c>
      <c r="AR763" s="138" t="s">
        <v>265</v>
      </c>
      <c r="AT763" s="138" t="s">
        <v>135</v>
      </c>
      <c r="AU763" s="138" t="s">
        <v>80</v>
      </c>
      <c r="AY763" s="17" t="s">
        <v>132</v>
      </c>
      <c r="BE763" s="139">
        <f>IF(N763="základní",J763,0)</f>
        <v>0</v>
      </c>
      <c r="BF763" s="139">
        <f>IF(N763="snížená",J763,0)</f>
        <v>0</v>
      </c>
      <c r="BG763" s="139">
        <f>IF(N763="zákl. přenesená",J763,0)</f>
        <v>0</v>
      </c>
      <c r="BH763" s="139">
        <f>IF(N763="sníž. přenesená",J763,0)</f>
        <v>0</v>
      </c>
      <c r="BI763" s="139">
        <f>IF(N763="nulová",J763,0)</f>
        <v>0</v>
      </c>
      <c r="BJ763" s="17" t="s">
        <v>78</v>
      </c>
      <c r="BK763" s="139">
        <f>ROUND(I763*H763,2)</f>
        <v>0</v>
      </c>
      <c r="BL763" s="17" t="s">
        <v>265</v>
      </c>
      <c r="BM763" s="138" t="s">
        <v>1084</v>
      </c>
    </row>
    <row r="764" spans="2:65" s="1" customFormat="1" ht="19.5">
      <c r="B764" s="32"/>
      <c r="D764" s="140" t="s">
        <v>142</v>
      </c>
      <c r="F764" s="141" t="s">
        <v>1085</v>
      </c>
      <c r="I764" s="142"/>
      <c r="L764" s="32"/>
      <c r="M764" s="143"/>
      <c r="T764" s="53"/>
      <c r="AT764" s="17" t="s">
        <v>142</v>
      </c>
      <c r="AU764" s="17" t="s">
        <v>80</v>
      </c>
    </row>
    <row r="765" spans="2:65" s="1" customFormat="1">
      <c r="B765" s="32"/>
      <c r="D765" s="144" t="s">
        <v>144</v>
      </c>
      <c r="F765" s="145" t="s">
        <v>1086</v>
      </c>
      <c r="I765" s="142"/>
      <c r="L765" s="32"/>
      <c r="M765" s="143"/>
      <c r="T765" s="53"/>
      <c r="AT765" s="17" t="s">
        <v>144</v>
      </c>
      <c r="AU765" s="17" t="s">
        <v>80</v>
      </c>
    </row>
    <row r="766" spans="2:65" s="13" customFormat="1">
      <c r="B766" s="152"/>
      <c r="D766" s="140" t="s">
        <v>146</v>
      </c>
      <c r="E766" s="153" t="s">
        <v>19</v>
      </c>
      <c r="F766" s="154" t="s">
        <v>1087</v>
      </c>
      <c r="H766" s="155">
        <v>36.395000000000003</v>
      </c>
      <c r="I766" s="156"/>
      <c r="L766" s="152"/>
      <c r="M766" s="157"/>
      <c r="T766" s="158"/>
      <c r="AT766" s="153" t="s">
        <v>146</v>
      </c>
      <c r="AU766" s="153" t="s">
        <v>80</v>
      </c>
      <c r="AV766" s="13" t="s">
        <v>80</v>
      </c>
      <c r="AW766" s="13" t="s">
        <v>32</v>
      </c>
      <c r="AX766" s="13" t="s">
        <v>70</v>
      </c>
      <c r="AY766" s="153" t="s">
        <v>132</v>
      </c>
    </row>
    <row r="767" spans="2:65" s="13" customFormat="1">
      <c r="B767" s="152"/>
      <c r="D767" s="140" t="s">
        <v>146</v>
      </c>
      <c r="E767" s="153" t="s">
        <v>19</v>
      </c>
      <c r="F767" s="154" t="s">
        <v>1088</v>
      </c>
      <c r="H767" s="155">
        <v>-2.8</v>
      </c>
      <c r="I767" s="156"/>
      <c r="L767" s="152"/>
      <c r="M767" s="157"/>
      <c r="T767" s="158"/>
      <c r="AT767" s="153" t="s">
        <v>146</v>
      </c>
      <c r="AU767" s="153" t="s">
        <v>80</v>
      </c>
      <c r="AV767" s="13" t="s">
        <v>80</v>
      </c>
      <c r="AW767" s="13" t="s">
        <v>32</v>
      </c>
      <c r="AX767" s="13" t="s">
        <v>70</v>
      </c>
      <c r="AY767" s="153" t="s">
        <v>132</v>
      </c>
    </row>
    <row r="768" spans="2:65" s="14" customFormat="1">
      <c r="B768" s="159"/>
      <c r="D768" s="140" t="s">
        <v>146</v>
      </c>
      <c r="E768" s="160" t="s">
        <v>19</v>
      </c>
      <c r="F768" s="161" t="s">
        <v>149</v>
      </c>
      <c r="H768" s="162">
        <v>33.594999999999999</v>
      </c>
      <c r="I768" s="163"/>
      <c r="L768" s="159"/>
      <c r="M768" s="164"/>
      <c r="T768" s="165"/>
      <c r="AT768" s="160" t="s">
        <v>146</v>
      </c>
      <c r="AU768" s="160" t="s">
        <v>80</v>
      </c>
      <c r="AV768" s="14" t="s">
        <v>140</v>
      </c>
      <c r="AW768" s="14" t="s">
        <v>32</v>
      </c>
      <c r="AX768" s="14" t="s">
        <v>78</v>
      </c>
      <c r="AY768" s="160" t="s">
        <v>132</v>
      </c>
    </row>
    <row r="769" spans="2:65" s="1" customFormat="1" ht="24.2" customHeight="1">
      <c r="B769" s="32"/>
      <c r="C769" s="127" t="s">
        <v>1089</v>
      </c>
      <c r="D769" s="127" t="s">
        <v>135</v>
      </c>
      <c r="E769" s="128" t="s">
        <v>1090</v>
      </c>
      <c r="F769" s="129" t="s">
        <v>1091</v>
      </c>
      <c r="G769" s="130" t="s">
        <v>152</v>
      </c>
      <c r="H769" s="131">
        <v>17.600000000000001</v>
      </c>
      <c r="I769" s="132"/>
      <c r="J769" s="133">
        <f>ROUND(I769*H769,2)</f>
        <v>0</v>
      </c>
      <c r="K769" s="129" t="s">
        <v>139</v>
      </c>
      <c r="L769" s="32"/>
      <c r="M769" s="134" t="s">
        <v>19</v>
      </c>
      <c r="N769" s="135" t="s">
        <v>41</v>
      </c>
      <c r="P769" s="136">
        <f>O769*H769</f>
        <v>0</v>
      </c>
      <c r="Q769" s="136">
        <v>2.7999999999999998E-4</v>
      </c>
      <c r="R769" s="136">
        <f>Q769*H769</f>
        <v>4.9280000000000001E-3</v>
      </c>
      <c r="S769" s="136">
        <v>0</v>
      </c>
      <c r="T769" s="137">
        <f>S769*H769</f>
        <v>0</v>
      </c>
      <c r="AR769" s="138" t="s">
        <v>265</v>
      </c>
      <c r="AT769" s="138" t="s">
        <v>135</v>
      </c>
      <c r="AU769" s="138" t="s">
        <v>80</v>
      </c>
      <c r="AY769" s="17" t="s">
        <v>132</v>
      </c>
      <c r="BE769" s="139">
        <f>IF(N769="základní",J769,0)</f>
        <v>0</v>
      </c>
      <c r="BF769" s="139">
        <f>IF(N769="snížená",J769,0)</f>
        <v>0</v>
      </c>
      <c r="BG769" s="139">
        <f>IF(N769="zákl. přenesená",J769,0)</f>
        <v>0</v>
      </c>
      <c r="BH769" s="139">
        <f>IF(N769="sníž. přenesená",J769,0)</f>
        <v>0</v>
      </c>
      <c r="BI769" s="139">
        <f>IF(N769="nulová",J769,0)</f>
        <v>0</v>
      </c>
      <c r="BJ769" s="17" t="s">
        <v>78</v>
      </c>
      <c r="BK769" s="139">
        <f>ROUND(I769*H769,2)</f>
        <v>0</v>
      </c>
      <c r="BL769" s="17" t="s">
        <v>265</v>
      </c>
      <c r="BM769" s="138" t="s">
        <v>1092</v>
      </c>
    </row>
    <row r="770" spans="2:65" s="1" customFormat="1" ht="19.5">
      <c r="B770" s="32"/>
      <c r="D770" s="140" t="s">
        <v>142</v>
      </c>
      <c r="F770" s="141" t="s">
        <v>1093</v>
      </c>
      <c r="I770" s="142"/>
      <c r="L770" s="32"/>
      <c r="M770" s="143"/>
      <c r="T770" s="53"/>
      <c r="AT770" s="17" t="s">
        <v>142</v>
      </c>
      <c r="AU770" s="17" t="s">
        <v>80</v>
      </c>
    </row>
    <row r="771" spans="2:65" s="1" customFormat="1">
      <c r="B771" s="32"/>
      <c r="D771" s="144" t="s">
        <v>144</v>
      </c>
      <c r="F771" s="145" t="s">
        <v>1094</v>
      </c>
      <c r="I771" s="142"/>
      <c r="L771" s="32"/>
      <c r="M771" s="143"/>
      <c r="T771" s="53"/>
      <c r="AT771" s="17" t="s">
        <v>144</v>
      </c>
      <c r="AU771" s="17" t="s">
        <v>80</v>
      </c>
    </row>
    <row r="772" spans="2:65" s="13" customFormat="1">
      <c r="B772" s="152"/>
      <c r="D772" s="140" t="s">
        <v>146</v>
      </c>
      <c r="E772" s="153" t="s">
        <v>19</v>
      </c>
      <c r="F772" s="154" t="s">
        <v>1095</v>
      </c>
      <c r="H772" s="155">
        <v>17.600000000000001</v>
      </c>
      <c r="I772" s="156"/>
      <c r="L772" s="152"/>
      <c r="M772" s="157"/>
      <c r="T772" s="158"/>
      <c r="AT772" s="153" t="s">
        <v>146</v>
      </c>
      <c r="AU772" s="153" t="s">
        <v>80</v>
      </c>
      <c r="AV772" s="13" t="s">
        <v>80</v>
      </c>
      <c r="AW772" s="13" t="s">
        <v>32</v>
      </c>
      <c r="AX772" s="13" t="s">
        <v>70</v>
      </c>
      <c r="AY772" s="153" t="s">
        <v>132</v>
      </c>
    </row>
    <row r="773" spans="2:65" s="14" customFormat="1">
      <c r="B773" s="159"/>
      <c r="D773" s="140" t="s">
        <v>146</v>
      </c>
      <c r="E773" s="160" t="s">
        <v>19</v>
      </c>
      <c r="F773" s="161" t="s">
        <v>149</v>
      </c>
      <c r="H773" s="162">
        <v>17.600000000000001</v>
      </c>
      <c r="I773" s="163"/>
      <c r="L773" s="159"/>
      <c r="M773" s="164"/>
      <c r="T773" s="165"/>
      <c r="AT773" s="160" t="s">
        <v>146</v>
      </c>
      <c r="AU773" s="160" t="s">
        <v>80</v>
      </c>
      <c r="AV773" s="14" t="s">
        <v>140</v>
      </c>
      <c r="AW773" s="14" t="s">
        <v>32</v>
      </c>
      <c r="AX773" s="14" t="s">
        <v>78</v>
      </c>
      <c r="AY773" s="160" t="s">
        <v>132</v>
      </c>
    </row>
    <row r="774" spans="2:65" s="1" customFormat="1" ht="24.2" customHeight="1">
      <c r="B774" s="32"/>
      <c r="C774" s="127" t="s">
        <v>1096</v>
      </c>
      <c r="D774" s="127" t="s">
        <v>135</v>
      </c>
      <c r="E774" s="128" t="s">
        <v>1097</v>
      </c>
      <c r="F774" s="129" t="s">
        <v>1098</v>
      </c>
      <c r="G774" s="130" t="s">
        <v>138</v>
      </c>
      <c r="H774" s="131">
        <v>116.619</v>
      </c>
      <c r="I774" s="132"/>
      <c r="J774" s="133">
        <f>ROUND(I774*H774,2)</f>
        <v>0</v>
      </c>
      <c r="K774" s="129" t="s">
        <v>139</v>
      </c>
      <c r="L774" s="32"/>
      <c r="M774" s="134" t="s">
        <v>19</v>
      </c>
      <c r="N774" s="135" t="s">
        <v>41</v>
      </c>
      <c r="P774" s="136">
        <f>O774*H774</f>
        <v>0</v>
      </c>
      <c r="Q774" s="136">
        <v>0</v>
      </c>
      <c r="R774" s="136">
        <f>Q774*H774</f>
        <v>0</v>
      </c>
      <c r="S774" s="136">
        <v>8.1500000000000003E-2</v>
      </c>
      <c r="T774" s="137">
        <f>S774*H774</f>
        <v>9.5044485000000005</v>
      </c>
      <c r="AR774" s="138" t="s">
        <v>265</v>
      </c>
      <c r="AT774" s="138" t="s">
        <v>135</v>
      </c>
      <c r="AU774" s="138" t="s">
        <v>80</v>
      </c>
      <c r="AY774" s="17" t="s">
        <v>132</v>
      </c>
      <c r="BE774" s="139">
        <f>IF(N774="základní",J774,0)</f>
        <v>0</v>
      </c>
      <c r="BF774" s="139">
        <f>IF(N774="snížená",J774,0)</f>
        <v>0</v>
      </c>
      <c r="BG774" s="139">
        <f>IF(N774="zákl. přenesená",J774,0)</f>
        <v>0</v>
      </c>
      <c r="BH774" s="139">
        <f>IF(N774="sníž. přenesená",J774,0)</f>
        <v>0</v>
      </c>
      <c r="BI774" s="139">
        <f>IF(N774="nulová",J774,0)</f>
        <v>0</v>
      </c>
      <c r="BJ774" s="17" t="s">
        <v>78</v>
      </c>
      <c r="BK774" s="139">
        <f>ROUND(I774*H774,2)</f>
        <v>0</v>
      </c>
      <c r="BL774" s="17" t="s">
        <v>265</v>
      </c>
      <c r="BM774" s="138" t="s">
        <v>1099</v>
      </c>
    </row>
    <row r="775" spans="2:65" s="1" customFormat="1">
      <c r="B775" s="32"/>
      <c r="D775" s="140" t="s">
        <v>142</v>
      </c>
      <c r="F775" s="141" t="s">
        <v>1100</v>
      </c>
      <c r="I775" s="142"/>
      <c r="L775" s="32"/>
      <c r="M775" s="143"/>
      <c r="T775" s="53"/>
      <c r="AT775" s="17" t="s">
        <v>142</v>
      </c>
      <c r="AU775" s="17" t="s">
        <v>80</v>
      </c>
    </row>
    <row r="776" spans="2:65" s="1" customFormat="1">
      <c r="B776" s="32"/>
      <c r="D776" s="144" t="s">
        <v>144</v>
      </c>
      <c r="F776" s="145" t="s">
        <v>1101</v>
      </c>
      <c r="I776" s="142"/>
      <c r="L776" s="32"/>
      <c r="M776" s="143"/>
      <c r="T776" s="53"/>
      <c r="AT776" s="17" t="s">
        <v>144</v>
      </c>
      <c r="AU776" s="17" t="s">
        <v>80</v>
      </c>
    </row>
    <row r="777" spans="2:65" s="13" customFormat="1" ht="22.5">
      <c r="B777" s="152"/>
      <c r="D777" s="140" t="s">
        <v>146</v>
      </c>
      <c r="E777" s="153" t="s">
        <v>19</v>
      </c>
      <c r="F777" s="154" t="s">
        <v>1102</v>
      </c>
      <c r="H777" s="155">
        <v>116.619</v>
      </c>
      <c r="I777" s="156"/>
      <c r="L777" s="152"/>
      <c r="M777" s="157"/>
      <c r="T777" s="158"/>
      <c r="AT777" s="153" t="s">
        <v>146</v>
      </c>
      <c r="AU777" s="153" t="s">
        <v>80</v>
      </c>
      <c r="AV777" s="13" t="s">
        <v>80</v>
      </c>
      <c r="AW777" s="13" t="s">
        <v>32</v>
      </c>
      <c r="AX777" s="13" t="s">
        <v>70</v>
      </c>
      <c r="AY777" s="153" t="s">
        <v>132</v>
      </c>
    </row>
    <row r="778" spans="2:65" s="14" customFormat="1">
      <c r="B778" s="159"/>
      <c r="D778" s="140" t="s">
        <v>146</v>
      </c>
      <c r="E778" s="160" t="s">
        <v>19</v>
      </c>
      <c r="F778" s="161" t="s">
        <v>149</v>
      </c>
      <c r="H778" s="162">
        <v>116.619</v>
      </c>
      <c r="I778" s="163"/>
      <c r="L778" s="159"/>
      <c r="M778" s="164"/>
      <c r="T778" s="165"/>
      <c r="AT778" s="160" t="s">
        <v>146</v>
      </c>
      <c r="AU778" s="160" t="s">
        <v>80</v>
      </c>
      <c r="AV778" s="14" t="s">
        <v>140</v>
      </c>
      <c r="AW778" s="14" t="s">
        <v>32</v>
      </c>
      <c r="AX778" s="14" t="s">
        <v>78</v>
      </c>
      <c r="AY778" s="160" t="s">
        <v>132</v>
      </c>
    </row>
    <row r="779" spans="2:65" s="1" customFormat="1" ht="37.9" customHeight="1">
      <c r="B779" s="32"/>
      <c r="C779" s="127" t="s">
        <v>1103</v>
      </c>
      <c r="D779" s="127" t="s">
        <v>135</v>
      </c>
      <c r="E779" s="128" t="s">
        <v>1104</v>
      </c>
      <c r="F779" s="129" t="s">
        <v>1105</v>
      </c>
      <c r="G779" s="130" t="s">
        <v>138</v>
      </c>
      <c r="H779" s="131">
        <v>107.529</v>
      </c>
      <c r="I779" s="132"/>
      <c r="J779" s="133">
        <f>ROUND(I779*H779,2)</f>
        <v>0</v>
      </c>
      <c r="K779" s="129" t="s">
        <v>139</v>
      </c>
      <c r="L779" s="32"/>
      <c r="M779" s="134" t="s">
        <v>19</v>
      </c>
      <c r="N779" s="135" t="s">
        <v>41</v>
      </c>
      <c r="P779" s="136">
        <f>O779*H779</f>
        <v>0</v>
      </c>
      <c r="Q779" s="136">
        <v>9.0900000000000009E-3</v>
      </c>
      <c r="R779" s="136">
        <f>Q779*H779</f>
        <v>0.9774386100000001</v>
      </c>
      <c r="S779" s="136">
        <v>0</v>
      </c>
      <c r="T779" s="137">
        <f>S779*H779</f>
        <v>0</v>
      </c>
      <c r="AR779" s="138" t="s">
        <v>265</v>
      </c>
      <c r="AT779" s="138" t="s">
        <v>135</v>
      </c>
      <c r="AU779" s="138" t="s">
        <v>80</v>
      </c>
      <c r="AY779" s="17" t="s">
        <v>132</v>
      </c>
      <c r="BE779" s="139">
        <f>IF(N779="základní",J779,0)</f>
        <v>0</v>
      </c>
      <c r="BF779" s="139">
        <f>IF(N779="snížená",J779,0)</f>
        <v>0</v>
      </c>
      <c r="BG779" s="139">
        <f>IF(N779="zákl. přenesená",J779,0)</f>
        <v>0</v>
      </c>
      <c r="BH779" s="139">
        <f>IF(N779="sníž. přenesená",J779,0)</f>
        <v>0</v>
      </c>
      <c r="BI779" s="139">
        <f>IF(N779="nulová",J779,0)</f>
        <v>0</v>
      </c>
      <c r="BJ779" s="17" t="s">
        <v>78</v>
      </c>
      <c r="BK779" s="139">
        <f>ROUND(I779*H779,2)</f>
        <v>0</v>
      </c>
      <c r="BL779" s="17" t="s">
        <v>265</v>
      </c>
      <c r="BM779" s="138" t="s">
        <v>1106</v>
      </c>
    </row>
    <row r="780" spans="2:65" s="1" customFormat="1" ht="19.5">
      <c r="B780" s="32"/>
      <c r="D780" s="140" t="s">
        <v>142</v>
      </c>
      <c r="F780" s="141" t="s">
        <v>1107</v>
      </c>
      <c r="I780" s="142"/>
      <c r="L780" s="32"/>
      <c r="M780" s="143"/>
      <c r="T780" s="53"/>
      <c r="AT780" s="17" t="s">
        <v>142</v>
      </c>
      <c r="AU780" s="17" t="s">
        <v>80</v>
      </c>
    </row>
    <row r="781" spans="2:65" s="1" customFormat="1">
      <c r="B781" s="32"/>
      <c r="D781" s="144" t="s">
        <v>144</v>
      </c>
      <c r="F781" s="145" t="s">
        <v>1108</v>
      </c>
      <c r="I781" s="142"/>
      <c r="L781" s="32"/>
      <c r="M781" s="143"/>
      <c r="T781" s="53"/>
      <c r="AT781" s="17" t="s">
        <v>144</v>
      </c>
      <c r="AU781" s="17" t="s">
        <v>80</v>
      </c>
    </row>
    <row r="782" spans="2:65" s="1" customFormat="1" ht="24.2" customHeight="1">
      <c r="B782" s="32"/>
      <c r="C782" s="166" t="s">
        <v>1109</v>
      </c>
      <c r="D782" s="166" t="s">
        <v>485</v>
      </c>
      <c r="E782" s="167" t="s">
        <v>1110</v>
      </c>
      <c r="F782" s="168" t="s">
        <v>1111</v>
      </c>
      <c r="G782" s="169" t="s">
        <v>138</v>
      </c>
      <c r="H782" s="170">
        <v>131.77699999999999</v>
      </c>
      <c r="I782" s="171"/>
      <c r="J782" s="172">
        <f>ROUND(I782*H782,2)</f>
        <v>0</v>
      </c>
      <c r="K782" s="168" t="s">
        <v>139</v>
      </c>
      <c r="L782" s="173"/>
      <c r="M782" s="174" t="s">
        <v>19</v>
      </c>
      <c r="N782" s="175" t="s">
        <v>41</v>
      </c>
      <c r="P782" s="136">
        <f>O782*H782</f>
        <v>0</v>
      </c>
      <c r="Q782" s="136">
        <v>1.9E-2</v>
      </c>
      <c r="R782" s="136">
        <f>Q782*H782</f>
        <v>2.5037629999999997</v>
      </c>
      <c r="S782" s="136">
        <v>0</v>
      </c>
      <c r="T782" s="137">
        <f>S782*H782</f>
        <v>0</v>
      </c>
      <c r="AR782" s="138" t="s">
        <v>377</v>
      </c>
      <c r="AT782" s="138" t="s">
        <v>485</v>
      </c>
      <c r="AU782" s="138" t="s">
        <v>80</v>
      </c>
      <c r="AY782" s="17" t="s">
        <v>132</v>
      </c>
      <c r="BE782" s="139">
        <f>IF(N782="základní",J782,0)</f>
        <v>0</v>
      </c>
      <c r="BF782" s="139">
        <f>IF(N782="snížená",J782,0)</f>
        <v>0</v>
      </c>
      <c r="BG782" s="139">
        <f>IF(N782="zákl. přenesená",J782,0)</f>
        <v>0</v>
      </c>
      <c r="BH782" s="139">
        <f>IF(N782="sníž. přenesená",J782,0)</f>
        <v>0</v>
      </c>
      <c r="BI782" s="139">
        <f>IF(N782="nulová",J782,0)</f>
        <v>0</v>
      </c>
      <c r="BJ782" s="17" t="s">
        <v>78</v>
      </c>
      <c r="BK782" s="139">
        <f>ROUND(I782*H782,2)</f>
        <v>0</v>
      </c>
      <c r="BL782" s="17" t="s">
        <v>265</v>
      </c>
      <c r="BM782" s="138" t="s">
        <v>1112</v>
      </c>
    </row>
    <row r="783" spans="2:65" s="1" customFormat="1" ht="19.5">
      <c r="B783" s="32"/>
      <c r="D783" s="140" t="s">
        <v>142</v>
      </c>
      <c r="F783" s="141" t="s">
        <v>1111</v>
      </c>
      <c r="I783" s="142"/>
      <c r="L783" s="32"/>
      <c r="M783" s="143"/>
      <c r="T783" s="53"/>
      <c r="AT783" s="17" t="s">
        <v>142</v>
      </c>
      <c r="AU783" s="17" t="s">
        <v>80</v>
      </c>
    </row>
    <row r="784" spans="2:65" s="13" customFormat="1">
      <c r="B784" s="152"/>
      <c r="D784" s="140" t="s">
        <v>146</v>
      </c>
      <c r="E784" s="153" t="s">
        <v>19</v>
      </c>
      <c r="F784" s="154" t="s">
        <v>1113</v>
      </c>
      <c r="H784" s="155">
        <v>114.589</v>
      </c>
      <c r="I784" s="156"/>
      <c r="L784" s="152"/>
      <c r="M784" s="157"/>
      <c r="T784" s="158"/>
      <c r="AT784" s="153" t="s">
        <v>146</v>
      </c>
      <c r="AU784" s="153" t="s">
        <v>80</v>
      </c>
      <c r="AV784" s="13" t="s">
        <v>80</v>
      </c>
      <c r="AW784" s="13" t="s">
        <v>32</v>
      </c>
      <c r="AX784" s="13" t="s">
        <v>70</v>
      </c>
      <c r="AY784" s="153" t="s">
        <v>132</v>
      </c>
    </row>
    <row r="785" spans="2:65" s="14" customFormat="1">
      <c r="B785" s="159"/>
      <c r="D785" s="140" t="s">
        <v>146</v>
      </c>
      <c r="E785" s="160" t="s">
        <v>19</v>
      </c>
      <c r="F785" s="161" t="s">
        <v>149</v>
      </c>
      <c r="H785" s="162">
        <v>114.589</v>
      </c>
      <c r="I785" s="163"/>
      <c r="L785" s="159"/>
      <c r="M785" s="164"/>
      <c r="T785" s="165"/>
      <c r="AT785" s="160" t="s">
        <v>146</v>
      </c>
      <c r="AU785" s="160" t="s">
        <v>80</v>
      </c>
      <c r="AV785" s="14" t="s">
        <v>140</v>
      </c>
      <c r="AW785" s="14" t="s">
        <v>32</v>
      </c>
      <c r="AX785" s="14" t="s">
        <v>78</v>
      </c>
      <c r="AY785" s="160" t="s">
        <v>132</v>
      </c>
    </row>
    <row r="786" spans="2:65" s="13" customFormat="1">
      <c r="B786" s="152"/>
      <c r="D786" s="140" t="s">
        <v>146</v>
      </c>
      <c r="F786" s="154" t="s">
        <v>1114</v>
      </c>
      <c r="H786" s="155">
        <v>131.77699999999999</v>
      </c>
      <c r="I786" s="156"/>
      <c r="L786" s="152"/>
      <c r="M786" s="157"/>
      <c r="T786" s="158"/>
      <c r="AT786" s="153" t="s">
        <v>146</v>
      </c>
      <c r="AU786" s="153" t="s">
        <v>80</v>
      </c>
      <c r="AV786" s="13" t="s">
        <v>80</v>
      </c>
      <c r="AW786" s="13" t="s">
        <v>4</v>
      </c>
      <c r="AX786" s="13" t="s">
        <v>78</v>
      </c>
      <c r="AY786" s="153" t="s">
        <v>132</v>
      </c>
    </row>
    <row r="787" spans="2:65" s="1" customFormat="1" ht="24.2" customHeight="1">
      <c r="B787" s="32"/>
      <c r="C787" s="127" t="s">
        <v>1115</v>
      </c>
      <c r="D787" s="127" t="s">
        <v>135</v>
      </c>
      <c r="E787" s="128" t="s">
        <v>1116</v>
      </c>
      <c r="F787" s="129" t="s">
        <v>1117</v>
      </c>
      <c r="G787" s="130" t="s">
        <v>138</v>
      </c>
      <c r="H787" s="131">
        <v>3</v>
      </c>
      <c r="I787" s="132"/>
      <c r="J787" s="133">
        <f>ROUND(I787*H787,2)</f>
        <v>0</v>
      </c>
      <c r="K787" s="129" t="s">
        <v>139</v>
      </c>
      <c r="L787" s="32"/>
      <c r="M787" s="134" t="s">
        <v>19</v>
      </c>
      <c r="N787" s="135" t="s">
        <v>41</v>
      </c>
      <c r="P787" s="136">
        <f>O787*H787</f>
        <v>0</v>
      </c>
      <c r="Q787" s="136">
        <v>1.42E-3</v>
      </c>
      <c r="R787" s="136">
        <f>Q787*H787</f>
        <v>4.2599999999999999E-3</v>
      </c>
      <c r="S787" s="136">
        <v>0</v>
      </c>
      <c r="T787" s="137">
        <f>S787*H787</f>
        <v>0</v>
      </c>
      <c r="AR787" s="138" t="s">
        <v>265</v>
      </c>
      <c r="AT787" s="138" t="s">
        <v>135</v>
      </c>
      <c r="AU787" s="138" t="s">
        <v>80</v>
      </c>
      <c r="AY787" s="17" t="s">
        <v>132</v>
      </c>
      <c r="BE787" s="139">
        <f>IF(N787="základní",J787,0)</f>
        <v>0</v>
      </c>
      <c r="BF787" s="139">
        <f>IF(N787="snížená",J787,0)</f>
        <v>0</v>
      </c>
      <c r="BG787" s="139">
        <f>IF(N787="zákl. přenesená",J787,0)</f>
        <v>0</v>
      </c>
      <c r="BH787" s="139">
        <f>IF(N787="sníž. přenesená",J787,0)</f>
        <v>0</v>
      </c>
      <c r="BI787" s="139">
        <f>IF(N787="nulová",J787,0)</f>
        <v>0</v>
      </c>
      <c r="BJ787" s="17" t="s">
        <v>78</v>
      </c>
      <c r="BK787" s="139">
        <f>ROUND(I787*H787,2)</f>
        <v>0</v>
      </c>
      <c r="BL787" s="17" t="s">
        <v>265</v>
      </c>
      <c r="BM787" s="138" t="s">
        <v>1118</v>
      </c>
    </row>
    <row r="788" spans="2:65" s="1" customFormat="1" ht="19.5">
      <c r="B788" s="32"/>
      <c r="D788" s="140" t="s">
        <v>142</v>
      </c>
      <c r="F788" s="141" t="s">
        <v>1119</v>
      </c>
      <c r="I788" s="142"/>
      <c r="L788" s="32"/>
      <c r="M788" s="143"/>
      <c r="T788" s="53"/>
      <c r="AT788" s="17" t="s">
        <v>142</v>
      </c>
      <c r="AU788" s="17" t="s">
        <v>80</v>
      </c>
    </row>
    <row r="789" spans="2:65" s="1" customFormat="1">
      <c r="B789" s="32"/>
      <c r="D789" s="144" t="s">
        <v>144</v>
      </c>
      <c r="F789" s="145" t="s">
        <v>1120</v>
      </c>
      <c r="I789" s="142"/>
      <c r="L789" s="32"/>
      <c r="M789" s="143"/>
      <c r="T789" s="53"/>
      <c r="AT789" s="17" t="s">
        <v>144</v>
      </c>
      <c r="AU789" s="17" t="s">
        <v>80</v>
      </c>
    </row>
    <row r="790" spans="2:65" s="1" customFormat="1" ht="24.2" customHeight="1">
      <c r="B790" s="32"/>
      <c r="C790" s="166" t="s">
        <v>1121</v>
      </c>
      <c r="D790" s="166" t="s">
        <v>485</v>
      </c>
      <c r="E790" s="167" t="s">
        <v>1122</v>
      </c>
      <c r="F790" s="168" t="s">
        <v>1123</v>
      </c>
      <c r="G790" s="169" t="s">
        <v>138</v>
      </c>
      <c r="H790" s="170">
        <v>3</v>
      </c>
      <c r="I790" s="171"/>
      <c r="J790" s="172">
        <f>ROUND(I790*H790,2)</f>
        <v>0</v>
      </c>
      <c r="K790" s="168" t="s">
        <v>139</v>
      </c>
      <c r="L790" s="173"/>
      <c r="M790" s="174" t="s">
        <v>19</v>
      </c>
      <c r="N790" s="175" t="s">
        <v>41</v>
      </c>
      <c r="P790" s="136">
        <f>O790*H790</f>
        <v>0</v>
      </c>
      <c r="Q790" s="136">
        <v>1.2E-2</v>
      </c>
      <c r="R790" s="136">
        <f>Q790*H790</f>
        <v>3.6000000000000004E-2</v>
      </c>
      <c r="S790" s="136">
        <v>0</v>
      </c>
      <c r="T790" s="137">
        <f>S790*H790</f>
        <v>0</v>
      </c>
      <c r="AR790" s="138" t="s">
        <v>377</v>
      </c>
      <c r="AT790" s="138" t="s">
        <v>485</v>
      </c>
      <c r="AU790" s="138" t="s">
        <v>80</v>
      </c>
      <c r="AY790" s="17" t="s">
        <v>132</v>
      </c>
      <c r="BE790" s="139">
        <f>IF(N790="základní",J790,0)</f>
        <v>0</v>
      </c>
      <c r="BF790" s="139">
        <f>IF(N790="snížená",J790,0)</f>
        <v>0</v>
      </c>
      <c r="BG790" s="139">
        <f>IF(N790="zákl. přenesená",J790,0)</f>
        <v>0</v>
      </c>
      <c r="BH790" s="139">
        <f>IF(N790="sníž. přenesená",J790,0)</f>
        <v>0</v>
      </c>
      <c r="BI790" s="139">
        <f>IF(N790="nulová",J790,0)</f>
        <v>0</v>
      </c>
      <c r="BJ790" s="17" t="s">
        <v>78</v>
      </c>
      <c r="BK790" s="139">
        <f>ROUND(I790*H790,2)</f>
        <v>0</v>
      </c>
      <c r="BL790" s="17" t="s">
        <v>265</v>
      </c>
      <c r="BM790" s="138" t="s">
        <v>1124</v>
      </c>
    </row>
    <row r="791" spans="2:65" s="1" customFormat="1">
      <c r="B791" s="32"/>
      <c r="D791" s="140" t="s">
        <v>142</v>
      </c>
      <c r="F791" s="141" t="s">
        <v>1123</v>
      </c>
      <c r="I791" s="142"/>
      <c r="L791" s="32"/>
      <c r="M791" s="143"/>
      <c r="T791" s="53"/>
      <c r="AT791" s="17" t="s">
        <v>142</v>
      </c>
      <c r="AU791" s="17" t="s">
        <v>80</v>
      </c>
    </row>
    <row r="792" spans="2:65" s="13" customFormat="1">
      <c r="B792" s="152"/>
      <c r="D792" s="140" t="s">
        <v>146</v>
      </c>
      <c r="F792" s="154" t="s">
        <v>1125</v>
      </c>
      <c r="H792" s="155">
        <v>3</v>
      </c>
      <c r="I792" s="156"/>
      <c r="L792" s="152"/>
      <c r="M792" s="157"/>
      <c r="T792" s="158"/>
      <c r="AT792" s="153" t="s">
        <v>146</v>
      </c>
      <c r="AU792" s="153" t="s">
        <v>80</v>
      </c>
      <c r="AV792" s="13" t="s">
        <v>80</v>
      </c>
      <c r="AW792" s="13" t="s">
        <v>4</v>
      </c>
      <c r="AX792" s="13" t="s">
        <v>78</v>
      </c>
      <c r="AY792" s="153" t="s">
        <v>132</v>
      </c>
    </row>
    <row r="793" spans="2:65" s="1" customFormat="1" ht="16.5" customHeight="1">
      <c r="B793" s="32"/>
      <c r="C793" s="127" t="s">
        <v>1126</v>
      </c>
      <c r="D793" s="127" t="s">
        <v>135</v>
      </c>
      <c r="E793" s="128" t="s">
        <v>1127</v>
      </c>
      <c r="F793" s="129" t="s">
        <v>1128</v>
      </c>
      <c r="G793" s="130" t="s">
        <v>152</v>
      </c>
      <c r="H793" s="131">
        <v>97.4</v>
      </c>
      <c r="I793" s="132"/>
      <c r="J793" s="133">
        <f>ROUND(I793*H793,2)</f>
        <v>0</v>
      </c>
      <c r="K793" s="129" t="s">
        <v>139</v>
      </c>
      <c r="L793" s="32"/>
      <c r="M793" s="134" t="s">
        <v>19</v>
      </c>
      <c r="N793" s="135" t="s">
        <v>41</v>
      </c>
      <c r="P793" s="136">
        <f>O793*H793</f>
        <v>0</v>
      </c>
      <c r="Q793" s="136">
        <v>9.0000000000000006E-5</v>
      </c>
      <c r="R793" s="136">
        <f>Q793*H793</f>
        <v>8.7660000000000012E-3</v>
      </c>
      <c r="S793" s="136">
        <v>0</v>
      </c>
      <c r="T793" s="137">
        <f>S793*H793</f>
        <v>0</v>
      </c>
      <c r="AR793" s="138" t="s">
        <v>265</v>
      </c>
      <c r="AT793" s="138" t="s">
        <v>135</v>
      </c>
      <c r="AU793" s="138" t="s">
        <v>80</v>
      </c>
      <c r="AY793" s="17" t="s">
        <v>132</v>
      </c>
      <c r="BE793" s="139">
        <f>IF(N793="základní",J793,0)</f>
        <v>0</v>
      </c>
      <c r="BF793" s="139">
        <f>IF(N793="snížená",J793,0)</f>
        <v>0</v>
      </c>
      <c r="BG793" s="139">
        <f>IF(N793="zákl. přenesená",J793,0)</f>
        <v>0</v>
      </c>
      <c r="BH793" s="139">
        <f>IF(N793="sníž. přenesená",J793,0)</f>
        <v>0</v>
      </c>
      <c r="BI793" s="139">
        <f>IF(N793="nulová",J793,0)</f>
        <v>0</v>
      </c>
      <c r="BJ793" s="17" t="s">
        <v>78</v>
      </c>
      <c r="BK793" s="139">
        <f>ROUND(I793*H793,2)</f>
        <v>0</v>
      </c>
      <c r="BL793" s="17" t="s">
        <v>265</v>
      </c>
      <c r="BM793" s="138" t="s">
        <v>1129</v>
      </c>
    </row>
    <row r="794" spans="2:65" s="1" customFormat="1">
      <c r="B794" s="32"/>
      <c r="D794" s="140" t="s">
        <v>142</v>
      </c>
      <c r="F794" s="141" t="s">
        <v>1130</v>
      </c>
      <c r="I794" s="142"/>
      <c r="L794" s="32"/>
      <c r="M794" s="143"/>
      <c r="T794" s="53"/>
      <c r="AT794" s="17" t="s">
        <v>142</v>
      </c>
      <c r="AU794" s="17" t="s">
        <v>80</v>
      </c>
    </row>
    <row r="795" spans="2:65" s="1" customFormat="1">
      <c r="B795" s="32"/>
      <c r="D795" s="144" t="s">
        <v>144</v>
      </c>
      <c r="F795" s="145" t="s">
        <v>1131</v>
      </c>
      <c r="I795" s="142"/>
      <c r="L795" s="32"/>
      <c r="M795" s="143"/>
      <c r="T795" s="53"/>
      <c r="AT795" s="17" t="s">
        <v>144</v>
      </c>
      <c r="AU795" s="17" t="s">
        <v>80</v>
      </c>
    </row>
    <row r="796" spans="2:65" s="13" customFormat="1">
      <c r="B796" s="152"/>
      <c r="D796" s="140" t="s">
        <v>146</v>
      </c>
      <c r="E796" s="153" t="s">
        <v>19</v>
      </c>
      <c r="F796" s="154" t="s">
        <v>1132</v>
      </c>
      <c r="H796" s="155">
        <v>63.8</v>
      </c>
      <c r="I796" s="156"/>
      <c r="L796" s="152"/>
      <c r="M796" s="157"/>
      <c r="T796" s="158"/>
      <c r="AT796" s="153" t="s">
        <v>146</v>
      </c>
      <c r="AU796" s="153" t="s">
        <v>80</v>
      </c>
      <c r="AV796" s="13" t="s">
        <v>80</v>
      </c>
      <c r="AW796" s="13" t="s">
        <v>32</v>
      </c>
      <c r="AX796" s="13" t="s">
        <v>70</v>
      </c>
      <c r="AY796" s="153" t="s">
        <v>132</v>
      </c>
    </row>
    <row r="797" spans="2:65" s="13" customFormat="1">
      <c r="B797" s="152"/>
      <c r="D797" s="140" t="s">
        <v>146</v>
      </c>
      <c r="E797" s="153" t="s">
        <v>19</v>
      </c>
      <c r="F797" s="154" t="s">
        <v>615</v>
      </c>
      <c r="H797" s="155">
        <v>1.6</v>
      </c>
      <c r="I797" s="156"/>
      <c r="L797" s="152"/>
      <c r="M797" s="157"/>
      <c r="T797" s="158"/>
      <c r="AT797" s="153" t="s">
        <v>146</v>
      </c>
      <c r="AU797" s="153" t="s">
        <v>80</v>
      </c>
      <c r="AV797" s="13" t="s">
        <v>80</v>
      </c>
      <c r="AW797" s="13" t="s">
        <v>32</v>
      </c>
      <c r="AX797" s="13" t="s">
        <v>70</v>
      </c>
      <c r="AY797" s="153" t="s">
        <v>132</v>
      </c>
    </row>
    <row r="798" spans="2:65" s="13" customFormat="1">
      <c r="B798" s="152"/>
      <c r="D798" s="140" t="s">
        <v>146</v>
      </c>
      <c r="E798" s="153" t="s">
        <v>19</v>
      </c>
      <c r="F798" s="154" t="s">
        <v>1133</v>
      </c>
      <c r="H798" s="155">
        <v>10.199999999999999</v>
      </c>
      <c r="I798" s="156"/>
      <c r="L798" s="152"/>
      <c r="M798" s="157"/>
      <c r="T798" s="158"/>
      <c r="AT798" s="153" t="s">
        <v>146</v>
      </c>
      <c r="AU798" s="153" t="s">
        <v>80</v>
      </c>
      <c r="AV798" s="13" t="s">
        <v>80</v>
      </c>
      <c r="AW798" s="13" t="s">
        <v>32</v>
      </c>
      <c r="AX798" s="13" t="s">
        <v>70</v>
      </c>
      <c r="AY798" s="153" t="s">
        <v>132</v>
      </c>
    </row>
    <row r="799" spans="2:65" s="13" customFormat="1">
      <c r="B799" s="152"/>
      <c r="D799" s="140" t="s">
        <v>146</v>
      </c>
      <c r="E799" s="153" t="s">
        <v>19</v>
      </c>
      <c r="F799" s="154" t="s">
        <v>1134</v>
      </c>
      <c r="H799" s="155">
        <v>9.6</v>
      </c>
      <c r="I799" s="156"/>
      <c r="L799" s="152"/>
      <c r="M799" s="157"/>
      <c r="T799" s="158"/>
      <c r="AT799" s="153" t="s">
        <v>146</v>
      </c>
      <c r="AU799" s="153" t="s">
        <v>80</v>
      </c>
      <c r="AV799" s="13" t="s">
        <v>80</v>
      </c>
      <c r="AW799" s="13" t="s">
        <v>32</v>
      </c>
      <c r="AX799" s="13" t="s">
        <v>70</v>
      </c>
      <c r="AY799" s="153" t="s">
        <v>132</v>
      </c>
    </row>
    <row r="800" spans="2:65" s="13" customFormat="1">
      <c r="B800" s="152"/>
      <c r="D800" s="140" t="s">
        <v>146</v>
      </c>
      <c r="E800" s="153" t="s">
        <v>19</v>
      </c>
      <c r="F800" s="154" t="s">
        <v>1135</v>
      </c>
      <c r="H800" s="155">
        <v>8</v>
      </c>
      <c r="I800" s="156"/>
      <c r="L800" s="152"/>
      <c r="M800" s="157"/>
      <c r="T800" s="158"/>
      <c r="AT800" s="153" t="s">
        <v>146</v>
      </c>
      <c r="AU800" s="153" t="s">
        <v>80</v>
      </c>
      <c r="AV800" s="13" t="s">
        <v>80</v>
      </c>
      <c r="AW800" s="13" t="s">
        <v>32</v>
      </c>
      <c r="AX800" s="13" t="s">
        <v>70</v>
      </c>
      <c r="AY800" s="153" t="s">
        <v>132</v>
      </c>
    </row>
    <row r="801" spans="2:65" s="13" customFormat="1">
      <c r="B801" s="152"/>
      <c r="D801" s="140" t="s">
        <v>146</v>
      </c>
      <c r="E801" s="153" t="s">
        <v>19</v>
      </c>
      <c r="F801" s="154" t="s">
        <v>1136</v>
      </c>
      <c r="H801" s="155">
        <v>4.2</v>
      </c>
      <c r="I801" s="156"/>
      <c r="L801" s="152"/>
      <c r="M801" s="157"/>
      <c r="T801" s="158"/>
      <c r="AT801" s="153" t="s">
        <v>146</v>
      </c>
      <c r="AU801" s="153" t="s">
        <v>80</v>
      </c>
      <c r="AV801" s="13" t="s">
        <v>80</v>
      </c>
      <c r="AW801" s="13" t="s">
        <v>32</v>
      </c>
      <c r="AX801" s="13" t="s">
        <v>70</v>
      </c>
      <c r="AY801" s="153" t="s">
        <v>132</v>
      </c>
    </row>
    <row r="802" spans="2:65" s="14" customFormat="1">
      <c r="B802" s="159"/>
      <c r="D802" s="140" t="s">
        <v>146</v>
      </c>
      <c r="E802" s="160" t="s">
        <v>19</v>
      </c>
      <c r="F802" s="161" t="s">
        <v>149</v>
      </c>
      <c r="H802" s="162">
        <v>97.4</v>
      </c>
      <c r="I802" s="163"/>
      <c r="L802" s="159"/>
      <c r="M802" s="164"/>
      <c r="T802" s="165"/>
      <c r="AT802" s="160" t="s">
        <v>146</v>
      </c>
      <c r="AU802" s="160" t="s">
        <v>80</v>
      </c>
      <c r="AV802" s="14" t="s">
        <v>140</v>
      </c>
      <c r="AW802" s="14" t="s">
        <v>32</v>
      </c>
      <c r="AX802" s="14" t="s">
        <v>78</v>
      </c>
      <c r="AY802" s="160" t="s">
        <v>132</v>
      </c>
    </row>
    <row r="803" spans="2:65" s="1" customFormat="1" ht="16.5" customHeight="1">
      <c r="B803" s="32"/>
      <c r="C803" s="127" t="s">
        <v>1137</v>
      </c>
      <c r="D803" s="127" t="s">
        <v>135</v>
      </c>
      <c r="E803" s="128" t="s">
        <v>1138</v>
      </c>
      <c r="F803" s="129" t="s">
        <v>1139</v>
      </c>
      <c r="G803" s="130" t="s">
        <v>653</v>
      </c>
      <c r="H803" s="131">
        <v>24</v>
      </c>
      <c r="I803" s="132"/>
      <c r="J803" s="133">
        <f>ROUND(I803*H803,2)</f>
        <v>0</v>
      </c>
      <c r="K803" s="129" t="s">
        <v>139</v>
      </c>
      <c r="L803" s="32"/>
      <c r="M803" s="134" t="s">
        <v>19</v>
      </c>
      <c r="N803" s="135" t="s">
        <v>41</v>
      </c>
      <c r="P803" s="136">
        <f>O803*H803</f>
        <v>0</v>
      </c>
      <c r="Q803" s="136">
        <v>0</v>
      </c>
      <c r="R803" s="136">
        <f>Q803*H803</f>
        <v>0</v>
      </c>
      <c r="S803" s="136">
        <v>0</v>
      </c>
      <c r="T803" s="137">
        <f>S803*H803</f>
        <v>0</v>
      </c>
      <c r="AR803" s="138" t="s">
        <v>265</v>
      </c>
      <c r="AT803" s="138" t="s">
        <v>135</v>
      </c>
      <c r="AU803" s="138" t="s">
        <v>80</v>
      </c>
      <c r="AY803" s="17" t="s">
        <v>132</v>
      </c>
      <c r="BE803" s="139">
        <f>IF(N803="základní",J803,0)</f>
        <v>0</v>
      </c>
      <c r="BF803" s="139">
        <f>IF(N803="snížená",J803,0)</f>
        <v>0</v>
      </c>
      <c r="BG803" s="139">
        <f>IF(N803="zákl. přenesená",J803,0)</f>
        <v>0</v>
      </c>
      <c r="BH803" s="139">
        <f>IF(N803="sníž. přenesená",J803,0)</f>
        <v>0</v>
      </c>
      <c r="BI803" s="139">
        <f>IF(N803="nulová",J803,0)</f>
        <v>0</v>
      </c>
      <c r="BJ803" s="17" t="s">
        <v>78</v>
      </c>
      <c r="BK803" s="139">
        <f>ROUND(I803*H803,2)</f>
        <v>0</v>
      </c>
      <c r="BL803" s="17" t="s">
        <v>265</v>
      </c>
      <c r="BM803" s="138" t="s">
        <v>1140</v>
      </c>
    </row>
    <row r="804" spans="2:65" s="1" customFormat="1" ht="19.5">
      <c r="B804" s="32"/>
      <c r="D804" s="140" t="s">
        <v>142</v>
      </c>
      <c r="F804" s="141" t="s">
        <v>1141</v>
      </c>
      <c r="I804" s="142"/>
      <c r="L804" s="32"/>
      <c r="M804" s="143"/>
      <c r="T804" s="53"/>
      <c r="AT804" s="17" t="s">
        <v>142</v>
      </c>
      <c r="AU804" s="17" t="s">
        <v>80</v>
      </c>
    </row>
    <row r="805" spans="2:65" s="1" customFormat="1">
      <c r="B805" s="32"/>
      <c r="D805" s="144" t="s">
        <v>144</v>
      </c>
      <c r="F805" s="145" t="s">
        <v>1142</v>
      </c>
      <c r="I805" s="142"/>
      <c r="L805" s="32"/>
      <c r="M805" s="143"/>
      <c r="T805" s="53"/>
      <c r="AT805" s="17" t="s">
        <v>144</v>
      </c>
      <c r="AU805" s="17" t="s">
        <v>80</v>
      </c>
    </row>
    <row r="806" spans="2:65" s="1" customFormat="1" ht="21.75" customHeight="1">
      <c r="B806" s="32"/>
      <c r="C806" s="127" t="s">
        <v>1143</v>
      </c>
      <c r="D806" s="127" t="s">
        <v>135</v>
      </c>
      <c r="E806" s="128" t="s">
        <v>1144</v>
      </c>
      <c r="F806" s="129" t="s">
        <v>1145</v>
      </c>
      <c r="G806" s="130" t="s">
        <v>653</v>
      </c>
      <c r="H806" s="131">
        <v>3</v>
      </c>
      <c r="I806" s="132"/>
      <c r="J806" s="133">
        <f>ROUND(I806*H806,2)</f>
        <v>0</v>
      </c>
      <c r="K806" s="129" t="s">
        <v>139</v>
      </c>
      <c r="L806" s="32"/>
      <c r="M806" s="134" t="s">
        <v>19</v>
      </c>
      <c r="N806" s="135" t="s">
        <v>41</v>
      </c>
      <c r="P806" s="136">
        <f>O806*H806</f>
        <v>0</v>
      </c>
      <c r="Q806" s="136">
        <v>0</v>
      </c>
      <c r="R806" s="136">
        <f>Q806*H806</f>
        <v>0</v>
      </c>
      <c r="S806" s="136">
        <v>0</v>
      </c>
      <c r="T806" s="137">
        <f>S806*H806</f>
        <v>0</v>
      </c>
      <c r="AR806" s="138" t="s">
        <v>265</v>
      </c>
      <c r="AT806" s="138" t="s">
        <v>135</v>
      </c>
      <c r="AU806" s="138" t="s">
        <v>80</v>
      </c>
      <c r="AY806" s="17" t="s">
        <v>132</v>
      </c>
      <c r="BE806" s="139">
        <f>IF(N806="základní",J806,0)</f>
        <v>0</v>
      </c>
      <c r="BF806" s="139">
        <f>IF(N806="snížená",J806,0)</f>
        <v>0</v>
      </c>
      <c r="BG806" s="139">
        <f>IF(N806="zákl. přenesená",J806,0)</f>
        <v>0</v>
      </c>
      <c r="BH806" s="139">
        <f>IF(N806="sníž. přenesená",J806,0)</f>
        <v>0</v>
      </c>
      <c r="BI806" s="139">
        <f>IF(N806="nulová",J806,0)</f>
        <v>0</v>
      </c>
      <c r="BJ806" s="17" t="s">
        <v>78</v>
      </c>
      <c r="BK806" s="139">
        <f>ROUND(I806*H806,2)</f>
        <v>0</v>
      </c>
      <c r="BL806" s="17" t="s">
        <v>265</v>
      </c>
      <c r="BM806" s="138" t="s">
        <v>1146</v>
      </c>
    </row>
    <row r="807" spans="2:65" s="1" customFormat="1" ht="19.5">
      <c r="B807" s="32"/>
      <c r="D807" s="140" t="s">
        <v>142</v>
      </c>
      <c r="F807" s="141" t="s">
        <v>1147</v>
      </c>
      <c r="I807" s="142"/>
      <c r="L807" s="32"/>
      <c r="M807" s="143"/>
      <c r="T807" s="53"/>
      <c r="AT807" s="17" t="s">
        <v>142</v>
      </c>
      <c r="AU807" s="17" t="s">
        <v>80</v>
      </c>
    </row>
    <row r="808" spans="2:65" s="1" customFormat="1">
      <c r="B808" s="32"/>
      <c r="D808" s="144" t="s">
        <v>144</v>
      </c>
      <c r="F808" s="145" t="s">
        <v>1148</v>
      </c>
      <c r="I808" s="142"/>
      <c r="L808" s="32"/>
      <c r="M808" s="143"/>
      <c r="T808" s="53"/>
      <c r="AT808" s="17" t="s">
        <v>144</v>
      </c>
      <c r="AU808" s="17" t="s">
        <v>80</v>
      </c>
    </row>
    <row r="809" spans="2:65" s="1" customFormat="1" ht="16.5" customHeight="1">
      <c r="B809" s="32"/>
      <c r="C809" s="127" t="s">
        <v>1149</v>
      </c>
      <c r="D809" s="127" t="s">
        <v>135</v>
      </c>
      <c r="E809" s="128" t="s">
        <v>1150</v>
      </c>
      <c r="F809" s="129" t="s">
        <v>1151</v>
      </c>
      <c r="G809" s="130" t="s">
        <v>653</v>
      </c>
      <c r="H809" s="131">
        <v>2</v>
      </c>
      <c r="I809" s="132"/>
      <c r="J809" s="133">
        <f>ROUND(I809*H809,2)</f>
        <v>0</v>
      </c>
      <c r="K809" s="129" t="s">
        <v>139</v>
      </c>
      <c r="L809" s="32"/>
      <c r="M809" s="134" t="s">
        <v>19</v>
      </c>
      <c r="N809" s="135" t="s">
        <v>41</v>
      </c>
      <c r="P809" s="136">
        <f>O809*H809</f>
        <v>0</v>
      </c>
      <c r="Q809" s="136">
        <v>0</v>
      </c>
      <c r="R809" s="136">
        <f>Q809*H809</f>
        <v>0</v>
      </c>
      <c r="S809" s="136">
        <v>0</v>
      </c>
      <c r="T809" s="137">
        <f>S809*H809</f>
        <v>0</v>
      </c>
      <c r="AR809" s="138" t="s">
        <v>265</v>
      </c>
      <c r="AT809" s="138" t="s">
        <v>135</v>
      </c>
      <c r="AU809" s="138" t="s">
        <v>80</v>
      </c>
      <c r="AY809" s="17" t="s">
        <v>132</v>
      </c>
      <c r="BE809" s="139">
        <f>IF(N809="základní",J809,0)</f>
        <v>0</v>
      </c>
      <c r="BF809" s="139">
        <f>IF(N809="snížená",J809,0)</f>
        <v>0</v>
      </c>
      <c r="BG809" s="139">
        <f>IF(N809="zákl. přenesená",J809,0)</f>
        <v>0</v>
      </c>
      <c r="BH809" s="139">
        <f>IF(N809="sníž. přenesená",J809,0)</f>
        <v>0</v>
      </c>
      <c r="BI809" s="139">
        <f>IF(N809="nulová",J809,0)</f>
        <v>0</v>
      </c>
      <c r="BJ809" s="17" t="s">
        <v>78</v>
      </c>
      <c r="BK809" s="139">
        <f>ROUND(I809*H809,2)</f>
        <v>0</v>
      </c>
      <c r="BL809" s="17" t="s">
        <v>265</v>
      </c>
      <c r="BM809" s="138" t="s">
        <v>1152</v>
      </c>
    </row>
    <row r="810" spans="2:65" s="1" customFormat="1" ht="19.5">
      <c r="B810" s="32"/>
      <c r="D810" s="140" t="s">
        <v>142</v>
      </c>
      <c r="F810" s="141" t="s">
        <v>1153</v>
      </c>
      <c r="I810" s="142"/>
      <c r="L810" s="32"/>
      <c r="M810" s="143"/>
      <c r="T810" s="53"/>
      <c r="AT810" s="17" t="s">
        <v>142</v>
      </c>
      <c r="AU810" s="17" t="s">
        <v>80</v>
      </c>
    </row>
    <row r="811" spans="2:65" s="1" customFormat="1">
      <c r="B811" s="32"/>
      <c r="D811" s="144" t="s">
        <v>144</v>
      </c>
      <c r="F811" s="145" t="s">
        <v>1154</v>
      </c>
      <c r="I811" s="142"/>
      <c r="L811" s="32"/>
      <c r="M811" s="143"/>
      <c r="T811" s="53"/>
      <c r="AT811" s="17" t="s">
        <v>144</v>
      </c>
      <c r="AU811" s="17" t="s">
        <v>80</v>
      </c>
    </row>
    <row r="812" spans="2:65" s="1" customFormat="1" ht="24.2" customHeight="1">
      <c r="B812" s="32"/>
      <c r="C812" s="127" t="s">
        <v>1155</v>
      </c>
      <c r="D812" s="127" t="s">
        <v>135</v>
      </c>
      <c r="E812" s="128" t="s">
        <v>1156</v>
      </c>
      <c r="F812" s="129" t="s">
        <v>1157</v>
      </c>
      <c r="G812" s="130" t="s">
        <v>152</v>
      </c>
      <c r="H812" s="131">
        <v>7.1</v>
      </c>
      <c r="I812" s="132"/>
      <c r="J812" s="133">
        <f>ROUND(I812*H812,2)</f>
        <v>0</v>
      </c>
      <c r="K812" s="129" t="s">
        <v>139</v>
      </c>
      <c r="L812" s="32"/>
      <c r="M812" s="134" t="s">
        <v>19</v>
      </c>
      <c r="N812" s="135" t="s">
        <v>41</v>
      </c>
      <c r="P812" s="136">
        <f>O812*H812</f>
        <v>0</v>
      </c>
      <c r="Q812" s="136">
        <v>0</v>
      </c>
      <c r="R812" s="136">
        <f>Q812*H812</f>
        <v>0</v>
      </c>
      <c r="S812" s="136">
        <v>0</v>
      </c>
      <c r="T812" s="137">
        <f>S812*H812</f>
        <v>0</v>
      </c>
      <c r="AR812" s="138" t="s">
        <v>265</v>
      </c>
      <c r="AT812" s="138" t="s">
        <v>135</v>
      </c>
      <c r="AU812" s="138" t="s">
        <v>80</v>
      </c>
      <c r="AY812" s="17" t="s">
        <v>132</v>
      </c>
      <c r="BE812" s="139">
        <f>IF(N812="základní",J812,0)</f>
        <v>0</v>
      </c>
      <c r="BF812" s="139">
        <f>IF(N812="snížená",J812,0)</f>
        <v>0</v>
      </c>
      <c r="BG812" s="139">
        <f>IF(N812="zákl. přenesená",J812,0)</f>
        <v>0</v>
      </c>
      <c r="BH812" s="139">
        <f>IF(N812="sníž. přenesená",J812,0)</f>
        <v>0</v>
      </c>
      <c r="BI812" s="139">
        <f>IF(N812="nulová",J812,0)</f>
        <v>0</v>
      </c>
      <c r="BJ812" s="17" t="s">
        <v>78</v>
      </c>
      <c r="BK812" s="139">
        <f>ROUND(I812*H812,2)</f>
        <v>0</v>
      </c>
      <c r="BL812" s="17" t="s">
        <v>265</v>
      </c>
      <c r="BM812" s="138" t="s">
        <v>1158</v>
      </c>
    </row>
    <row r="813" spans="2:65" s="1" customFormat="1" ht="29.25">
      <c r="B813" s="32"/>
      <c r="D813" s="140" t="s">
        <v>142</v>
      </c>
      <c r="F813" s="141" t="s">
        <v>1159</v>
      </c>
      <c r="I813" s="142"/>
      <c r="L813" s="32"/>
      <c r="M813" s="143"/>
      <c r="T813" s="53"/>
      <c r="AT813" s="17" t="s">
        <v>142</v>
      </c>
      <c r="AU813" s="17" t="s">
        <v>80</v>
      </c>
    </row>
    <row r="814" spans="2:65" s="1" customFormat="1">
      <c r="B814" s="32"/>
      <c r="D814" s="144" t="s">
        <v>144</v>
      </c>
      <c r="F814" s="145" t="s">
        <v>1160</v>
      </c>
      <c r="I814" s="142"/>
      <c r="L814" s="32"/>
      <c r="M814" s="143"/>
      <c r="T814" s="53"/>
      <c r="AT814" s="17" t="s">
        <v>144</v>
      </c>
      <c r="AU814" s="17" t="s">
        <v>80</v>
      </c>
    </row>
    <row r="815" spans="2:65" s="13" customFormat="1">
      <c r="B815" s="152"/>
      <c r="D815" s="140" t="s">
        <v>146</v>
      </c>
      <c r="E815" s="153" t="s">
        <v>19</v>
      </c>
      <c r="F815" s="154" t="s">
        <v>1161</v>
      </c>
      <c r="H815" s="155">
        <v>7.1</v>
      </c>
      <c r="I815" s="156"/>
      <c r="L815" s="152"/>
      <c r="M815" s="157"/>
      <c r="T815" s="158"/>
      <c r="AT815" s="153" t="s">
        <v>146</v>
      </c>
      <c r="AU815" s="153" t="s">
        <v>80</v>
      </c>
      <c r="AV815" s="13" t="s">
        <v>80</v>
      </c>
      <c r="AW815" s="13" t="s">
        <v>32</v>
      </c>
      <c r="AX815" s="13" t="s">
        <v>70</v>
      </c>
      <c r="AY815" s="153" t="s">
        <v>132</v>
      </c>
    </row>
    <row r="816" spans="2:65" s="14" customFormat="1">
      <c r="B816" s="159"/>
      <c r="D816" s="140" t="s">
        <v>146</v>
      </c>
      <c r="E816" s="160" t="s">
        <v>19</v>
      </c>
      <c r="F816" s="161" t="s">
        <v>149</v>
      </c>
      <c r="H816" s="162">
        <v>7.1</v>
      </c>
      <c r="I816" s="163"/>
      <c r="L816" s="159"/>
      <c r="M816" s="164"/>
      <c r="T816" s="165"/>
      <c r="AT816" s="160" t="s">
        <v>146</v>
      </c>
      <c r="AU816" s="160" t="s">
        <v>80</v>
      </c>
      <c r="AV816" s="14" t="s">
        <v>140</v>
      </c>
      <c r="AW816" s="14" t="s">
        <v>32</v>
      </c>
      <c r="AX816" s="14" t="s">
        <v>78</v>
      </c>
      <c r="AY816" s="160" t="s">
        <v>132</v>
      </c>
    </row>
    <row r="817" spans="2:65" s="1" customFormat="1" ht="33" customHeight="1">
      <c r="B817" s="32"/>
      <c r="C817" s="127" t="s">
        <v>1162</v>
      </c>
      <c r="D817" s="127" t="s">
        <v>135</v>
      </c>
      <c r="E817" s="128" t="s">
        <v>1163</v>
      </c>
      <c r="F817" s="129" t="s">
        <v>1164</v>
      </c>
      <c r="G817" s="130" t="s">
        <v>152</v>
      </c>
      <c r="H817" s="131">
        <v>30.4</v>
      </c>
      <c r="I817" s="132"/>
      <c r="J817" s="133">
        <f>ROUND(I817*H817,2)</f>
        <v>0</v>
      </c>
      <c r="K817" s="129" t="s">
        <v>139</v>
      </c>
      <c r="L817" s="32"/>
      <c r="M817" s="134" t="s">
        <v>19</v>
      </c>
      <c r="N817" s="135" t="s">
        <v>41</v>
      </c>
      <c r="P817" s="136">
        <f>O817*H817</f>
        <v>0</v>
      </c>
      <c r="Q817" s="136">
        <v>9.5E-4</v>
      </c>
      <c r="R817" s="136">
        <f>Q817*H817</f>
        <v>2.8879999999999999E-2</v>
      </c>
      <c r="S817" s="136">
        <v>0</v>
      </c>
      <c r="T817" s="137">
        <f>S817*H817</f>
        <v>0</v>
      </c>
      <c r="AR817" s="138" t="s">
        <v>265</v>
      </c>
      <c r="AT817" s="138" t="s">
        <v>135</v>
      </c>
      <c r="AU817" s="138" t="s">
        <v>80</v>
      </c>
      <c r="AY817" s="17" t="s">
        <v>132</v>
      </c>
      <c r="BE817" s="139">
        <f>IF(N817="základní",J817,0)</f>
        <v>0</v>
      </c>
      <c r="BF817" s="139">
        <f>IF(N817="snížená",J817,0)</f>
        <v>0</v>
      </c>
      <c r="BG817" s="139">
        <f>IF(N817="zákl. přenesená",J817,0)</f>
        <v>0</v>
      </c>
      <c r="BH817" s="139">
        <f>IF(N817="sníž. přenesená",J817,0)</f>
        <v>0</v>
      </c>
      <c r="BI817" s="139">
        <f>IF(N817="nulová",J817,0)</f>
        <v>0</v>
      </c>
      <c r="BJ817" s="17" t="s">
        <v>78</v>
      </c>
      <c r="BK817" s="139">
        <f>ROUND(I817*H817,2)</f>
        <v>0</v>
      </c>
      <c r="BL817" s="17" t="s">
        <v>265</v>
      </c>
      <c r="BM817" s="138" t="s">
        <v>1165</v>
      </c>
    </row>
    <row r="818" spans="2:65" s="1" customFormat="1" ht="19.5">
      <c r="B818" s="32"/>
      <c r="D818" s="140" t="s">
        <v>142</v>
      </c>
      <c r="F818" s="141" t="s">
        <v>1166</v>
      </c>
      <c r="I818" s="142"/>
      <c r="L818" s="32"/>
      <c r="M818" s="143"/>
      <c r="T818" s="53"/>
      <c r="AT818" s="17" t="s">
        <v>142</v>
      </c>
      <c r="AU818" s="17" t="s">
        <v>80</v>
      </c>
    </row>
    <row r="819" spans="2:65" s="1" customFormat="1">
      <c r="B819" s="32"/>
      <c r="D819" s="144" t="s">
        <v>144</v>
      </c>
      <c r="F819" s="145" t="s">
        <v>1167</v>
      </c>
      <c r="I819" s="142"/>
      <c r="L819" s="32"/>
      <c r="M819" s="143"/>
      <c r="T819" s="53"/>
      <c r="AT819" s="17" t="s">
        <v>144</v>
      </c>
      <c r="AU819" s="17" t="s">
        <v>80</v>
      </c>
    </row>
    <row r="820" spans="2:65" s="13" customFormat="1">
      <c r="B820" s="152"/>
      <c r="D820" s="140" t="s">
        <v>146</v>
      </c>
      <c r="E820" s="153" t="s">
        <v>19</v>
      </c>
      <c r="F820" s="154" t="s">
        <v>1168</v>
      </c>
      <c r="H820" s="155">
        <v>6.4</v>
      </c>
      <c r="I820" s="156"/>
      <c r="L820" s="152"/>
      <c r="M820" s="157"/>
      <c r="T820" s="158"/>
      <c r="AT820" s="153" t="s">
        <v>146</v>
      </c>
      <c r="AU820" s="153" t="s">
        <v>80</v>
      </c>
      <c r="AV820" s="13" t="s">
        <v>80</v>
      </c>
      <c r="AW820" s="13" t="s">
        <v>32</v>
      </c>
      <c r="AX820" s="13" t="s">
        <v>70</v>
      </c>
      <c r="AY820" s="153" t="s">
        <v>132</v>
      </c>
    </row>
    <row r="821" spans="2:65" s="13" customFormat="1">
      <c r="B821" s="152"/>
      <c r="D821" s="140" t="s">
        <v>146</v>
      </c>
      <c r="E821" s="153" t="s">
        <v>19</v>
      </c>
      <c r="F821" s="154" t="s">
        <v>1169</v>
      </c>
      <c r="H821" s="155">
        <v>7.2</v>
      </c>
      <c r="I821" s="156"/>
      <c r="L821" s="152"/>
      <c r="M821" s="157"/>
      <c r="T821" s="158"/>
      <c r="AT821" s="153" t="s">
        <v>146</v>
      </c>
      <c r="AU821" s="153" t="s">
        <v>80</v>
      </c>
      <c r="AV821" s="13" t="s">
        <v>80</v>
      </c>
      <c r="AW821" s="13" t="s">
        <v>32</v>
      </c>
      <c r="AX821" s="13" t="s">
        <v>70</v>
      </c>
      <c r="AY821" s="153" t="s">
        <v>132</v>
      </c>
    </row>
    <row r="822" spans="2:65" s="13" customFormat="1">
      <c r="B822" s="152"/>
      <c r="D822" s="140" t="s">
        <v>146</v>
      </c>
      <c r="E822" s="153" t="s">
        <v>19</v>
      </c>
      <c r="F822" s="154" t="s">
        <v>1170</v>
      </c>
      <c r="H822" s="155">
        <v>6.6</v>
      </c>
      <c r="I822" s="156"/>
      <c r="L822" s="152"/>
      <c r="M822" s="157"/>
      <c r="T822" s="158"/>
      <c r="AT822" s="153" t="s">
        <v>146</v>
      </c>
      <c r="AU822" s="153" t="s">
        <v>80</v>
      </c>
      <c r="AV822" s="13" t="s">
        <v>80</v>
      </c>
      <c r="AW822" s="13" t="s">
        <v>32</v>
      </c>
      <c r="AX822" s="13" t="s">
        <v>70</v>
      </c>
      <c r="AY822" s="153" t="s">
        <v>132</v>
      </c>
    </row>
    <row r="823" spans="2:65" s="13" customFormat="1">
      <c r="B823" s="152"/>
      <c r="D823" s="140" t="s">
        <v>146</v>
      </c>
      <c r="E823" s="153" t="s">
        <v>19</v>
      </c>
      <c r="F823" s="154" t="s">
        <v>1133</v>
      </c>
      <c r="H823" s="155">
        <v>10.199999999999999</v>
      </c>
      <c r="I823" s="156"/>
      <c r="L823" s="152"/>
      <c r="M823" s="157"/>
      <c r="T823" s="158"/>
      <c r="AT823" s="153" t="s">
        <v>146</v>
      </c>
      <c r="AU823" s="153" t="s">
        <v>80</v>
      </c>
      <c r="AV823" s="13" t="s">
        <v>80</v>
      </c>
      <c r="AW823" s="13" t="s">
        <v>32</v>
      </c>
      <c r="AX823" s="13" t="s">
        <v>70</v>
      </c>
      <c r="AY823" s="153" t="s">
        <v>132</v>
      </c>
    </row>
    <row r="824" spans="2:65" s="14" customFormat="1">
      <c r="B824" s="159"/>
      <c r="D824" s="140" t="s">
        <v>146</v>
      </c>
      <c r="E824" s="160" t="s">
        <v>19</v>
      </c>
      <c r="F824" s="161" t="s">
        <v>149</v>
      </c>
      <c r="H824" s="162">
        <v>30.4</v>
      </c>
      <c r="I824" s="163"/>
      <c r="L824" s="159"/>
      <c r="M824" s="164"/>
      <c r="T824" s="165"/>
      <c r="AT824" s="160" t="s">
        <v>146</v>
      </c>
      <c r="AU824" s="160" t="s">
        <v>80</v>
      </c>
      <c r="AV824" s="14" t="s">
        <v>140</v>
      </c>
      <c r="AW824" s="14" t="s">
        <v>32</v>
      </c>
      <c r="AX824" s="14" t="s">
        <v>78</v>
      </c>
      <c r="AY824" s="160" t="s">
        <v>132</v>
      </c>
    </row>
    <row r="825" spans="2:65" s="1" customFormat="1" ht="37.9" customHeight="1">
      <c r="B825" s="32"/>
      <c r="C825" s="127" t="s">
        <v>1171</v>
      </c>
      <c r="D825" s="127" t="s">
        <v>135</v>
      </c>
      <c r="E825" s="128" t="s">
        <v>1172</v>
      </c>
      <c r="F825" s="129" t="s">
        <v>1173</v>
      </c>
      <c r="G825" s="130" t="s">
        <v>152</v>
      </c>
      <c r="H825" s="131">
        <v>4.9000000000000004</v>
      </c>
      <c r="I825" s="132"/>
      <c r="J825" s="133">
        <f>ROUND(I825*H825,2)</f>
        <v>0</v>
      </c>
      <c r="K825" s="129" t="s">
        <v>139</v>
      </c>
      <c r="L825" s="32"/>
      <c r="M825" s="134" t="s">
        <v>19</v>
      </c>
      <c r="N825" s="135" t="s">
        <v>41</v>
      </c>
      <c r="P825" s="136">
        <f>O825*H825</f>
        <v>0</v>
      </c>
      <c r="Q825" s="136">
        <v>9.7999999999999997E-4</v>
      </c>
      <c r="R825" s="136">
        <f>Q825*H825</f>
        <v>4.8019999999999998E-3</v>
      </c>
      <c r="S825" s="136">
        <v>0</v>
      </c>
      <c r="T825" s="137">
        <f>S825*H825</f>
        <v>0</v>
      </c>
      <c r="AR825" s="138" t="s">
        <v>265</v>
      </c>
      <c r="AT825" s="138" t="s">
        <v>135</v>
      </c>
      <c r="AU825" s="138" t="s">
        <v>80</v>
      </c>
      <c r="AY825" s="17" t="s">
        <v>132</v>
      </c>
      <c r="BE825" s="139">
        <f>IF(N825="základní",J825,0)</f>
        <v>0</v>
      </c>
      <c r="BF825" s="139">
        <f>IF(N825="snížená",J825,0)</f>
        <v>0</v>
      </c>
      <c r="BG825" s="139">
        <f>IF(N825="zákl. přenesená",J825,0)</f>
        <v>0</v>
      </c>
      <c r="BH825" s="139">
        <f>IF(N825="sníž. přenesená",J825,0)</f>
        <v>0</v>
      </c>
      <c r="BI825" s="139">
        <f>IF(N825="nulová",J825,0)</f>
        <v>0</v>
      </c>
      <c r="BJ825" s="17" t="s">
        <v>78</v>
      </c>
      <c r="BK825" s="139">
        <f>ROUND(I825*H825,2)</f>
        <v>0</v>
      </c>
      <c r="BL825" s="17" t="s">
        <v>265</v>
      </c>
      <c r="BM825" s="138" t="s">
        <v>1174</v>
      </c>
    </row>
    <row r="826" spans="2:65" s="1" customFormat="1" ht="19.5">
      <c r="B826" s="32"/>
      <c r="D826" s="140" t="s">
        <v>142</v>
      </c>
      <c r="F826" s="141" t="s">
        <v>1175</v>
      </c>
      <c r="I826" s="142"/>
      <c r="L826" s="32"/>
      <c r="M826" s="143"/>
      <c r="T826" s="53"/>
      <c r="AT826" s="17" t="s">
        <v>142</v>
      </c>
      <c r="AU826" s="17" t="s">
        <v>80</v>
      </c>
    </row>
    <row r="827" spans="2:65" s="1" customFormat="1">
      <c r="B827" s="32"/>
      <c r="D827" s="144" t="s">
        <v>144</v>
      </c>
      <c r="F827" s="145" t="s">
        <v>1176</v>
      </c>
      <c r="I827" s="142"/>
      <c r="L827" s="32"/>
      <c r="M827" s="143"/>
      <c r="T827" s="53"/>
      <c r="AT827" s="17" t="s">
        <v>144</v>
      </c>
      <c r="AU827" s="17" t="s">
        <v>80</v>
      </c>
    </row>
    <row r="828" spans="2:65" s="13" customFormat="1">
      <c r="B828" s="152"/>
      <c r="D828" s="140" t="s">
        <v>146</v>
      </c>
      <c r="E828" s="153" t="s">
        <v>19</v>
      </c>
      <c r="F828" s="154" t="s">
        <v>1177</v>
      </c>
      <c r="H828" s="155">
        <v>4.9000000000000004</v>
      </c>
      <c r="I828" s="156"/>
      <c r="L828" s="152"/>
      <c r="M828" s="157"/>
      <c r="T828" s="158"/>
      <c r="AT828" s="153" t="s">
        <v>146</v>
      </c>
      <c r="AU828" s="153" t="s">
        <v>80</v>
      </c>
      <c r="AV828" s="13" t="s">
        <v>80</v>
      </c>
      <c r="AW828" s="13" t="s">
        <v>32</v>
      </c>
      <c r="AX828" s="13" t="s">
        <v>70</v>
      </c>
      <c r="AY828" s="153" t="s">
        <v>132</v>
      </c>
    </row>
    <row r="829" spans="2:65" s="14" customFormat="1">
      <c r="B829" s="159"/>
      <c r="D829" s="140" t="s">
        <v>146</v>
      </c>
      <c r="E829" s="160" t="s">
        <v>19</v>
      </c>
      <c r="F829" s="161" t="s">
        <v>149</v>
      </c>
      <c r="H829" s="162">
        <v>4.9000000000000004</v>
      </c>
      <c r="I829" s="163"/>
      <c r="L829" s="159"/>
      <c r="M829" s="164"/>
      <c r="T829" s="165"/>
      <c r="AT829" s="160" t="s">
        <v>146</v>
      </c>
      <c r="AU829" s="160" t="s">
        <v>80</v>
      </c>
      <c r="AV829" s="14" t="s">
        <v>140</v>
      </c>
      <c r="AW829" s="14" t="s">
        <v>32</v>
      </c>
      <c r="AX829" s="14" t="s">
        <v>78</v>
      </c>
      <c r="AY829" s="160" t="s">
        <v>132</v>
      </c>
    </row>
    <row r="830" spans="2:65" s="1" customFormat="1" ht="24.2" customHeight="1">
      <c r="B830" s="32"/>
      <c r="C830" s="127" t="s">
        <v>1178</v>
      </c>
      <c r="D830" s="127" t="s">
        <v>135</v>
      </c>
      <c r="E830" s="128" t="s">
        <v>1179</v>
      </c>
      <c r="F830" s="129" t="s">
        <v>1180</v>
      </c>
      <c r="G830" s="130" t="s">
        <v>544</v>
      </c>
      <c r="H830" s="176"/>
      <c r="I830" s="132"/>
      <c r="J830" s="133">
        <f>ROUND(I830*H830,2)</f>
        <v>0</v>
      </c>
      <c r="K830" s="129" t="s">
        <v>139</v>
      </c>
      <c r="L830" s="32"/>
      <c r="M830" s="134" t="s">
        <v>19</v>
      </c>
      <c r="N830" s="135" t="s">
        <v>41</v>
      </c>
      <c r="P830" s="136">
        <f>O830*H830</f>
        <v>0</v>
      </c>
      <c r="Q830" s="136">
        <v>0</v>
      </c>
      <c r="R830" s="136">
        <f>Q830*H830</f>
        <v>0</v>
      </c>
      <c r="S830" s="136">
        <v>0</v>
      </c>
      <c r="T830" s="137">
        <f>S830*H830</f>
        <v>0</v>
      </c>
      <c r="AR830" s="138" t="s">
        <v>265</v>
      </c>
      <c r="AT830" s="138" t="s">
        <v>135</v>
      </c>
      <c r="AU830" s="138" t="s">
        <v>80</v>
      </c>
      <c r="AY830" s="17" t="s">
        <v>132</v>
      </c>
      <c r="BE830" s="139">
        <f>IF(N830="základní",J830,0)</f>
        <v>0</v>
      </c>
      <c r="BF830" s="139">
        <f>IF(N830="snížená",J830,0)</f>
        <v>0</v>
      </c>
      <c r="BG830" s="139">
        <f>IF(N830="zákl. přenesená",J830,0)</f>
        <v>0</v>
      </c>
      <c r="BH830" s="139">
        <f>IF(N830="sníž. přenesená",J830,0)</f>
        <v>0</v>
      </c>
      <c r="BI830" s="139">
        <f>IF(N830="nulová",J830,0)</f>
        <v>0</v>
      </c>
      <c r="BJ830" s="17" t="s">
        <v>78</v>
      </c>
      <c r="BK830" s="139">
        <f>ROUND(I830*H830,2)</f>
        <v>0</v>
      </c>
      <c r="BL830" s="17" t="s">
        <v>265</v>
      </c>
      <c r="BM830" s="138" t="s">
        <v>1181</v>
      </c>
    </row>
    <row r="831" spans="2:65" s="1" customFormat="1" ht="29.25">
      <c r="B831" s="32"/>
      <c r="D831" s="140" t="s">
        <v>142</v>
      </c>
      <c r="F831" s="141" t="s">
        <v>1182</v>
      </c>
      <c r="I831" s="142"/>
      <c r="L831" s="32"/>
      <c r="M831" s="143"/>
      <c r="T831" s="53"/>
      <c r="AT831" s="17" t="s">
        <v>142</v>
      </c>
      <c r="AU831" s="17" t="s">
        <v>80</v>
      </c>
    </row>
    <row r="832" spans="2:65" s="1" customFormat="1">
      <c r="B832" s="32"/>
      <c r="D832" s="144" t="s">
        <v>144</v>
      </c>
      <c r="F832" s="145" t="s">
        <v>1183</v>
      </c>
      <c r="I832" s="142"/>
      <c r="L832" s="32"/>
      <c r="M832" s="143"/>
      <c r="T832" s="53"/>
      <c r="AT832" s="17" t="s">
        <v>144</v>
      </c>
      <c r="AU832" s="17" t="s">
        <v>80</v>
      </c>
    </row>
    <row r="833" spans="2:65" s="11" customFormat="1" ht="22.9" customHeight="1">
      <c r="B833" s="115"/>
      <c r="D833" s="116" t="s">
        <v>69</v>
      </c>
      <c r="E833" s="125" t="s">
        <v>1184</v>
      </c>
      <c r="F833" s="125" t="s">
        <v>1185</v>
      </c>
      <c r="I833" s="118"/>
      <c r="J833" s="126">
        <f>BK833</f>
        <v>0</v>
      </c>
      <c r="L833" s="115"/>
      <c r="M833" s="120"/>
      <c r="P833" s="121">
        <f>SUM(P834:P851)</f>
        <v>0</v>
      </c>
      <c r="R833" s="121">
        <f>SUM(R834:R851)</f>
        <v>1.1466E-2</v>
      </c>
      <c r="T833" s="122">
        <f>SUM(T834:T851)</f>
        <v>0</v>
      </c>
      <c r="AR833" s="116" t="s">
        <v>80</v>
      </c>
      <c r="AT833" s="123" t="s">
        <v>69</v>
      </c>
      <c r="AU833" s="123" t="s">
        <v>78</v>
      </c>
      <c r="AY833" s="116" t="s">
        <v>132</v>
      </c>
      <c r="BK833" s="124">
        <f>SUM(BK834:BK851)</f>
        <v>0</v>
      </c>
    </row>
    <row r="834" spans="2:65" s="1" customFormat="1" ht="24.2" customHeight="1">
      <c r="B834" s="32"/>
      <c r="C834" s="127" t="s">
        <v>1186</v>
      </c>
      <c r="D834" s="127" t="s">
        <v>135</v>
      </c>
      <c r="E834" s="128" t="s">
        <v>1187</v>
      </c>
      <c r="F834" s="129" t="s">
        <v>1188</v>
      </c>
      <c r="G834" s="130" t="s">
        <v>138</v>
      </c>
      <c r="H834" s="131">
        <v>14.7</v>
      </c>
      <c r="I834" s="132"/>
      <c r="J834" s="133">
        <f>ROUND(I834*H834,2)</f>
        <v>0</v>
      </c>
      <c r="K834" s="129" t="s">
        <v>139</v>
      </c>
      <c r="L834" s="32"/>
      <c r="M834" s="134" t="s">
        <v>19</v>
      </c>
      <c r="N834" s="135" t="s">
        <v>41</v>
      </c>
      <c r="P834" s="136">
        <f>O834*H834</f>
        <v>0</v>
      </c>
      <c r="Q834" s="136">
        <v>6.9999999999999994E-5</v>
      </c>
      <c r="R834" s="136">
        <f>Q834*H834</f>
        <v>1.029E-3</v>
      </c>
      <c r="S834" s="136">
        <v>0</v>
      </c>
      <c r="T834" s="137">
        <f>S834*H834</f>
        <v>0</v>
      </c>
      <c r="AR834" s="138" t="s">
        <v>265</v>
      </c>
      <c r="AT834" s="138" t="s">
        <v>135</v>
      </c>
      <c r="AU834" s="138" t="s">
        <v>80</v>
      </c>
      <c r="AY834" s="17" t="s">
        <v>132</v>
      </c>
      <c r="BE834" s="139">
        <f>IF(N834="základní",J834,0)</f>
        <v>0</v>
      </c>
      <c r="BF834" s="139">
        <f>IF(N834="snížená",J834,0)</f>
        <v>0</v>
      </c>
      <c r="BG834" s="139">
        <f>IF(N834="zákl. přenesená",J834,0)</f>
        <v>0</v>
      </c>
      <c r="BH834" s="139">
        <f>IF(N834="sníž. přenesená",J834,0)</f>
        <v>0</v>
      </c>
      <c r="BI834" s="139">
        <f>IF(N834="nulová",J834,0)</f>
        <v>0</v>
      </c>
      <c r="BJ834" s="17" t="s">
        <v>78</v>
      </c>
      <c r="BK834" s="139">
        <f>ROUND(I834*H834,2)</f>
        <v>0</v>
      </c>
      <c r="BL834" s="17" t="s">
        <v>265</v>
      </c>
      <c r="BM834" s="138" t="s">
        <v>1189</v>
      </c>
    </row>
    <row r="835" spans="2:65" s="1" customFormat="1" ht="19.5">
      <c r="B835" s="32"/>
      <c r="D835" s="140" t="s">
        <v>142</v>
      </c>
      <c r="F835" s="141" t="s">
        <v>1190</v>
      </c>
      <c r="I835" s="142"/>
      <c r="L835" s="32"/>
      <c r="M835" s="143"/>
      <c r="T835" s="53"/>
      <c r="AT835" s="17" t="s">
        <v>142</v>
      </c>
      <c r="AU835" s="17" t="s">
        <v>80</v>
      </c>
    </row>
    <row r="836" spans="2:65" s="1" customFormat="1">
      <c r="B836" s="32"/>
      <c r="D836" s="144" t="s">
        <v>144</v>
      </c>
      <c r="F836" s="145" t="s">
        <v>1191</v>
      </c>
      <c r="I836" s="142"/>
      <c r="L836" s="32"/>
      <c r="M836" s="143"/>
      <c r="T836" s="53"/>
      <c r="AT836" s="17" t="s">
        <v>144</v>
      </c>
      <c r="AU836" s="17" t="s">
        <v>80</v>
      </c>
    </row>
    <row r="837" spans="2:65" s="1" customFormat="1" ht="24.2" customHeight="1">
      <c r="B837" s="32"/>
      <c r="C837" s="127" t="s">
        <v>1192</v>
      </c>
      <c r="D837" s="127" t="s">
        <v>135</v>
      </c>
      <c r="E837" s="128" t="s">
        <v>1193</v>
      </c>
      <c r="F837" s="129" t="s">
        <v>1194</v>
      </c>
      <c r="G837" s="130" t="s">
        <v>138</v>
      </c>
      <c r="H837" s="131">
        <v>14.7</v>
      </c>
      <c r="I837" s="132"/>
      <c r="J837" s="133">
        <f>ROUND(I837*H837,2)</f>
        <v>0</v>
      </c>
      <c r="K837" s="129" t="s">
        <v>139</v>
      </c>
      <c r="L837" s="32"/>
      <c r="M837" s="134" t="s">
        <v>19</v>
      </c>
      <c r="N837" s="135" t="s">
        <v>41</v>
      </c>
      <c r="P837" s="136">
        <f>O837*H837</f>
        <v>0</v>
      </c>
      <c r="Q837" s="136">
        <v>1.1E-4</v>
      </c>
      <c r="R837" s="136">
        <f>Q837*H837</f>
        <v>1.6169999999999999E-3</v>
      </c>
      <c r="S837" s="136">
        <v>0</v>
      </c>
      <c r="T837" s="137">
        <f>S837*H837</f>
        <v>0</v>
      </c>
      <c r="AR837" s="138" t="s">
        <v>265</v>
      </c>
      <c r="AT837" s="138" t="s">
        <v>135</v>
      </c>
      <c r="AU837" s="138" t="s">
        <v>80</v>
      </c>
      <c r="AY837" s="17" t="s">
        <v>132</v>
      </c>
      <c r="BE837" s="139">
        <f>IF(N837="základní",J837,0)</f>
        <v>0</v>
      </c>
      <c r="BF837" s="139">
        <f>IF(N837="snížená",J837,0)</f>
        <v>0</v>
      </c>
      <c r="BG837" s="139">
        <f>IF(N837="zákl. přenesená",J837,0)</f>
        <v>0</v>
      </c>
      <c r="BH837" s="139">
        <f>IF(N837="sníž. přenesená",J837,0)</f>
        <v>0</v>
      </c>
      <c r="BI837" s="139">
        <f>IF(N837="nulová",J837,0)</f>
        <v>0</v>
      </c>
      <c r="BJ837" s="17" t="s">
        <v>78</v>
      </c>
      <c r="BK837" s="139">
        <f>ROUND(I837*H837,2)</f>
        <v>0</v>
      </c>
      <c r="BL837" s="17" t="s">
        <v>265</v>
      </c>
      <c r="BM837" s="138" t="s">
        <v>1195</v>
      </c>
    </row>
    <row r="838" spans="2:65" s="1" customFormat="1" ht="19.5">
      <c r="B838" s="32"/>
      <c r="D838" s="140" t="s">
        <v>142</v>
      </c>
      <c r="F838" s="141" t="s">
        <v>1196</v>
      </c>
      <c r="I838" s="142"/>
      <c r="L838" s="32"/>
      <c r="M838" s="143"/>
      <c r="T838" s="53"/>
      <c r="AT838" s="17" t="s">
        <v>142</v>
      </c>
      <c r="AU838" s="17" t="s">
        <v>80</v>
      </c>
    </row>
    <row r="839" spans="2:65" s="1" customFormat="1">
      <c r="B839" s="32"/>
      <c r="D839" s="144" t="s">
        <v>144</v>
      </c>
      <c r="F839" s="145" t="s">
        <v>1197</v>
      </c>
      <c r="I839" s="142"/>
      <c r="L839" s="32"/>
      <c r="M839" s="143"/>
      <c r="T839" s="53"/>
      <c r="AT839" s="17" t="s">
        <v>144</v>
      </c>
      <c r="AU839" s="17" t="s">
        <v>80</v>
      </c>
    </row>
    <row r="840" spans="2:65" s="1" customFormat="1" ht="37.9" customHeight="1">
      <c r="B840" s="32"/>
      <c r="C840" s="127" t="s">
        <v>1198</v>
      </c>
      <c r="D840" s="127" t="s">
        <v>135</v>
      </c>
      <c r="E840" s="128" t="s">
        <v>1199</v>
      </c>
      <c r="F840" s="129" t="s">
        <v>1200</v>
      </c>
      <c r="G840" s="130" t="s">
        <v>138</v>
      </c>
      <c r="H840" s="131">
        <v>14.7</v>
      </c>
      <c r="I840" s="132"/>
      <c r="J840" s="133">
        <f>ROUND(I840*H840,2)</f>
        <v>0</v>
      </c>
      <c r="K840" s="129" t="s">
        <v>139</v>
      </c>
      <c r="L840" s="32"/>
      <c r="M840" s="134" t="s">
        <v>19</v>
      </c>
      <c r="N840" s="135" t="s">
        <v>41</v>
      </c>
      <c r="P840" s="136">
        <f>O840*H840</f>
        <v>0</v>
      </c>
      <c r="Q840" s="136">
        <v>2.2000000000000001E-4</v>
      </c>
      <c r="R840" s="136">
        <f>Q840*H840</f>
        <v>3.2339999999999999E-3</v>
      </c>
      <c r="S840" s="136">
        <v>0</v>
      </c>
      <c r="T840" s="137">
        <f>S840*H840</f>
        <v>0</v>
      </c>
      <c r="AR840" s="138" t="s">
        <v>265</v>
      </c>
      <c r="AT840" s="138" t="s">
        <v>135</v>
      </c>
      <c r="AU840" s="138" t="s">
        <v>80</v>
      </c>
      <c r="AY840" s="17" t="s">
        <v>132</v>
      </c>
      <c r="BE840" s="139">
        <f>IF(N840="základní",J840,0)</f>
        <v>0</v>
      </c>
      <c r="BF840" s="139">
        <f>IF(N840="snížená",J840,0)</f>
        <v>0</v>
      </c>
      <c r="BG840" s="139">
        <f>IF(N840="zákl. přenesená",J840,0)</f>
        <v>0</v>
      </c>
      <c r="BH840" s="139">
        <f>IF(N840="sníž. přenesená",J840,0)</f>
        <v>0</v>
      </c>
      <c r="BI840" s="139">
        <f>IF(N840="nulová",J840,0)</f>
        <v>0</v>
      </c>
      <c r="BJ840" s="17" t="s">
        <v>78</v>
      </c>
      <c r="BK840" s="139">
        <f>ROUND(I840*H840,2)</f>
        <v>0</v>
      </c>
      <c r="BL840" s="17" t="s">
        <v>265</v>
      </c>
      <c r="BM840" s="138" t="s">
        <v>1201</v>
      </c>
    </row>
    <row r="841" spans="2:65" s="1" customFormat="1" ht="19.5">
      <c r="B841" s="32"/>
      <c r="D841" s="140" t="s">
        <v>142</v>
      </c>
      <c r="F841" s="141" t="s">
        <v>1202</v>
      </c>
      <c r="I841" s="142"/>
      <c r="L841" s="32"/>
      <c r="M841" s="143"/>
      <c r="T841" s="53"/>
      <c r="AT841" s="17" t="s">
        <v>142</v>
      </c>
      <c r="AU841" s="17" t="s">
        <v>80</v>
      </c>
    </row>
    <row r="842" spans="2:65" s="1" customFormat="1">
      <c r="B842" s="32"/>
      <c r="D842" s="144" t="s">
        <v>144</v>
      </c>
      <c r="F842" s="145" t="s">
        <v>1203</v>
      </c>
      <c r="I842" s="142"/>
      <c r="L842" s="32"/>
      <c r="M842" s="143"/>
      <c r="T842" s="53"/>
      <c r="AT842" s="17" t="s">
        <v>144</v>
      </c>
      <c r="AU842" s="17" t="s">
        <v>80</v>
      </c>
    </row>
    <row r="843" spans="2:65" s="1" customFormat="1" ht="37.9" customHeight="1">
      <c r="B843" s="32"/>
      <c r="C843" s="127" t="s">
        <v>1204</v>
      </c>
      <c r="D843" s="127" t="s">
        <v>135</v>
      </c>
      <c r="E843" s="128" t="s">
        <v>1205</v>
      </c>
      <c r="F843" s="129" t="s">
        <v>1206</v>
      </c>
      <c r="G843" s="130" t="s">
        <v>138</v>
      </c>
      <c r="H843" s="131">
        <v>14.7</v>
      </c>
      <c r="I843" s="132"/>
      <c r="J843" s="133">
        <f>ROUND(I843*H843,2)</f>
        <v>0</v>
      </c>
      <c r="K843" s="129" t="s">
        <v>139</v>
      </c>
      <c r="L843" s="32"/>
      <c r="M843" s="134" t="s">
        <v>19</v>
      </c>
      <c r="N843" s="135" t="s">
        <v>41</v>
      </c>
      <c r="P843" s="136">
        <f>O843*H843</f>
        <v>0</v>
      </c>
      <c r="Q843" s="136">
        <v>1.9000000000000001E-4</v>
      </c>
      <c r="R843" s="136">
        <f>Q843*H843</f>
        <v>2.7929999999999999E-3</v>
      </c>
      <c r="S843" s="136">
        <v>0</v>
      </c>
      <c r="T843" s="137">
        <f>S843*H843</f>
        <v>0</v>
      </c>
      <c r="AR843" s="138" t="s">
        <v>265</v>
      </c>
      <c r="AT843" s="138" t="s">
        <v>135</v>
      </c>
      <c r="AU843" s="138" t="s">
        <v>80</v>
      </c>
      <c r="AY843" s="17" t="s">
        <v>132</v>
      </c>
      <c r="BE843" s="139">
        <f>IF(N843="základní",J843,0)</f>
        <v>0</v>
      </c>
      <c r="BF843" s="139">
        <f>IF(N843="snížená",J843,0)</f>
        <v>0</v>
      </c>
      <c r="BG843" s="139">
        <f>IF(N843="zákl. přenesená",J843,0)</f>
        <v>0</v>
      </c>
      <c r="BH843" s="139">
        <f>IF(N843="sníž. přenesená",J843,0)</f>
        <v>0</v>
      </c>
      <c r="BI843" s="139">
        <f>IF(N843="nulová",J843,0)</f>
        <v>0</v>
      </c>
      <c r="BJ843" s="17" t="s">
        <v>78</v>
      </c>
      <c r="BK843" s="139">
        <f>ROUND(I843*H843,2)</f>
        <v>0</v>
      </c>
      <c r="BL843" s="17" t="s">
        <v>265</v>
      </c>
      <c r="BM843" s="138" t="s">
        <v>1207</v>
      </c>
    </row>
    <row r="844" spans="2:65" s="1" customFormat="1" ht="19.5">
      <c r="B844" s="32"/>
      <c r="D844" s="140" t="s">
        <v>142</v>
      </c>
      <c r="F844" s="141" t="s">
        <v>1208</v>
      </c>
      <c r="I844" s="142"/>
      <c r="L844" s="32"/>
      <c r="M844" s="143"/>
      <c r="T844" s="53"/>
      <c r="AT844" s="17" t="s">
        <v>142</v>
      </c>
      <c r="AU844" s="17" t="s">
        <v>80</v>
      </c>
    </row>
    <row r="845" spans="2:65" s="1" customFormat="1">
      <c r="B845" s="32"/>
      <c r="D845" s="144" t="s">
        <v>144</v>
      </c>
      <c r="F845" s="145" t="s">
        <v>1209</v>
      </c>
      <c r="I845" s="142"/>
      <c r="L845" s="32"/>
      <c r="M845" s="143"/>
      <c r="T845" s="53"/>
      <c r="AT845" s="17" t="s">
        <v>144</v>
      </c>
      <c r="AU845" s="17" t="s">
        <v>80</v>
      </c>
    </row>
    <row r="846" spans="2:65" s="1" customFormat="1" ht="37.9" customHeight="1">
      <c r="B846" s="32"/>
      <c r="C846" s="127" t="s">
        <v>1210</v>
      </c>
      <c r="D846" s="127" t="s">
        <v>135</v>
      </c>
      <c r="E846" s="128" t="s">
        <v>1211</v>
      </c>
      <c r="F846" s="129" t="s">
        <v>1212</v>
      </c>
      <c r="G846" s="130" t="s">
        <v>138</v>
      </c>
      <c r="H846" s="131">
        <v>14.7</v>
      </c>
      <c r="I846" s="132"/>
      <c r="J846" s="133">
        <f>ROUND(I846*H846,2)</f>
        <v>0</v>
      </c>
      <c r="K846" s="129" t="s">
        <v>139</v>
      </c>
      <c r="L846" s="32"/>
      <c r="M846" s="134" t="s">
        <v>19</v>
      </c>
      <c r="N846" s="135" t="s">
        <v>41</v>
      </c>
      <c r="P846" s="136">
        <f>O846*H846</f>
        <v>0</v>
      </c>
      <c r="Q846" s="136">
        <v>1.9000000000000001E-4</v>
      </c>
      <c r="R846" s="136">
        <f>Q846*H846</f>
        <v>2.7929999999999999E-3</v>
      </c>
      <c r="S846" s="136">
        <v>0</v>
      </c>
      <c r="T846" s="137">
        <f>S846*H846</f>
        <v>0</v>
      </c>
      <c r="AR846" s="138" t="s">
        <v>265</v>
      </c>
      <c r="AT846" s="138" t="s">
        <v>135</v>
      </c>
      <c r="AU846" s="138" t="s">
        <v>80</v>
      </c>
      <c r="AY846" s="17" t="s">
        <v>132</v>
      </c>
      <c r="BE846" s="139">
        <f>IF(N846="základní",J846,0)</f>
        <v>0</v>
      </c>
      <c r="BF846" s="139">
        <f>IF(N846="snížená",J846,0)</f>
        <v>0</v>
      </c>
      <c r="BG846" s="139">
        <f>IF(N846="zákl. přenesená",J846,0)</f>
        <v>0</v>
      </c>
      <c r="BH846" s="139">
        <f>IF(N846="sníž. přenesená",J846,0)</f>
        <v>0</v>
      </c>
      <c r="BI846" s="139">
        <f>IF(N846="nulová",J846,0)</f>
        <v>0</v>
      </c>
      <c r="BJ846" s="17" t="s">
        <v>78</v>
      </c>
      <c r="BK846" s="139">
        <f>ROUND(I846*H846,2)</f>
        <v>0</v>
      </c>
      <c r="BL846" s="17" t="s">
        <v>265</v>
      </c>
      <c r="BM846" s="138" t="s">
        <v>1213</v>
      </c>
    </row>
    <row r="847" spans="2:65" s="1" customFormat="1" ht="19.5">
      <c r="B847" s="32"/>
      <c r="D847" s="140" t="s">
        <v>142</v>
      </c>
      <c r="F847" s="141" t="s">
        <v>1214</v>
      </c>
      <c r="I847" s="142"/>
      <c r="L847" s="32"/>
      <c r="M847" s="143"/>
      <c r="T847" s="53"/>
      <c r="AT847" s="17" t="s">
        <v>142</v>
      </c>
      <c r="AU847" s="17" t="s">
        <v>80</v>
      </c>
    </row>
    <row r="848" spans="2:65" s="1" customFormat="1">
      <c r="B848" s="32"/>
      <c r="D848" s="144" t="s">
        <v>144</v>
      </c>
      <c r="F848" s="145" t="s">
        <v>1215</v>
      </c>
      <c r="I848" s="142"/>
      <c r="L848" s="32"/>
      <c r="M848" s="143"/>
      <c r="T848" s="53"/>
      <c r="AT848" s="17" t="s">
        <v>144</v>
      </c>
      <c r="AU848" s="17" t="s">
        <v>80</v>
      </c>
    </row>
    <row r="849" spans="2:65" s="1" customFormat="1" ht="16.5" customHeight="1">
      <c r="B849" s="32"/>
      <c r="C849" s="127" t="s">
        <v>1216</v>
      </c>
      <c r="D849" s="127" t="s">
        <v>135</v>
      </c>
      <c r="E849" s="128" t="s">
        <v>1217</v>
      </c>
      <c r="F849" s="129" t="s">
        <v>1218</v>
      </c>
      <c r="G849" s="130" t="s">
        <v>138</v>
      </c>
      <c r="H849" s="131">
        <v>56.5</v>
      </c>
      <c r="I849" s="132"/>
      <c r="J849" s="133">
        <f>ROUND(I849*H849,2)</f>
        <v>0</v>
      </c>
      <c r="K849" s="129" t="s">
        <v>139</v>
      </c>
      <c r="L849" s="32"/>
      <c r="M849" s="134" t="s">
        <v>19</v>
      </c>
      <c r="N849" s="135" t="s">
        <v>41</v>
      </c>
      <c r="P849" s="136">
        <f>O849*H849</f>
        <v>0</v>
      </c>
      <c r="Q849" s="136">
        <v>0</v>
      </c>
      <c r="R849" s="136">
        <f>Q849*H849</f>
        <v>0</v>
      </c>
      <c r="S849" s="136">
        <v>0</v>
      </c>
      <c r="T849" s="137">
        <f>S849*H849</f>
        <v>0</v>
      </c>
      <c r="AR849" s="138" t="s">
        <v>265</v>
      </c>
      <c r="AT849" s="138" t="s">
        <v>135</v>
      </c>
      <c r="AU849" s="138" t="s">
        <v>80</v>
      </c>
      <c r="AY849" s="17" t="s">
        <v>132</v>
      </c>
      <c r="BE849" s="139">
        <f>IF(N849="základní",J849,0)</f>
        <v>0</v>
      </c>
      <c r="BF849" s="139">
        <f>IF(N849="snížená",J849,0)</f>
        <v>0</v>
      </c>
      <c r="BG849" s="139">
        <f>IF(N849="zákl. přenesená",J849,0)</f>
        <v>0</v>
      </c>
      <c r="BH849" s="139">
        <f>IF(N849="sníž. přenesená",J849,0)</f>
        <v>0</v>
      </c>
      <c r="BI849" s="139">
        <f>IF(N849="nulová",J849,0)</f>
        <v>0</v>
      </c>
      <c r="BJ849" s="17" t="s">
        <v>78</v>
      </c>
      <c r="BK849" s="139">
        <f>ROUND(I849*H849,2)</f>
        <v>0</v>
      </c>
      <c r="BL849" s="17" t="s">
        <v>265</v>
      </c>
      <c r="BM849" s="138" t="s">
        <v>1219</v>
      </c>
    </row>
    <row r="850" spans="2:65" s="1" customFormat="1">
      <c r="B850" s="32"/>
      <c r="D850" s="140" t="s">
        <v>142</v>
      </c>
      <c r="F850" s="141" t="s">
        <v>1218</v>
      </c>
      <c r="I850" s="142"/>
      <c r="L850" s="32"/>
      <c r="M850" s="143"/>
      <c r="T850" s="53"/>
      <c r="AT850" s="17" t="s">
        <v>142</v>
      </c>
      <c r="AU850" s="17" t="s">
        <v>80</v>
      </c>
    </row>
    <row r="851" spans="2:65" s="1" customFormat="1">
      <c r="B851" s="32"/>
      <c r="D851" s="144" t="s">
        <v>144</v>
      </c>
      <c r="F851" s="145" t="s">
        <v>1220</v>
      </c>
      <c r="I851" s="142"/>
      <c r="L851" s="32"/>
      <c r="M851" s="143"/>
      <c r="T851" s="53"/>
      <c r="AT851" s="17" t="s">
        <v>144</v>
      </c>
      <c r="AU851" s="17" t="s">
        <v>80</v>
      </c>
    </row>
    <row r="852" spans="2:65" s="11" customFormat="1" ht="22.9" customHeight="1">
      <c r="B852" s="115"/>
      <c r="D852" s="116" t="s">
        <v>69</v>
      </c>
      <c r="E852" s="125" t="s">
        <v>1221</v>
      </c>
      <c r="F852" s="125" t="s">
        <v>1222</v>
      </c>
      <c r="I852" s="118"/>
      <c r="J852" s="126">
        <f>BK852</f>
        <v>0</v>
      </c>
      <c r="L852" s="115"/>
      <c r="M852" s="120"/>
      <c r="P852" s="121">
        <f>SUM(P853:P903)</f>
        <v>0</v>
      </c>
      <c r="R852" s="121">
        <f>SUM(R853:R903)</f>
        <v>0.25837900000000003</v>
      </c>
      <c r="T852" s="122">
        <f>SUM(T853:T903)</f>
        <v>7.8256769999999989E-2</v>
      </c>
      <c r="AR852" s="116" t="s">
        <v>80</v>
      </c>
      <c r="AT852" s="123" t="s">
        <v>69</v>
      </c>
      <c r="AU852" s="123" t="s">
        <v>78</v>
      </c>
      <c r="AY852" s="116" t="s">
        <v>132</v>
      </c>
      <c r="BK852" s="124">
        <f>SUM(BK853:BK903)</f>
        <v>0</v>
      </c>
    </row>
    <row r="853" spans="2:65" s="1" customFormat="1" ht="24.2" customHeight="1">
      <c r="B853" s="32"/>
      <c r="C853" s="127" t="s">
        <v>1223</v>
      </c>
      <c r="D853" s="127" t="s">
        <v>135</v>
      </c>
      <c r="E853" s="128" t="s">
        <v>1224</v>
      </c>
      <c r="F853" s="129" t="s">
        <v>1225</v>
      </c>
      <c r="G853" s="130" t="s">
        <v>138</v>
      </c>
      <c r="H853" s="131">
        <v>285.334</v>
      </c>
      <c r="I853" s="132"/>
      <c r="J853" s="133">
        <f>ROUND(I853*H853,2)</f>
        <v>0</v>
      </c>
      <c r="K853" s="129" t="s">
        <v>139</v>
      </c>
      <c r="L853" s="32"/>
      <c r="M853" s="134" t="s">
        <v>19</v>
      </c>
      <c r="N853" s="135" t="s">
        <v>41</v>
      </c>
      <c r="P853" s="136">
        <f>O853*H853</f>
        <v>0</v>
      </c>
      <c r="Q853" s="136">
        <v>0</v>
      </c>
      <c r="R853" s="136">
        <f>Q853*H853</f>
        <v>0</v>
      </c>
      <c r="S853" s="136">
        <v>0</v>
      </c>
      <c r="T853" s="137">
        <f>S853*H853</f>
        <v>0</v>
      </c>
      <c r="AR853" s="138" t="s">
        <v>265</v>
      </c>
      <c r="AT853" s="138" t="s">
        <v>135</v>
      </c>
      <c r="AU853" s="138" t="s">
        <v>80</v>
      </c>
      <c r="AY853" s="17" t="s">
        <v>132</v>
      </c>
      <c r="BE853" s="139">
        <f>IF(N853="základní",J853,0)</f>
        <v>0</v>
      </c>
      <c r="BF853" s="139">
        <f>IF(N853="snížená",J853,0)</f>
        <v>0</v>
      </c>
      <c r="BG853" s="139">
        <f>IF(N853="zákl. přenesená",J853,0)</f>
        <v>0</v>
      </c>
      <c r="BH853" s="139">
        <f>IF(N853="sníž. přenesená",J853,0)</f>
        <v>0</v>
      </c>
      <c r="BI853" s="139">
        <f>IF(N853="nulová",J853,0)</f>
        <v>0</v>
      </c>
      <c r="BJ853" s="17" t="s">
        <v>78</v>
      </c>
      <c r="BK853" s="139">
        <f>ROUND(I853*H853,2)</f>
        <v>0</v>
      </c>
      <c r="BL853" s="17" t="s">
        <v>265</v>
      </c>
      <c r="BM853" s="138" t="s">
        <v>1226</v>
      </c>
    </row>
    <row r="854" spans="2:65" s="1" customFormat="1">
      <c r="B854" s="32"/>
      <c r="D854" s="140" t="s">
        <v>142</v>
      </c>
      <c r="F854" s="141" t="s">
        <v>1227</v>
      </c>
      <c r="I854" s="142"/>
      <c r="L854" s="32"/>
      <c r="M854" s="143"/>
      <c r="T854" s="53"/>
      <c r="AT854" s="17" t="s">
        <v>142</v>
      </c>
      <c r="AU854" s="17" t="s">
        <v>80</v>
      </c>
    </row>
    <row r="855" spans="2:65" s="1" customFormat="1">
      <c r="B855" s="32"/>
      <c r="D855" s="144" t="s">
        <v>144</v>
      </c>
      <c r="F855" s="145" t="s">
        <v>1228</v>
      </c>
      <c r="I855" s="142"/>
      <c r="L855" s="32"/>
      <c r="M855" s="143"/>
      <c r="T855" s="53"/>
      <c r="AT855" s="17" t="s">
        <v>144</v>
      </c>
      <c r="AU855" s="17" t="s">
        <v>80</v>
      </c>
    </row>
    <row r="856" spans="2:65" s="13" customFormat="1">
      <c r="B856" s="152"/>
      <c r="D856" s="140" t="s">
        <v>146</v>
      </c>
      <c r="E856" s="153" t="s">
        <v>19</v>
      </c>
      <c r="F856" s="154" t="s">
        <v>1229</v>
      </c>
      <c r="H856" s="155">
        <v>285.334</v>
      </c>
      <c r="I856" s="156"/>
      <c r="L856" s="152"/>
      <c r="M856" s="157"/>
      <c r="T856" s="158"/>
      <c r="AT856" s="153" t="s">
        <v>146</v>
      </c>
      <c r="AU856" s="153" t="s">
        <v>80</v>
      </c>
      <c r="AV856" s="13" t="s">
        <v>80</v>
      </c>
      <c r="AW856" s="13" t="s">
        <v>32</v>
      </c>
      <c r="AX856" s="13" t="s">
        <v>70</v>
      </c>
      <c r="AY856" s="153" t="s">
        <v>132</v>
      </c>
    </row>
    <row r="857" spans="2:65" s="14" customFormat="1">
      <c r="B857" s="159"/>
      <c r="D857" s="140" t="s">
        <v>146</v>
      </c>
      <c r="E857" s="160" t="s">
        <v>19</v>
      </c>
      <c r="F857" s="161" t="s">
        <v>149</v>
      </c>
      <c r="H857" s="162">
        <v>285.334</v>
      </c>
      <c r="I857" s="163"/>
      <c r="L857" s="159"/>
      <c r="M857" s="164"/>
      <c r="T857" s="165"/>
      <c r="AT857" s="160" t="s">
        <v>146</v>
      </c>
      <c r="AU857" s="160" t="s">
        <v>80</v>
      </c>
      <c r="AV857" s="14" t="s">
        <v>140</v>
      </c>
      <c r="AW857" s="14" t="s">
        <v>32</v>
      </c>
      <c r="AX857" s="14" t="s">
        <v>78</v>
      </c>
      <c r="AY857" s="160" t="s">
        <v>132</v>
      </c>
    </row>
    <row r="858" spans="2:65" s="1" customFormat="1" ht="24.2" customHeight="1">
      <c r="B858" s="32"/>
      <c r="C858" s="127" t="s">
        <v>1230</v>
      </c>
      <c r="D858" s="127" t="s">
        <v>135</v>
      </c>
      <c r="E858" s="128" t="s">
        <v>1231</v>
      </c>
      <c r="F858" s="129" t="s">
        <v>1232</v>
      </c>
      <c r="G858" s="130" t="s">
        <v>138</v>
      </c>
      <c r="H858" s="131">
        <v>285.334</v>
      </c>
      <c r="I858" s="132"/>
      <c r="J858" s="133">
        <f>ROUND(I858*H858,2)</f>
        <v>0</v>
      </c>
      <c r="K858" s="129" t="s">
        <v>139</v>
      </c>
      <c r="L858" s="32"/>
      <c r="M858" s="134" t="s">
        <v>19</v>
      </c>
      <c r="N858" s="135" t="s">
        <v>41</v>
      </c>
      <c r="P858" s="136">
        <f>O858*H858</f>
        <v>0</v>
      </c>
      <c r="Q858" s="136">
        <v>0</v>
      </c>
      <c r="R858" s="136">
        <f>Q858*H858</f>
        <v>0</v>
      </c>
      <c r="S858" s="136">
        <v>1.4999999999999999E-4</v>
      </c>
      <c r="T858" s="137">
        <f>S858*H858</f>
        <v>4.2800099999999994E-2</v>
      </c>
      <c r="AR858" s="138" t="s">
        <v>265</v>
      </c>
      <c r="AT858" s="138" t="s">
        <v>135</v>
      </c>
      <c r="AU858" s="138" t="s">
        <v>80</v>
      </c>
      <c r="AY858" s="17" t="s">
        <v>132</v>
      </c>
      <c r="BE858" s="139">
        <f>IF(N858="základní",J858,0)</f>
        <v>0</v>
      </c>
      <c r="BF858" s="139">
        <f>IF(N858="snížená",J858,0)</f>
        <v>0</v>
      </c>
      <c r="BG858" s="139">
        <f>IF(N858="zákl. přenesená",J858,0)</f>
        <v>0</v>
      </c>
      <c r="BH858" s="139">
        <f>IF(N858="sníž. přenesená",J858,0)</f>
        <v>0</v>
      </c>
      <c r="BI858" s="139">
        <f>IF(N858="nulová",J858,0)</f>
        <v>0</v>
      </c>
      <c r="BJ858" s="17" t="s">
        <v>78</v>
      </c>
      <c r="BK858" s="139">
        <f>ROUND(I858*H858,2)</f>
        <v>0</v>
      </c>
      <c r="BL858" s="17" t="s">
        <v>265</v>
      </c>
      <c r="BM858" s="138" t="s">
        <v>1233</v>
      </c>
    </row>
    <row r="859" spans="2:65" s="1" customFormat="1">
      <c r="B859" s="32"/>
      <c r="D859" s="140" t="s">
        <v>142</v>
      </c>
      <c r="F859" s="141" t="s">
        <v>1234</v>
      </c>
      <c r="I859" s="142"/>
      <c r="L859" s="32"/>
      <c r="M859" s="143"/>
      <c r="T859" s="53"/>
      <c r="AT859" s="17" t="s">
        <v>142</v>
      </c>
      <c r="AU859" s="17" t="s">
        <v>80</v>
      </c>
    </row>
    <row r="860" spans="2:65" s="1" customFormat="1">
      <c r="B860" s="32"/>
      <c r="D860" s="144" t="s">
        <v>144</v>
      </c>
      <c r="F860" s="145" t="s">
        <v>1235</v>
      </c>
      <c r="I860" s="142"/>
      <c r="L860" s="32"/>
      <c r="M860" s="143"/>
      <c r="T860" s="53"/>
      <c r="AT860" s="17" t="s">
        <v>144</v>
      </c>
      <c r="AU860" s="17" t="s">
        <v>80</v>
      </c>
    </row>
    <row r="861" spans="2:65" s="1" customFormat="1" ht="16.5" customHeight="1">
      <c r="B861" s="32"/>
      <c r="C861" s="127" t="s">
        <v>1236</v>
      </c>
      <c r="D861" s="127" t="s">
        <v>135</v>
      </c>
      <c r="E861" s="128" t="s">
        <v>1237</v>
      </c>
      <c r="F861" s="129" t="s">
        <v>1238</v>
      </c>
      <c r="G861" s="130" t="s">
        <v>138</v>
      </c>
      <c r="H861" s="131">
        <v>96.956999999999994</v>
      </c>
      <c r="I861" s="132"/>
      <c r="J861" s="133">
        <f>ROUND(I861*H861,2)</f>
        <v>0</v>
      </c>
      <c r="K861" s="129" t="s">
        <v>139</v>
      </c>
      <c r="L861" s="32"/>
      <c r="M861" s="134" t="s">
        <v>19</v>
      </c>
      <c r="N861" s="135" t="s">
        <v>41</v>
      </c>
      <c r="P861" s="136">
        <f>O861*H861</f>
        <v>0</v>
      </c>
      <c r="Q861" s="136">
        <v>1E-3</v>
      </c>
      <c r="R861" s="136">
        <f>Q861*H861</f>
        <v>9.6957000000000002E-2</v>
      </c>
      <c r="S861" s="136">
        <v>3.1E-4</v>
      </c>
      <c r="T861" s="137">
        <f>S861*H861</f>
        <v>3.0056669999999997E-2</v>
      </c>
      <c r="AR861" s="138" t="s">
        <v>265</v>
      </c>
      <c r="AT861" s="138" t="s">
        <v>135</v>
      </c>
      <c r="AU861" s="138" t="s">
        <v>80</v>
      </c>
      <c r="AY861" s="17" t="s">
        <v>132</v>
      </c>
      <c r="BE861" s="139">
        <f>IF(N861="základní",J861,0)</f>
        <v>0</v>
      </c>
      <c r="BF861" s="139">
        <f>IF(N861="snížená",J861,0)</f>
        <v>0</v>
      </c>
      <c r="BG861" s="139">
        <f>IF(N861="zákl. přenesená",J861,0)</f>
        <v>0</v>
      </c>
      <c r="BH861" s="139">
        <f>IF(N861="sníž. přenesená",J861,0)</f>
        <v>0</v>
      </c>
      <c r="BI861" s="139">
        <f>IF(N861="nulová",J861,0)</f>
        <v>0</v>
      </c>
      <c r="BJ861" s="17" t="s">
        <v>78</v>
      </c>
      <c r="BK861" s="139">
        <f>ROUND(I861*H861,2)</f>
        <v>0</v>
      </c>
      <c r="BL861" s="17" t="s">
        <v>265</v>
      </c>
      <c r="BM861" s="138" t="s">
        <v>1239</v>
      </c>
    </row>
    <row r="862" spans="2:65" s="1" customFormat="1">
      <c r="B862" s="32"/>
      <c r="D862" s="140" t="s">
        <v>142</v>
      </c>
      <c r="F862" s="141" t="s">
        <v>1240</v>
      </c>
      <c r="I862" s="142"/>
      <c r="L862" s="32"/>
      <c r="M862" s="143"/>
      <c r="T862" s="53"/>
      <c r="AT862" s="17" t="s">
        <v>142</v>
      </c>
      <c r="AU862" s="17" t="s">
        <v>80</v>
      </c>
    </row>
    <row r="863" spans="2:65" s="1" customFormat="1">
      <c r="B863" s="32"/>
      <c r="D863" s="144" t="s">
        <v>144</v>
      </c>
      <c r="F863" s="145" t="s">
        <v>1241</v>
      </c>
      <c r="I863" s="142"/>
      <c r="L863" s="32"/>
      <c r="M863" s="143"/>
      <c r="T863" s="53"/>
      <c r="AT863" s="17" t="s">
        <v>144</v>
      </c>
      <c r="AU863" s="17" t="s">
        <v>80</v>
      </c>
    </row>
    <row r="864" spans="2:65" s="13" customFormat="1">
      <c r="B864" s="152"/>
      <c r="D864" s="140" t="s">
        <v>146</v>
      </c>
      <c r="E864" s="153" t="s">
        <v>19</v>
      </c>
      <c r="F864" s="154" t="s">
        <v>1242</v>
      </c>
      <c r="H864" s="155">
        <v>96.956999999999994</v>
      </c>
      <c r="I864" s="156"/>
      <c r="L864" s="152"/>
      <c r="M864" s="157"/>
      <c r="T864" s="158"/>
      <c r="AT864" s="153" t="s">
        <v>146</v>
      </c>
      <c r="AU864" s="153" t="s">
        <v>80</v>
      </c>
      <c r="AV864" s="13" t="s">
        <v>80</v>
      </c>
      <c r="AW864" s="13" t="s">
        <v>32</v>
      </c>
      <c r="AX864" s="13" t="s">
        <v>70</v>
      </c>
      <c r="AY864" s="153" t="s">
        <v>132</v>
      </c>
    </row>
    <row r="865" spans="2:65" s="14" customFormat="1">
      <c r="B865" s="159"/>
      <c r="D865" s="140" t="s">
        <v>146</v>
      </c>
      <c r="E865" s="160" t="s">
        <v>19</v>
      </c>
      <c r="F865" s="161" t="s">
        <v>149</v>
      </c>
      <c r="H865" s="162">
        <v>96.956999999999994</v>
      </c>
      <c r="I865" s="163"/>
      <c r="L865" s="159"/>
      <c r="M865" s="164"/>
      <c r="T865" s="165"/>
      <c r="AT865" s="160" t="s">
        <v>146</v>
      </c>
      <c r="AU865" s="160" t="s">
        <v>80</v>
      </c>
      <c r="AV865" s="14" t="s">
        <v>140</v>
      </c>
      <c r="AW865" s="14" t="s">
        <v>32</v>
      </c>
      <c r="AX865" s="14" t="s">
        <v>78</v>
      </c>
      <c r="AY865" s="160" t="s">
        <v>132</v>
      </c>
    </row>
    <row r="866" spans="2:65" s="1" customFormat="1" ht="24.2" customHeight="1">
      <c r="B866" s="32"/>
      <c r="C866" s="127" t="s">
        <v>1243</v>
      </c>
      <c r="D866" s="127" t="s">
        <v>135</v>
      </c>
      <c r="E866" s="128" t="s">
        <v>1244</v>
      </c>
      <c r="F866" s="129" t="s">
        <v>1245</v>
      </c>
      <c r="G866" s="130" t="s">
        <v>138</v>
      </c>
      <c r="H866" s="131">
        <v>153.45699999999999</v>
      </c>
      <c r="I866" s="132"/>
      <c r="J866" s="133">
        <f>ROUND(I866*H866,2)</f>
        <v>0</v>
      </c>
      <c r="K866" s="129" t="s">
        <v>139</v>
      </c>
      <c r="L866" s="32"/>
      <c r="M866" s="134" t="s">
        <v>19</v>
      </c>
      <c r="N866" s="135" t="s">
        <v>41</v>
      </c>
      <c r="P866" s="136">
        <f>O866*H866</f>
        <v>0</v>
      </c>
      <c r="Q866" s="136">
        <v>0</v>
      </c>
      <c r="R866" s="136">
        <f>Q866*H866</f>
        <v>0</v>
      </c>
      <c r="S866" s="136">
        <v>0</v>
      </c>
      <c r="T866" s="137">
        <f>S866*H866</f>
        <v>0</v>
      </c>
      <c r="AR866" s="138" t="s">
        <v>265</v>
      </c>
      <c r="AT866" s="138" t="s">
        <v>135</v>
      </c>
      <c r="AU866" s="138" t="s">
        <v>80</v>
      </c>
      <c r="AY866" s="17" t="s">
        <v>132</v>
      </c>
      <c r="BE866" s="139">
        <f>IF(N866="základní",J866,0)</f>
        <v>0</v>
      </c>
      <c r="BF866" s="139">
        <f>IF(N866="snížená",J866,0)</f>
        <v>0</v>
      </c>
      <c r="BG866" s="139">
        <f>IF(N866="zákl. přenesená",J866,0)</f>
        <v>0</v>
      </c>
      <c r="BH866" s="139">
        <f>IF(N866="sníž. přenesená",J866,0)</f>
        <v>0</v>
      </c>
      <c r="BI866" s="139">
        <f>IF(N866="nulová",J866,0)</f>
        <v>0</v>
      </c>
      <c r="BJ866" s="17" t="s">
        <v>78</v>
      </c>
      <c r="BK866" s="139">
        <f>ROUND(I866*H866,2)</f>
        <v>0</v>
      </c>
      <c r="BL866" s="17" t="s">
        <v>265</v>
      </c>
      <c r="BM866" s="138" t="s">
        <v>1246</v>
      </c>
    </row>
    <row r="867" spans="2:65" s="1" customFormat="1" ht="19.5">
      <c r="B867" s="32"/>
      <c r="D867" s="140" t="s">
        <v>142</v>
      </c>
      <c r="F867" s="141" t="s">
        <v>1247</v>
      </c>
      <c r="I867" s="142"/>
      <c r="L867" s="32"/>
      <c r="M867" s="143"/>
      <c r="T867" s="53"/>
      <c r="AT867" s="17" t="s">
        <v>142</v>
      </c>
      <c r="AU867" s="17" t="s">
        <v>80</v>
      </c>
    </row>
    <row r="868" spans="2:65" s="1" customFormat="1">
      <c r="B868" s="32"/>
      <c r="D868" s="144" t="s">
        <v>144</v>
      </c>
      <c r="F868" s="145" t="s">
        <v>1248</v>
      </c>
      <c r="I868" s="142"/>
      <c r="L868" s="32"/>
      <c r="M868" s="143"/>
      <c r="T868" s="53"/>
      <c r="AT868" s="17" t="s">
        <v>144</v>
      </c>
      <c r="AU868" s="17" t="s">
        <v>80</v>
      </c>
    </row>
    <row r="869" spans="2:65" s="13" customFormat="1">
      <c r="B869" s="152"/>
      <c r="D869" s="140" t="s">
        <v>146</v>
      </c>
      <c r="E869" s="153" t="s">
        <v>19</v>
      </c>
      <c r="F869" s="154" t="s">
        <v>1249</v>
      </c>
      <c r="H869" s="155">
        <v>153.45699999999999</v>
      </c>
      <c r="I869" s="156"/>
      <c r="L869" s="152"/>
      <c r="M869" s="157"/>
      <c r="T869" s="158"/>
      <c r="AT869" s="153" t="s">
        <v>146</v>
      </c>
      <c r="AU869" s="153" t="s">
        <v>80</v>
      </c>
      <c r="AV869" s="13" t="s">
        <v>80</v>
      </c>
      <c r="AW869" s="13" t="s">
        <v>32</v>
      </c>
      <c r="AX869" s="13" t="s">
        <v>70</v>
      </c>
      <c r="AY869" s="153" t="s">
        <v>132</v>
      </c>
    </row>
    <row r="870" spans="2:65" s="14" customFormat="1">
      <c r="B870" s="159"/>
      <c r="D870" s="140" t="s">
        <v>146</v>
      </c>
      <c r="E870" s="160" t="s">
        <v>19</v>
      </c>
      <c r="F870" s="161" t="s">
        <v>149</v>
      </c>
      <c r="H870" s="162">
        <v>153.45699999999999</v>
      </c>
      <c r="I870" s="163"/>
      <c r="L870" s="159"/>
      <c r="M870" s="164"/>
      <c r="T870" s="165"/>
      <c r="AT870" s="160" t="s">
        <v>146</v>
      </c>
      <c r="AU870" s="160" t="s">
        <v>80</v>
      </c>
      <c r="AV870" s="14" t="s">
        <v>140</v>
      </c>
      <c r="AW870" s="14" t="s">
        <v>32</v>
      </c>
      <c r="AX870" s="14" t="s">
        <v>78</v>
      </c>
      <c r="AY870" s="160" t="s">
        <v>132</v>
      </c>
    </row>
    <row r="871" spans="2:65" s="1" customFormat="1" ht="24.2" customHeight="1">
      <c r="B871" s="32"/>
      <c r="C871" s="127" t="s">
        <v>1250</v>
      </c>
      <c r="D871" s="127" t="s">
        <v>135</v>
      </c>
      <c r="E871" s="128" t="s">
        <v>1251</v>
      </c>
      <c r="F871" s="129" t="s">
        <v>1252</v>
      </c>
      <c r="G871" s="130" t="s">
        <v>138</v>
      </c>
      <c r="H871" s="131">
        <v>50</v>
      </c>
      <c r="I871" s="132"/>
      <c r="J871" s="133">
        <f>ROUND(I871*H871,2)</f>
        <v>0</v>
      </c>
      <c r="K871" s="129" t="s">
        <v>139</v>
      </c>
      <c r="L871" s="32"/>
      <c r="M871" s="134" t="s">
        <v>19</v>
      </c>
      <c r="N871" s="135" t="s">
        <v>41</v>
      </c>
      <c r="P871" s="136">
        <f>O871*H871</f>
        <v>0</v>
      </c>
      <c r="Q871" s="136">
        <v>2.5000000000000001E-4</v>
      </c>
      <c r="R871" s="136">
        <f>Q871*H871</f>
        <v>1.2500000000000001E-2</v>
      </c>
      <c r="S871" s="136">
        <v>0</v>
      </c>
      <c r="T871" s="137">
        <f>S871*H871</f>
        <v>0</v>
      </c>
      <c r="AR871" s="138" t="s">
        <v>265</v>
      </c>
      <c r="AT871" s="138" t="s">
        <v>135</v>
      </c>
      <c r="AU871" s="138" t="s">
        <v>80</v>
      </c>
      <c r="AY871" s="17" t="s">
        <v>132</v>
      </c>
      <c r="BE871" s="139">
        <f>IF(N871="základní",J871,0)</f>
        <v>0</v>
      </c>
      <c r="BF871" s="139">
        <f>IF(N871="snížená",J871,0)</f>
        <v>0</v>
      </c>
      <c r="BG871" s="139">
        <f>IF(N871="zákl. přenesená",J871,0)</f>
        <v>0</v>
      </c>
      <c r="BH871" s="139">
        <f>IF(N871="sníž. přenesená",J871,0)</f>
        <v>0</v>
      </c>
      <c r="BI871" s="139">
        <f>IF(N871="nulová",J871,0)</f>
        <v>0</v>
      </c>
      <c r="BJ871" s="17" t="s">
        <v>78</v>
      </c>
      <c r="BK871" s="139">
        <f>ROUND(I871*H871,2)</f>
        <v>0</v>
      </c>
      <c r="BL871" s="17" t="s">
        <v>265</v>
      </c>
      <c r="BM871" s="138" t="s">
        <v>1253</v>
      </c>
    </row>
    <row r="872" spans="2:65" s="1" customFormat="1">
      <c r="B872" s="32"/>
      <c r="D872" s="140" t="s">
        <v>142</v>
      </c>
      <c r="F872" s="141" t="s">
        <v>1254</v>
      </c>
      <c r="I872" s="142"/>
      <c r="L872" s="32"/>
      <c r="M872" s="143"/>
      <c r="T872" s="53"/>
      <c r="AT872" s="17" t="s">
        <v>142</v>
      </c>
      <c r="AU872" s="17" t="s">
        <v>80</v>
      </c>
    </row>
    <row r="873" spans="2:65" s="1" customFormat="1">
      <c r="B873" s="32"/>
      <c r="D873" s="144" t="s">
        <v>144</v>
      </c>
      <c r="F873" s="145" t="s">
        <v>1255</v>
      </c>
      <c r="I873" s="142"/>
      <c r="L873" s="32"/>
      <c r="M873" s="143"/>
      <c r="T873" s="53"/>
      <c r="AT873" s="17" t="s">
        <v>144</v>
      </c>
      <c r="AU873" s="17" t="s">
        <v>80</v>
      </c>
    </row>
    <row r="874" spans="2:65" s="1" customFormat="1" ht="24.2" customHeight="1">
      <c r="B874" s="32"/>
      <c r="C874" s="127" t="s">
        <v>1256</v>
      </c>
      <c r="D874" s="127" t="s">
        <v>135</v>
      </c>
      <c r="E874" s="128" t="s">
        <v>1257</v>
      </c>
      <c r="F874" s="129" t="s">
        <v>1258</v>
      </c>
      <c r="G874" s="130" t="s">
        <v>152</v>
      </c>
      <c r="H874" s="131">
        <v>300</v>
      </c>
      <c r="I874" s="132"/>
      <c r="J874" s="133">
        <f>ROUND(I874*H874,2)</f>
        <v>0</v>
      </c>
      <c r="K874" s="129" t="s">
        <v>139</v>
      </c>
      <c r="L874" s="32"/>
      <c r="M874" s="134" t="s">
        <v>19</v>
      </c>
      <c r="N874" s="135" t="s">
        <v>41</v>
      </c>
      <c r="P874" s="136">
        <f>O874*H874</f>
        <v>0</v>
      </c>
      <c r="Q874" s="136">
        <v>1.0000000000000001E-5</v>
      </c>
      <c r="R874" s="136">
        <f>Q874*H874</f>
        <v>3.0000000000000001E-3</v>
      </c>
      <c r="S874" s="136">
        <v>0</v>
      </c>
      <c r="T874" s="137">
        <f>S874*H874</f>
        <v>0</v>
      </c>
      <c r="AR874" s="138" t="s">
        <v>265</v>
      </c>
      <c r="AT874" s="138" t="s">
        <v>135</v>
      </c>
      <c r="AU874" s="138" t="s">
        <v>80</v>
      </c>
      <c r="AY874" s="17" t="s">
        <v>132</v>
      </c>
      <c r="BE874" s="139">
        <f>IF(N874="základní",J874,0)</f>
        <v>0</v>
      </c>
      <c r="BF874" s="139">
        <f>IF(N874="snížená",J874,0)</f>
        <v>0</v>
      </c>
      <c r="BG874" s="139">
        <f>IF(N874="zákl. přenesená",J874,0)</f>
        <v>0</v>
      </c>
      <c r="BH874" s="139">
        <f>IF(N874="sníž. přenesená",J874,0)</f>
        <v>0</v>
      </c>
      <c r="BI874" s="139">
        <f>IF(N874="nulová",J874,0)</f>
        <v>0</v>
      </c>
      <c r="BJ874" s="17" t="s">
        <v>78</v>
      </c>
      <c r="BK874" s="139">
        <f>ROUND(I874*H874,2)</f>
        <v>0</v>
      </c>
      <c r="BL874" s="17" t="s">
        <v>265</v>
      </c>
      <c r="BM874" s="138" t="s">
        <v>1259</v>
      </c>
    </row>
    <row r="875" spans="2:65" s="1" customFormat="1" ht="19.5">
      <c r="B875" s="32"/>
      <c r="D875" s="140" t="s">
        <v>142</v>
      </c>
      <c r="F875" s="141" t="s">
        <v>1260</v>
      </c>
      <c r="I875" s="142"/>
      <c r="L875" s="32"/>
      <c r="M875" s="143"/>
      <c r="T875" s="53"/>
      <c r="AT875" s="17" t="s">
        <v>142</v>
      </c>
      <c r="AU875" s="17" t="s">
        <v>80</v>
      </c>
    </row>
    <row r="876" spans="2:65" s="1" customFormat="1">
      <c r="B876" s="32"/>
      <c r="D876" s="144" t="s">
        <v>144</v>
      </c>
      <c r="F876" s="145" t="s">
        <v>1261</v>
      </c>
      <c r="I876" s="142"/>
      <c r="L876" s="32"/>
      <c r="M876" s="143"/>
      <c r="T876" s="53"/>
      <c r="AT876" s="17" t="s">
        <v>144</v>
      </c>
      <c r="AU876" s="17" t="s">
        <v>80</v>
      </c>
    </row>
    <row r="877" spans="2:65" s="1" customFormat="1" ht="24.2" customHeight="1">
      <c r="B877" s="32"/>
      <c r="C877" s="127" t="s">
        <v>1262</v>
      </c>
      <c r="D877" s="127" t="s">
        <v>135</v>
      </c>
      <c r="E877" s="128" t="s">
        <v>1263</v>
      </c>
      <c r="F877" s="129" t="s">
        <v>1264</v>
      </c>
      <c r="G877" s="130" t="s">
        <v>152</v>
      </c>
      <c r="H877" s="131">
        <v>100</v>
      </c>
      <c r="I877" s="132"/>
      <c r="J877" s="133">
        <f>ROUND(I877*H877,2)</f>
        <v>0</v>
      </c>
      <c r="K877" s="129" t="s">
        <v>139</v>
      </c>
      <c r="L877" s="32"/>
      <c r="M877" s="134" t="s">
        <v>19</v>
      </c>
      <c r="N877" s="135" t="s">
        <v>41</v>
      </c>
      <c r="P877" s="136">
        <f>O877*H877</f>
        <v>0</v>
      </c>
      <c r="Q877" s="136">
        <v>0</v>
      </c>
      <c r="R877" s="136">
        <f>Q877*H877</f>
        <v>0</v>
      </c>
      <c r="S877" s="136">
        <v>0</v>
      </c>
      <c r="T877" s="137">
        <f>S877*H877</f>
        <v>0</v>
      </c>
      <c r="AR877" s="138" t="s">
        <v>265</v>
      </c>
      <c r="AT877" s="138" t="s">
        <v>135</v>
      </c>
      <c r="AU877" s="138" t="s">
        <v>80</v>
      </c>
      <c r="AY877" s="17" t="s">
        <v>132</v>
      </c>
      <c r="BE877" s="139">
        <f>IF(N877="základní",J877,0)</f>
        <v>0</v>
      </c>
      <c r="BF877" s="139">
        <f>IF(N877="snížená",J877,0)</f>
        <v>0</v>
      </c>
      <c r="BG877" s="139">
        <f>IF(N877="zákl. přenesená",J877,0)</f>
        <v>0</v>
      </c>
      <c r="BH877" s="139">
        <f>IF(N877="sníž. přenesená",J877,0)</f>
        <v>0</v>
      </c>
      <c r="BI877" s="139">
        <f>IF(N877="nulová",J877,0)</f>
        <v>0</v>
      </c>
      <c r="BJ877" s="17" t="s">
        <v>78</v>
      </c>
      <c r="BK877" s="139">
        <f>ROUND(I877*H877,2)</f>
        <v>0</v>
      </c>
      <c r="BL877" s="17" t="s">
        <v>265</v>
      </c>
      <c r="BM877" s="138" t="s">
        <v>1265</v>
      </c>
    </row>
    <row r="878" spans="2:65" s="1" customFormat="1" ht="29.25">
      <c r="B878" s="32"/>
      <c r="D878" s="140" t="s">
        <v>142</v>
      </c>
      <c r="F878" s="141" t="s">
        <v>1266</v>
      </c>
      <c r="I878" s="142"/>
      <c r="L878" s="32"/>
      <c r="M878" s="143"/>
      <c r="T878" s="53"/>
      <c r="AT878" s="17" t="s">
        <v>142</v>
      </c>
      <c r="AU878" s="17" t="s">
        <v>80</v>
      </c>
    </row>
    <row r="879" spans="2:65" s="1" customFormat="1">
      <c r="B879" s="32"/>
      <c r="D879" s="144" t="s">
        <v>144</v>
      </c>
      <c r="F879" s="145" t="s">
        <v>1267</v>
      </c>
      <c r="I879" s="142"/>
      <c r="L879" s="32"/>
      <c r="M879" s="143"/>
      <c r="T879" s="53"/>
      <c r="AT879" s="17" t="s">
        <v>144</v>
      </c>
      <c r="AU879" s="17" t="s">
        <v>80</v>
      </c>
    </row>
    <row r="880" spans="2:65" s="1" customFormat="1" ht="24.2" customHeight="1">
      <c r="B880" s="32"/>
      <c r="C880" s="166" t="s">
        <v>1268</v>
      </c>
      <c r="D880" s="166" t="s">
        <v>485</v>
      </c>
      <c r="E880" s="167" t="s">
        <v>1269</v>
      </c>
      <c r="F880" s="168" t="s">
        <v>1270</v>
      </c>
      <c r="G880" s="169" t="s">
        <v>152</v>
      </c>
      <c r="H880" s="170">
        <v>105</v>
      </c>
      <c r="I880" s="171"/>
      <c r="J880" s="172">
        <f>ROUND(I880*H880,2)</f>
        <v>0</v>
      </c>
      <c r="K880" s="168" t="s">
        <v>139</v>
      </c>
      <c r="L880" s="173"/>
      <c r="M880" s="174" t="s">
        <v>19</v>
      </c>
      <c r="N880" s="175" t="s">
        <v>41</v>
      </c>
      <c r="P880" s="136">
        <f>O880*H880</f>
        <v>0</v>
      </c>
      <c r="Q880" s="136">
        <v>0</v>
      </c>
      <c r="R880" s="136">
        <f>Q880*H880</f>
        <v>0</v>
      </c>
      <c r="S880" s="136">
        <v>0</v>
      </c>
      <c r="T880" s="137">
        <f>S880*H880</f>
        <v>0</v>
      </c>
      <c r="AR880" s="138" t="s">
        <v>377</v>
      </c>
      <c r="AT880" s="138" t="s">
        <v>485</v>
      </c>
      <c r="AU880" s="138" t="s">
        <v>80</v>
      </c>
      <c r="AY880" s="17" t="s">
        <v>132</v>
      </c>
      <c r="BE880" s="139">
        <f>IF(N880="základní",J880,0)</f>
        <v>0</v>
      </c>
      <c r="BF880" s="139">
        <f>IF(N880="snížená",J880,0)</f>
        <v>0</v>
      </c>
      <c r="BG880" s="139">
        <f>IF(N880="zákl. přenesená",J880,0)</f>
        <v>0</v>
      </c>
      <c r="BH880" s="139">
        <f>IF(N880="sníž. přenesená",J880,0)</f>
        <v>0</v>
      </c>
      <c r="BI880" s="139">
        <f>IF(N880="nulová",J880,0)</f>
        <v>0</v>
      </c>
      <c r="BJ880" s="17" t="s">
        <v>78</v>
      </c>
      <c r="BK880" s="139">
        <f>ROUND(I880*H880,2)</f>
        <v>0</v>
      </c>
      <c r="BL880" s="17" t="s">
        <v>265</v>
      </c>
      <c r="BM880" s="138" t="s">
        <v>1271</v>
      </c>
    </row>
    <row r="881" spans="2:65" s="1" customFormat="1">
      <c r="B881" s="32"/>
      <c r="D881" s="140" t="s">
        <v>142</v>
      </c>
      <c r="F881" s="141" t="s">
        <v>1270</v>
      </c>
      <c r="I881" s="142"/>
      <c r="L881" s="32"/>
      <c r="M881" s="143"/>
      <c r="T881" s="53"/>
      <c r="AT881" s="17" t="s">
        <v>142</v>
      </c>
      <c r="AU881" s="17" t="s">
        <v>80</v>
      </c>
    </row>
    <row r="882" spans="2:65" s="13" customFormat="1">
      <c r="B882" s="152"/>
      <c r="D882" s="140" t="s">
        <v>146</v>
      </c>
      <c r="E882" s="153" t="s">
        <v>19</v>
      </c>
      <c r="F882" s="154" t="s">
        <v>817</v>
      </c>
      <c r="H882" s="155">
        <v>100</v>
      </c>
      <c r="I882" s="156"/>
      <c r="L882" s="152"/>
      <c r="M882" s="157"/>
      <c r="T882" s="158"/>
      <c r="AT882" s="153" t="s">
        <v>146</v>
      </c>
      <c r="AU882" s="153" t="s">
        <v>80</v>
      </c>
      <c r="AV882" s="13" t="s">
        <v>80</v>
      </c>
      <c r="AW882" s="13" t="s">
        <v>32</v>
      </c>
      <c r="AX882" s="13" t="s">
        <v>78</v>
      </c>
      <c r="AY882" s="153" t="s">
        <v>132</v>
      </c>
    </row>
    <row r="883" spans="2:65" s="13" customFormat="1">
      <c r="B883" s="152"/>
      <c r="D883" s="140" t="s">
        <v>146</v>
      </c>
      <c r="F883" s="154" t="s">
        <v>1272</v>
      </c>
      <c r="H883" s="155">
        <v>105</v>
      </c>
      <c r="I883" s="156"/>
      <c r="L883" s="152"/>
      <c r="M883" s="157"/>
      <c r="T883" s="158"/>
      <c r="AT883" s="153" t="s">
        <v>146</v>
      </c>
      <c r="AU883" s="153" t="s">
        <v>80</v>
      </c>
      <c r="AV883" s="13" t="s">
        <v>80</v>
      </c>
      <c r="AW883" s="13" t="s">
        <v>4</v>
      </c>
      <c r="AX883" s="13" t="s">
        <v>78</v>
      </c>
      <c r="AY883" s="153" t="s">
        <v>132</v>
      </c>
    </row>
    <row r="884" spans="2:65" s="1" customFormat="1" ht="16.5" customHeight="1">
      <c r="B884" s="32"/>
      <c r="C884" s="127" t="s">
        <v>1273</v>
      </c>
      <c r="D884" s="127" t="s">
        <v>135</v>
      </c>
      <c r="E884" s="128" t="s">
        <v>1274</v>
      </c>
      <c r="F884" s="129" t="s">
        <v>1275</v>
      </c>
      <c r="G884" s="130" t="s">
        <v>138</v>
      </c>
      <c r="H884" s="131">
        <v>130</v>
      </c>
      <c r="I884" s="132"/>
      <c r="J884" s="133">
        <f>ROUND(I884*H884,2)</f>
        <v>0</v>
      </c>
      <c r="K884" s="129" t="s">
        <v>139</v>
      </c>
      <c r="L884" s="32"/>
      <c r="M884" s="134" t="s">
        <v>19</v>
      </c>
      <c r="N884" s="135" t="s">
        <v>41</v>
      </c>
      <c r="P884" s="136">
        <f>O884*H884</f>
        <v>0</v>
      </c>
      <c r="Q884" s="136">
        <v>0</v>
      </c>
      <c r="R884" s="136">
        <f>Q884*H884</f>
        <v>0</v>
      </c>
      <c r="S884" s="136">
        <v>3.0000000000000001E-5</v>
      </c>
      <c r="T884" s="137">
        <f>S884*H884</f>
        <v>3.9000000000000003E-3</v>
      </c>
      <c r="AR884" s="138" t="s">
        <v>265</v>
      </c>
      <c r="AT884" s="138" t="s">
        <v>135</v>
      </c>
      <c r="AU884" s="138" t="s">
        <v>80</v>
      </c>
      <c r="AY884" s="17" t="s">
        <v>132</v>
      </c>
      <c r="BE884" s="139">
        <f>IF(N884="základní",J884,0)</f>
        <v>0</v>
      </c>
      <c r="BF884" s="139">
        <f>IF(N884="snížená",J884,0)</f>
        <v>0</v>
      </c>
      <c r="BG884" s="139">
        <f>IF(N884="zákl. přenesená",J884,0)</f>
        <v>0</v>
      </c>
      <c r="BH884" s="139">
        <f>IF(N884="sníž. přenesená",J884,0)</f>
        <v>0</v>
      </c>
      <c r="BI884" s="139">
        <f>IF(N884="nulová",J884,0)</f>
        <v>0</v>
      </c>
      <c r="BJ884" s="17" t="s">
        <v>78</v>
      </c>
      <c r="BK884" s="139">
        <f>ROUND(I884*H884,2)</f>
        <v>0</v>
      </c>
      <c r="BL884" s="17" t="s">
        <v>265</v>
      </c>
      <c r="BM884" s="138" t="s">
        <v>1276</v>
      </c>
    </row>
    <row r="885" spans="2:65" s="1" customFormat="1" ht="19.5">
      <c r="B885" s="32"/>
      <c r="D885" s="140" t="s">
        <v>142</v>
      </c>
      <c r="F885" s="141" t="s">
        <v>1277</v>
      </c>
      <c r="I885" s="142"/>
      <c r="L885" s="32"/>
      <c r="M885" s="143"/>
      <c r="T885" s="53"/>
      <c r="AT885" s="17" t="s">
        <v>142</v>
      </c>
      <c r="AU885" s="17" t="s">
        <v>80</v>
      </c>
    </row>
    <row r="886" spans="2:65" s="1" customFormat="1">
      <c r="B886" s="32"/>
      <c r="D886" s="144" t="s">
        <v>144</v>
      </c>
      <c r="F886" s="145" t="s">
        <v>1278</v>
      </c>
      <c r="I886" s="142"/>
      <c r="L886" s="32"/>
      <c r="M886" s="143"/>
      <c r="T886" s="53"/>
      <c r="AT886" s="17" t="s">
        <v>144</v>
      </c>
      <c r="AU886" s="17" t="s">
        <v>80</v>
      </c>
    </row>
    <row r="887" spans="2:65" s="1" customFormat="1" ht="16.5" customHeight="1">
      <c r="B887" s="32"/>
      <c r="C887" s="166" t="s">
        <v>1279</v>
      </c>
      <c r="D887" s="166" t="s">
        <v>485</v>
      </c>
      <c r="E887" s="167" t="s">
        <v>1280</v>
      </c>
      <c r="F887" s="168" t="s">
        <v>1281</v>
      </c>
      <c r="G887" s="169" t="s">
        <v>138</v>
      </c>
      <c r="H887" s="170">
        <v>136.5</v>
      </c>
      <c r="I887" s="171"/>
      <c r="J887" s="172">
        <f>ROUND(I887*H887,2)</f>
        <v>0</v>
      </c>
      <c r="K887" s="168" t="s">
        <v>139</v>
      </c>
      <c r="L887" s="173"/>
      <c r="M887" s="174" t="s">
        <v>19</v>
      </c>
      <c r="N887" s="175" t="s">
        <v>41</v>
      </c>
      <c r="P887" s="136">
        <f>O887*H887</f>
        <v>0</v>
      </c>
      <c r="Q887" s="136">
        <v>2.0000000000000002E-5</v>
      </c>
      <c r="R887" s="136">
        <f>Q887*H887</f>
        <v>2.7300000000000002E-3</v>
      </c>
      <c r="S887" s="136">
        <v>0</v>
      </c>
      <c r="T887" s="137">
        <f>S887*H887</f>
        <v>0</v>
      </c>
      <c r="AR887" s="138" t="s">
        <v>377</v>
      </c>
      <c r="AT887" s="138" t="s">
        <v>485</v>
      </c>
      <c r="AU887" s="138" t="s">
        <v>80</v>
      </c>
      <c r="AY887" s="17" t="s">
        <v>132</v>
      </c>
      <c r="BE887" s="139">
        <f>IF(N887="základní",J887,0)</f>
        <v>0</v>
      </c>
      <c r="BF887" s="139">
        <f>IF(N887="snížená",J887,0)</f>
        <v>0</v>
      </c>
      <c r="BG887" s="139">
        <f>IF(N887="zákl. přenesená",J887,0)</f>
        <v>0</v>
      </c>
      <c r="BH887" s="139">
        <f>IF(N887="sníž. přenesená",J887,0)</f>
        <v>0</v>
      </c>
      <c r="BI887" s="139">
        <f>IF(N887="nulová",J887,0)</f>
        <v>0</v>
      </c>
      <c r="BJ887" s="17" t="s">
        <v>78</v>
      </c>
      <c r="BK887" s="139">
        <f>ROUND(I887*H887,2)</f>
        <v>0</v>
      </c>
      <c r="BL887" s="17" t="s">
        <v>265</v>
      </c>
      <c r="BM887" s="138" t="s">
        <v>1282</v>
      </c>
    </row>
    <row r="888" spans="2:65" s="1" customFormat="1">
      <c r="B888" s="32"/>
      <c r="D888" s="140" t="s">
        <v>142</v>
      </c>
      <c r="F888" s="141" t="s">
        <v>1281</v>
      </c>
      <c r="I888" s="142"/>
      <c r="L888" s="32"/>
      <c r="M888" s="143"/>
      <c r="T888" s="53"/>
      <c r="AT888" s="17" t="s">
        <v>142</v>
      </c>
      <c r="AU888" s="17" t="s">
        <v>80</v>
      </c>
    </row>
    <row r="889" spans="2:65" s="13" customFormat="1">
      <c r="B889" s="152"/>
      <c r="D889" s="140" t="s">
        <v>146</v>
      </c>
      <c r="E889" s="153" t="s">
        <v>19</v>
      </c>
      <c r="F889" s="154" t="s">
        <v>1000</v>
      </c>
      <c r="H889" s="155">
        <v>130</v>
      </c>
      <c r="I889" s="156"/>
      <c r="L889" s="152"/>
      <c r="M889" s="157"/>
      <c r="T889" s="158"/>
      <c r="AT889" s="153" t="s">
        <v>146</v>
      </c>
      <c r="AU889" s="153" t="s">
        <v>80</v>
      </c>
      <c r="AV889" s="13" t="s">
        <v>80</v>
      </c>
      <c r="AW889" s="13" t="s">
        <v>32</v>
      </c>
      <c r="AX889" s="13" t="s">
        <v>78</v>
      </c>
      <c r="AY889" s="153" t="s">
        <v>132</v>
      </c>
    </row>
    <row r="890" spans="2:65" s="13" customFormat="1">
      <c r="B890" s="152"/>
      <c r="D890" s="140" t="s">
        <v>146</v>
      </c>
      <c r="F890" s="154" t="s">
        <v>1283</v>
      </c>
      <c r="H890" s="155">
        <v>136.5</v>
      </c>
      <c r="I890" s="156"/>
      <c r="L890" s="152"/>
      <c r="M890" s="157"/>
      <c r="T890" s="158"/>
      <c r="AT890" s="153" t="s">
        <v>146</v>
      </c>
      <c r="AU890" s="153" t="s">
        <v>80</v>
      </c>
      <c r="AV890" s="13" t="s">
        <v>80</v>
      </c>
      <c r="AW890" s="13" t="s">
        <v>4</v>
      </c>
      <c r="AX890" s="13" t="s">
        <v>78</v>
      </c>
      <c r="AY890" s="153" t="s">
        <v>132</v>
      </c>
    </row>
    <row r="891" spans="2:65" s="1" customFormat="1" ht="21.75" customHeight="1">
      <c r="B891" s="32"/>
      <c r="C891" s="127" t="s">
        <v>1284</v>
      </c>
      <c r="D891" s="127" t="s">
        <v>135</v>
      </c>
      <c r="E891" s="128" t="s">
        <v>1285</v>
      </c>
      <c r="F891" s="129" t="s">
        <v>1286</v>
      </c>
      <c r="G891" s="130" t="s">
        <v>138</v>
      </c>
      <c r="H891" s="131">
        <v>50</v>
      </c>
      <c r="I891" s="132"/>
      <c r="J891" s="133">
        <f>ROUND(I891*H891,2)</f>
        <v>0</v>
      </c>
      <c r="K891" s="129" t="s">
        <v>139</v>
      </c>
      <c r="L891" s="32"/>
      <c r="M891" s="134" t="s">
        <v>19</v>
      </c>
      <c r="N891" s="135" t="s">
        <v>41</v>
      </c>
      <c r="P891" s="136">
        <f>O891*H891</f>
        <v>0</v>
      </c>
      <c r="Q891" s="136">
        <v>0</v>
      </c>
      <c r="R891" s="136">
        <f>Q891*H891</f>
        <v>0</v>
      </c>
      <c r="S891" s="136">
        <v>3.0000000000000001E-5</v>
      </c>
      <c r="T891" s="137">
        <f>S891*H891</f>
        <v>1.5E-3</v>
      </c>
      <c r="AR891" s="138" t="s">
        <v>265</v>
      </c>
      <c r="AT891" s="138" t="s">
        <v>135</v>
      </c>
      <c r="AU891" s="138" t="s">
        <v>80</v>
      </c>
      <c r="AY891" s="17" t="s">
        <v>132</v>
      </c>
      <c r="BE891" s="139">
        <f>IF(N891="základní",J891,0)</f>
        <v>0</v>
      </c>
      <c r="BF891" s="139">
        <f>IF(N891="snížená",J891,0)</f>
        <v>0</v>
      </c>
      <c r="BG891" s="139">
        <f>IF(N891="zákl. přenesená",J891,0)</f>
        <v>0</v>
      </c>
      <c r="BH891" s="139">
        <f>IF(N891="sníž. přenesená",J891,0)</f>
        <v>0</v>
      </c>
      <c r="BI891" s="139">
        <f>IF(N891="nulová",J891,0)</f>
        <v>0</v>
      </c>
      <c r="BJ891" s="17" t="s">
        <v>78</v>
      </c>
      <c r="BK891" s="139">
        <f>ROUND(I891*H891,2)</f>
        <v>0</v>
      </c>
      <c r="BL891" s="17" t="s">
        <v>265</v>
      </c>
      <c r="BM891" s="138" t="s">
        <v>1287</v>
      </c>
    </row>
    <row r="892" spans="2:65" s="1" customFormat="1" ht="29.25">
      <c r="B892" s="32"/>
      <c r="D892" s="140" t="s">
        <v>142</v>
      </c>
      <c r="F892" s="141" t="s">
        <v>1288</v>
      </c>
      <c r="I892" s="142"/>
      <c r="L892" s="32"/>
      <c r="M892" s="143"/>
      <c r="T892" s="53"/>
      <c r="AT892" s="17" t="s">
        <v>142</v>
      </c>
      <c r="AU892" s="17" t="s">
        <v>80</v>
      </c>
    </row>
    <row r="893" spans="2:65" s="1" customFormat="1">
      <c r="B893" s="32"/>
      <c r="D893" s="144" t="s">
        <v>144</v>
      </c>
      <c r="F893" s="145" t="s">
        <v>1289</v>
      </c>
      <c r="I893" s="142"/>
      <c r="L893" s="32"/>
      <c r="M893" s="143"/>
      <c r="T893" s="53"/>
      <c r="AT893" s="17" t="s">
        <v>144</v>
      </c>
      <c r="AU893" s="17" t="s">
        <v>80</v>
      </c>
    </row>
    <row r="894" spans="2:65" s="1" customFormat="1" ht="16.5" customHeight="1">
      <c r="B894" s="32"/>
      <c r="C894" s="166" t="s">
        <v>1290</v>
      </c>
      <c r="D894" s="166" t="s">
        <v>485</v>
      </c>
      <c r="E894" s="167" t="s">
        <v>1291</v>
      </c>
      <c r="F894" s="168" t="s">
        <v>1292</v>
      </c>
      <c r="G894" s="169" t="s">
        <v>138</v>
      </c>
      <c r="H894" s="170">
        <v>52.5</v>
      </c>
      <c r="I894" s="171"/>
      <c r="J894" s="172">
        <f>ROUND(I894*H894,2)</f>
        <v>0</v>
      </c>
      <c r="K894" s="168" t="s">
        <v>139</v>
      </c>
      <c r="L894" s="173"/>
      <c r="M894" s="174" t="s">
        <v>19</v>
      </c>
      <c r="N894" s="175" t="s">
        <v>41</v>
      </c>
      <c r="P894" s="136">
        <f>O894*H894</f>
        <v>0</v>
      </c>
      <c r="Q894" s="136">
        <v>1.0000000000000001E-5</v>
      </c>
      <c r="R894" s="136">
        <f>Q894*H894</f>
        <v>5.2500000000000008E-4</v>
      </c>
      <c r="S894" s="136">
        <v>0</v>
      </c>
      <c r="T894" s="137">
        <f>S894*H894</f>
        <v>0</v>
      </c>
      <c r="AR894" s="138" t="s">
        <v>377</v>
      </c>
      <c r="AT894" s="138" t="s">
        <v>485</v>
      </c>
      <c r="AU894" s="138" t="s">
        <v>80</v>
      </c>
      <c r="AY894" s="17" t="s">
        <v>132</v>
      </c>
      <c r="BE894" s="139">
        <f>IF(N894="základní",J894,0)</f>
        <v>0</v>
      </c>
      <c r="BF894" s="139">
        <f>IF(N894="snížená",J894,0)</f>
        <v>0</v>
      </c>
      <c r="BG894" s="139">
        <f>IF(N894="zákl. přenesená",J894,0)</f>
        <v>0</v>
      </c>
      <c r="BH894" s="139">
        <f>IF(N894="sníž. přenesená",J894,0)</f>
        <v>0</v>
      </c>
      <c r="BI894" s="139">
        <f>IF(N894="nulová",J894,0)</f>
        <v>0</v>
      </c>
      <c r="BJ894" s="17" t="s">
        <v>78</v>
      </c>
      <c r="BK894" s="139">
        <f>ROUND(I894*H894,2)</f>
        <v>0</v>
      </c>
      <c r="BL894" s="17" t="s">
        <v>265</v>
      </c>
      <c r="BM894" s="138" t="s">
        <v>1293</v>
      </c>
    </row>
    <row r="895" spans="2:65" s="1" customFormat="1">
      <c r="B895" s="32"/>
      <c r="D895" s="140" t="s">
        <v>142</v>
      </c>
      <c r="F895" s="141" t="s">
        <v>1292</v>
      </c>
      <c r="I895" s="142"/>
      <c r="L895" s="32"/>
      <c r="M895" s="143"/>
      <c r="T895" s="53"/>
      <c r="AT895" s="17" t="s">
        <v>142</v>
      </c>
      <c r="AU895" s="17" t="s">
        <v>80</v>
      </c>
    </row>
    <row r="896" spans="2:65" s="13" customFormat="1">
      <c r="B896" s="152"/>
      <c r="D896" s="140" t="s">
        <v>146</v>
      </c>
      <c r="E896" s="153" t="s">
        <v>19</v>
      </c>
      <c r="F896" s="154" t="s">
        <v>515</v>
      </c>
      <c r="H896" s="155">
        <v>50</v>
      </c>
      <c r="I896" s="156"/>
      <c r="L896" s="152"/>
      <c r="M896" s="157"/>
      <c r="T896" s="158"/>
      <c r="AT896" s="153" t="s">
        <v>146</v>
      </c>
      <c r="AU896" s="153" t="s">
        <v>80</v>
      </c>
      <c r="AV896" s="13" t="s">
        <v>80</v>
      </c>
      <c r="AW896" s="13" t="s">
        <v>32</v>
      </c>
      <c r="AX896" s="13" t="s">
        <v>78</v>
      </c>
      <c r="AY896" s="153" t="s">
        <v>132</v>
      </c>
    </row>
    <row r="897" spans="2:65" s="13" customFormat="1">
      <c r="B897" s="152"/>
      <c r="D897" s="140" t="s">
        <v>146</v>
      </c>
      <c r="F897" s="154" t="s">
        <v>1294</v>
      </c>
      <c r="H897" s="155">
        <v>52.5</v>
      </c>
      <c r="I897" s="156"/>
      <c r="L897" s="152"/>
      <c r="M897" s="157"/>
      <c r="T897" s="158"/>
      <c r="AT897" s="153" t="s">
        <v>146</v>
      </c>
      <c r="AU897" s="153" t="s">
        <v>80</v>
      </c>
      <c r="AV897" s="13" t="s">
        <v>80</v>
      </c>
      <c r="AW897" s="13" t="s">
        <v>4</v>
      </c>
      <c r="AX897" s="13" t="s">
        <v>78</v>
      </c>
      <c r="AY897" s="153" t="s">
        <v>132</v>
      </c>
    </row>
    <row r="898" spans="2:65" s="1" customFormat="1" ht="24.2" customHeight="1">
      <c r="B898" s="32"/>
      <c r="C898" s="127" t="s">
        <v>1295</v>
      </c>
      <c r="D898" s="127" t="s">
        <v>135</v>
      </c>
      <c r="E898" s="128" t="s">
        <v>1296</v>
      </c>
      <c r="F898" s="129" t="s">
        <v>1297</v>
      </c>
      <c r="G898" s="130" t="s">
        <v>138</v>
      </c>
      <c r="H898" s="131">
        <v>285.334</v>
      </c>
      <c r="I898" s="132"/>
      <c r="J898" s="133">
        <f>ROUND(I898*H898,2)</f>
        <v>0</v>
      </c>
      <c r="K898" s="129" t="s">
        <v>139</v>
      </c>
      <c r="L898" s="32"/>
      <c r="M898" s="134" t="s">
        <v>19</v>
      </c>
      <c r="N898" s="135" t="s">
        <v>41</v>
      </c>
      <c r="P898" s="136">
        <f>O898*H898</f>
        <v>0</v>
      </c>
      <c r="Q898" s="136">
        <v>2.0000000000000001E-4</v>
      </c>
      <c r="R898" s="136">
        <f>Q898*H898</f>
        <v>5.7066800000000001E-2</v>
      </c>
      <c r="S898" s="136">
        <v>0</v>
      </c>
      <c r="T898" s="137">
        <f>S898*H898</f>
        <v>0</v>
      </c>
      <c r="AR898" s="138" t="s">
        <v>265</v>
      </c>
      <c r="AT898" s="138" t="s">
        <v>135</v>
      </c>
      <c r="AU898" s="138" t="s">
        <v>80</v>
      </c>
      <c r="AY898" s="17" t="s">
        <v>132</v>
      </c>
      <c r="BE898" s="139">
        <f>IF(N898="základní",J898,0)</f>
        <v>0</v>
      </c>
      <c r="BF898" s="139">
        <f>IF(N898="snížená",J898,0)</f>
        <v>0</v>
      </c>
      <c r="BG898" s="139">
        <f>IF(N898="zákl. přenesená",J898,0)</f>
        <v>0</v>
      </c>
      <c r="BH898" s="139">
        <f>IF(N898="sníž. přenesená",J898,0)</f>
        <v>0</v>
      </c>
      <c r="BI898" s="139">
        <f>IF(N898="nulová",J898,0)</f>
        <v>0</v>
      </c>
      <c r="BJ898" s="17" t="s">
        <v>78</v>
      </c>
      <c r="BK898" s="139">
        <f>ROUND(I898*H898,2)</f>
        <v>0</v>
      </c>
      <c r="BL898" s="17" t="s">
        <v>265</v>
      </c>
      <c r="BM898" s="138" t="s">
        <v>1298</v>
      </c>
    </row>
    <row r="899" spans="2:65" s="1" customFormat="1" ht="19.5">
      <c r="B899" s="32"/>
      <c r="D899" s="140" t="s">
        <v>142</v>
      </c>
      <c r="F899" s="141" t="s">
        <v>1299</v>
      </c>
      <c r="I899" s="142"/>
      <c r="L899" s="32"/>
      <c r="M899" s="143"/>
      <c r="T899" s="53"/>
      <c r="AT899" s="17" t="s">
        <v>142</v>
      </c>
      <c r="AU899" s="17" t="s">
        <v>80</v>
      </c>
    </row>
    <row r="900" spans="2:65" s="1" customFormat="1">
      <c r="B900" s="32"/>
      <c r="D900" s="144" t="s">
        <v>144</v>
      </c>
      <c r="F900" s="145" t="s">
        <v>1300</v>
      </c>
      <c r="I900" s="142"/>
      <c r="L900" s="32"/>
      <c r="M900" s="143"/>
      <c r="T900" s="53"/>
      <c r="AT900" s="17" t="s">
        <v>144</v>
      </c>
      <c r="AU900" s="17" t="s">
        <v>80</v>
      </c>
    </row>
    <row r="901" spans="2:65" s="1" customFormat="1" ht="33" customHeight="1">
      <c r="B901" s="32"/>
      <c r="C901" s="127" t="s">
        <v>1301</v>
      </c>
      <c r="D901" s="127" t="s">
        <v>135</v>
      </c>
      <c r="E901" s="128" t="s">
        <v>1302</v>
      </c>
      <c r="F901" s="129" t="s">
        <v>1303</v>
      </c>
      <c r="G901" s="130" t="s">
        <v>138</v>
      </c>
      <c r="H901" s="131">
        <v>285.334</v>
      </c>
      <c r="I901" s="132"/>
      <c r="J901" s="133">
        <f>ROUND(I901*H901,2)</f>
        <v>0</v>
      </c>
      <c r="K901" s="129" t="s">
        <v>139</v>
      </c>
      <c r="L901" s="32"/>
      <c r="M901" s="134" t="s">
        <v>19</v>
      </c>
      <c r="N901" s="135" t="s">
        <v>41</v>
      </c>
      <c r="P901" s="136">
        <f>O901*H901</f>
        <v>0</v>
      </c>
      <c r="Q901" s="136">
        <v>2.9999999999999997E-4</v>
      </c>
      <c r="R901" s="136">
        <f>Q901*H901</f>
        <v>8.5600199999999987E-2</v>
      </c>
      <c r="S901" s="136">
        <v>0</v>
      </c>
      <c r="T901" s="137">
        <f>S901*H901</f>
        <v>0</v>
      </c>
      <c r="AR901" s="138" t="s">
        <v>265</v>
      </c>
      <c r="AT901" s="138" t="s">
        <v>135</v>
      </c>
      <c r="AU901" s="138" t="s">
        <v>80</v>
      </c>
      <c r="AY901" s="17" t="s">
        <v>132</v>
      </c>
      <c r="BE901" s="139">
        <f>IF(N901="základní",J901,0)</f>
        <v>0</v>
      </c>
      <c r="BF901" s="139">
        <f>IF(N901="snížená",J901,0)</f>
        <v>0</v>
      </c>
      <c r="BG901" s="139">
        <f>IF(N901="zákl. přenesená",J901,0)</f>
        <v>0</v>
      </c>
      <c r="BH901" s="139">
        <f>IF(N901="sníž. přenesená",J901,0)</f>
        <v>0</v>
      </c>
      <c r="BI901" s="139">
        <f>IF(N901="nulová",J901,0)</f>
        <v>0</v>
      </c>
      <c r="BJ901" s="17" t="s">
        <v>78</v>
      </c>
      <c r="BK901" s="139">
        <f>ROUND(I901*H901,2)</f>
        <v>0</v>
      </c>
      <c r="BL901" s="17" t="s">
        <v>265</v>
      </c>
      <c r="BM901" s="138" t="s">
        <v>1304</v>
      </c>
    </row>
    <row r="902" spans="2:65" s="1" customFormat="1" ht="29.25">
      <c r="B902" s="32"/>
      <c r="D902" s="140" t="s">
        <v>142</v>
      </c>
      <c r="F902" s="141" t="s">
        <v>1305</v>
      </c>
      <c r="I902" s="142"/>
      <c r="L902" s="32"/>
      <c r="M902" s="143"/>
      <c r="T902" s="53"/>
      <c r="AT902" s="17" t="s">
        <v>142</v>
      </c>
      <c r="AU902" s="17" t="s">
        <v>80</v>
      </c>
    </row>
    <row r="903" spans="2:65" s="1" customFormat="1">
      <c r="B903" s="32"/>
      <c r="D903" s="144" t="s">
        <v>144</v>
      </c>
      <c r="F903" s="145" t="s">
        <v>1306</v>
      </c>
      <c r="I903" s="142"/>
      <c r="L903" s="32"/>
      <c r="M903" s="177"/>
      <c r="N903" s="178"/>
      <c r="O903" s="178"/>
      <c r="P903" s="178"/>
      <c r="Q903" s="178"/>
      <c r="R903" s="178"/>
      <c r="S903" s="178"/>
      <c r="T903" s="179"/>
      <c r="AT903" s="17" t="s">
        <v>144</v>
      </c>
      <c r="AU903" s="17" t="s">
        <v>80</v>
      </c>
    </row>
    <row r="904" spans="2:65" s="1" customFormat="1" ht="6.95" customHeight="1">
      <c r="B904" s="41"/>
      <c r="C904" s="42"/>
      <c r="D904" s="42"/>
      <c r="E904" s="42"/>
      <c r="F904" s="42"/>
      <c r="G904" s="42"/>
      <c r="H904" s="42"/>
      <c r="I904" s="42"/>
      <c r="J904" s="42"/>
      <c r="K904" s="42"/>
      <c r="L904" s="32"/>
    </row>
  </sheetData>
  <sheetProtection algorithmName="SHA-512" hashValue="ptgNJ19wKLItoBun+pKL82vCL6xBaMKA0cO5D/eeQSkSLZ+WMcx8ZIqjwommpj+ETdVDZQ49od127Dv8QLn+1A==" saltValue="qrbwNi3ljkPBJWbngnJIc8GMN3UOv1SpIyMt6bSoPks5ni8SzDpLvhAb4Oi8j5nIZDrG6piUbigZQxNH1V+SrA==" spinCount="100000" sheet="1" objects="1" scenarios="1" formatColumns="0" formatRows="0" autoFilter="0"/>
  <autoFilter ref="C95:K903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  <hyperlink ref="F107" r:id="rId2" xr:uid="{00000000-0004-0000-0100-000001000000}"/>
    <hyperlink ref="F114" r:id="rId3" xr:uid="{00000000-0004-0000-0100-000002000000}"/>
    <hyperlink ref="F130" r:id="rId4" xr:uid="{00000000-0004-0000-0100-000003000000}"/>
    <hyperlink ref="F133" r:id="rId5" xr:uid="{00000000-0004-0000-0100-000004000000}"/>
    <hyperlink ref="F137" r:id="rId6" xr:uid="{00000000-0004-0000-0100-000005000000}"/>
    <hyperlink ref="F140" r:id="rId7" xr:uid="{00000000-0004-0000-0100-000006000000}"/>
    <hyperlink ref="F143" r:id="rId8" xr:uid="{00000000-0004-0000-0100-000007000000}"/>
    <hyperlink ref="F150" r:id="rId9" xr:uid="{00000000-0004-0000-0100-000008000000}"/>
    <hyperlink ref="F157" r:id="rId10" xr:uid="{00000000-0004-0000-0100-000009000000}"/>
    <hyperlink ref="F161" r:id="rId11" xr:uid="{00000000-0004-0000-0100-00000A000000}"/>
    <hyperlink ref="F164" r:id="rId12" xr:uid="{00000000-0004-0000-0100-00000B000000}"/>
    <hyperlink ref="F169" r:id="rId13" xr:uid="{00000000-0004-0000-0100-00000C000000}"/>
    <hyperlink ref="F172" r:id="rId14" xr:uid="{00000000-0004-0000-0100-00000D000000}"/>
    <hyperlink ref="F187" r:id="rId15" xr:uid="{00000000-0004-0000-0100-00000E000000}"/>
    <hyperlink ref="F190" r:id="rId16" xr:uid="{00000000-0004-0000-0100-00000F000000}"/>
    <hyperlink ref="F200" r:id="rId17" xr:uid="{00000000-0004-0000-0100-000010000000}"/>
    <hyperlink ref="F206" r:id="rId18" xr:uid="{00000000-0004-0000-0100-000011000000}"/>
    <hyperlink ref="F209" r:id="rId19" xr:uid="{00000000-0004-0000-0100-000012000000}"/>
    <hyperlink ref="F212" r:id="rId20" xr:uid="{00000000-0004-0000-0100-000013000000}"/>
    <hyperlink ref="F215" r:id="rId21" xr:uid="{00000000-0004-0000-0100-000014000000}"/>
    <hyperlink ref="F225" r:id="rId22" xr:uid="{00000000-0004-0000-0100-000015000000}"/>
    <hyperlink ref="F232" r:id="rId23" xr:uid="{00000000-0004-0000-0100-000016000000}"/>
    <hyperlink ref="F235" r:id="rId24" xr:uid="{00000000-0004-0000-0100-000017000000}"/>
    <hyperlink ref="F239" r:id="rId25" xr:uid="{00000000-0004-0000-0100-000018000000}"/>
    <hyperlink ref="F243" r:id="rId26" xr:uid="{00000000-0004-0000-0100-000019000000}"/>
    <hyperlink ref="F248" r:id="rId27" xr:uid="{00000000-0004-0000-0100-00001A000000}"/>
    <hyperlink ref="F252" r:id="rId28" xr:uid="{00000000-0004-0000-0100-00001B000000}"/>
    <hyperlink ref="F255" r:id="rId29" xr:uid="{00000000-0004-0000-0100-00001C000000}"/>
    <hyperlink ref="F258" r:id="rId30" xr:uid="{00000000-0004-0000-0100-00001D000000}"/>
    <hyperlink ref="F261" r:id="rId31" xr:uid="{00000000-0004-0000-0100-00001E000000}"/>
    <hyperlink ref="F268" r:id="rId32" xr:uid="{00000000-0004-0000-0100-00001F000000}"/>
    <hyperlink ref="F275" r:id="rId33" xr:uid="{00000000-0004-0000-0100-000020000000}"/>
    <hyperlink ref="F284" r:id="rId34" xr:uid="{00000000-0004-0000-0100-000021000000}"/>
    <hyperlink ref="F289" r:id="rId35" xr:uid="{00000000-0004-0000-0100-000022000000}"/>
    <hyperlink ref="F295" r:id="rId36" xr:uid="{00000000-0004-0000-0100-000023000000}"/>
    <hyperlink ref="F311" r:id="rId37" xr:uid="{00000000-0004-0000-0100-000024000000}"/>
    <hyperlink ref="F315" r:id="rId38" xr:uid="{00000000-0004-0000-0100-000025000000}"/>
    <hyperlink ref="F318" r:id="rId39" xr:uid="{00000000-0004-0000-0100-000026000000}"/>
    <hyperlink ref="F321" r:id="rId40" xr:uid="{00000000-0004-0000-0100-000027000000}"/>
    <hyperlink ref="F325" r:id="rId41" xr:uid="{00000000-0004-0000-0100-000028000000}"/>
    <hyperlink ref="F328" r:id="rId42" xr:uid="{00000000-0004-0000-0100-000029000000}"/>
    <hyperlink ref="F332" r:id="rId43" xr:uid="{00000000-0004-0000-0100-00002A000000}"/>
    <hyperlink ref="F337" r:id="rId44" xr:uid="{00000000-0004-0000-0100-00002B000000}"/>
    <hyperlink ref="F348" r:id="rId45" xr:uid="{00000000-0004-0000-0100-00002C000000}"/>
    <hyperlink ref="F351" r:id="rId46" xr:uid="{00000000-0004-0000-0100-00002D000000}"/>
    <hyperlink ref="F354" r:id="rId47" xr:uid="{00000000-0004-0000-0100-00002E000000}"/>
    <hyperlink ref="F361" r:id="rId48" xr:uid="{00000000-0004-0000-0100-00002F000000}"/>
    <hyperlink ref="F373" r:id="rId49" xr:uid="{00000000-0004-0000-0100-000030000000}"/>
    <hyperlink ref="F380" r:id="rId50" xr:uid="{00000000-0004-0000-0100-000031000000}"/>
    <hyperlink ref="F384" r:id="rId51" xr:uid="{00000000-0004-0000-0100-000032000000}"/>
    <hyperlink ref="F399" r:id="rId52" xr:uid="{00000000-0004-0000-0100-000033000000}"/>
    <hyperlink ref="F402" r:id="rId53" xr:uid="{00000000-0004-0000-0100-000034000000}"/>
    <hyperlink ref="F406" r:id="rId54" xr:uid="{00000000-0004-0000-0100-000035000000}"/>
    <hyperlink ref="F410" r:id="rId55" xr:uid="{00000000-0004-0000-0100-000036000000}"/>
    <hyperlink ref="F414" r:id="rId56" xr:uid="{00000000-0004-0000-0100-000037000000}"/>
    <hyperlink ref="F417" r:id="rId57" xr:uid="{00000000-0004-0000-0100-000038000000}"/>
    <hyperlink ref="F420" r:id="rId58" xr:uid="{00000000-0004-0000-0100-000039000000}"/>
    <hyperlink ref="F427" r:id="rId59" xr:uid="{00000000-0004-0000-0100-00003A000000}"/>
    <hyperlink ref="F433" r:id="rId60" xr:uid="{00000000-0004-0000-0100-00003B000000}"/>
    <hyperlink ref="F436" r:id="rId61" xr:uid="{00000000-0004-0000-0100-00003C000000}"/>
    <hyperlink ref="F440" r:id="rId62" xr:uid="{00000000-0004-0000-0100-00003D000000}"/>
    <hyperlink ref="F443" r:id="rId63" xr:uid="{00000000-0004-0000-0100-00003E000000}"/>
    <hyperlink ref="F449" r:id="rId64" xr:uid="{00000000-0004-0000-0100-00003F000000}"/>
    <hyperlink ref="F452" r:id="rId65" xr:uid="{00000000-0004-0000-0100-000040000000}"/>
    <hyperlink ref="F459" r:id="rId66" xr:uid="{00000000-0004-0000-0100-000041000000}"/>
    <hyperlink ref="F462" r:id="rId67" xr:uid="{00000000-0004-0000-0100-000042000000}"/>
    <hyperlink ref="F465" r:id="rId68" xr:uid="{00000000-0004-0000-0100-000043000000}"/>
    <hyperlink ref="F468" r:id="rId69" xr:uid="{00000000-0004-0000-0100-000044000000}"/>
    <hyperlink ref="F471" r:id="rId70" xr:uid="{00000000-0004-0000-0100-000045000000}"/>
    <hyperlink ref="F475" r:id="rId71" xr:uid="{00000000-0004-0000-0100-000046000000}"/>
    <hyperlink ref="F479" r:id="rId72" xr:uid="{00000000-0004-0000-0100-000047000000}"/>
    <hyperlink ref="F485" r:id="rId73" xr:uid="{00000000-0004-0000-0100-000048000000}"/>
    <hyperlink ref="F488" r:id="rId74" xr:uid="{00000000-0004-0000-0100-000049000000}"/>
    <hyperlink ref="F493" r:id="rId75" xr:uid="{00000000-0004-0000-0100-00004A000000}"/>
    <hyperlink ref="F498" r:id="rId76" xr:uid="{00000000-0004-0000-0100-00004B000000}"/>
    <hyperlink ref="F501" r:id="rId77" xr:uid="{00000000-0004-0000-0100-00004C000000}"/>
    <hyperlink ref="F504" r:id="rId78" xr:uid="{00000000-0004-0000-0100-00004D000000}"/>
    <hyperlink ref="F513" r:id="rId79" xr:uid="{00000000-0004-0000-0100-00004E000000}"/>
    <hyperlink ref="F522" r:id="rId80" xr:uid="{00000000-0004-0000-0100-00004F000000}"/>
    <hyperlink ref="F531" r:id="rId81" xr:uid="{00000000-0004-0000-0100-000050000000}"/>
    <hyperlink ref="F542" r:id="rId82" xr:uid="{00000000-0004-0000-0100-000051000000}"/>
    <hyperlink ref="F549" r:id="rId83" xr:uid="{00000000-0004-0000-0100-000052000000}"/>
    <hyperlink ref="F558" r:id="rId84" xr:uid="{00000000-0004-0000-0100-000053000000}"/>
    <hyperlink ref="F565" r:id="rId85" xr:uid="{00000000-0004-0000-0100-000054000000}"/>
    <hyperlink ref="F570" r:id="rId86" xr:uid="{00000000-0004-0000-0100-000055000000}"/>
    <hyperlink ref="F575" r:id="rId87" xr:uid="{00000000-0004-0000-0100-000056000000}"/>
    <hyperlink ref="F582" r:id="rId88" xr:uid="{00000000-0004-0000-0100-000057000000}"/>
    <hyperlink ref="F589" r:id="rId89" xr:uid="{00000000-0004-0000-0100-000058000000}"/>
    <hyperlink ref="F600" r:id="rId90" xr:uid="{00000000-0004-0000-0100-000059000000}"/>
    <hyperlink ref="F604" r:id="rId91" xr:uid="{00000000-0004-0000-0100-00005A000000}"/>
    <hyperlink ref="F612" r:id="rId92" xr:uid="{00000000-0004-0000-0100-00005B000000}"/>
    <hyperlink ref="F620" r:id="rId93" xr:uid="{00000000-0004-0000-0100-00005C000000}"/>
    <hyperlink ref="F627" r:id="rId94" xr:uid="{00000000-0004-0000-0100-00005D000000}"/>
    <hyperlink ref="F631" r:id="rId95" xr:uid="{00000000-0004-0000-0100-00005E000000}"/>
    <hyperlink ref="F647" r:id="rId96" xr:uid="{00000000-0004-0000-0100-00005F000000}"/>
    <hyperlink ref="F652" r:id="rId97" xr:uid="{00000000-0004-0000-0100-000060000000}"/>
    <hyperlink ref="F655" r:id="rId98" xr:uid="{00000000-0004-0000-0100-000061000000}"/>
    <hyperlink ref="F658" r:id="rId99" xr:uid="{00000000-0004-0000-0100-000062000000}"/>
    <hyperlink ref="F668" r:id="rId100" xr:uid="{00000000-0004-0000-0100-000063000000}"/>
    <hyperlink ref="F683" r:id="rId101" xr:uid="{00000000-0004-0000-0100-000064000000}"/>
    <hyperlink ref="F698" r:id="rId102" xr:uid="{00000000-0004-0000-0100-000065000000}"/>
    <hyperlink ref="F705" r:id="rId103" xr:uid="{00000000-0004-0000-0100-000066000000}"/>
    <hyperlink ref="F716" r:id="rId104" xr:uid="{00000000-0004-0000-0100-000067000000}"/>
    <hyperlink ref="F732" r:id="rId105" xr:uid="{00000000-0004-0000-0100-000068000000}"/>
    <hyperlink ref="F735" r:id="rId106" xr:uid="{00000000-0004-0000-0100-000069000000}"/>
    <hyperlink ref="F738" r:id="rId107" xr:uid="{00000000-0004-0000-0100-00006A000000}"/>
    <hyperlink ref="F741" r:id="rId108" xr:uid="{00000000-0004-0000-0100-00006B000000}"/>
    <hyperlink ref="F752" r:id="rId109" xr:uid="{00000000-0004-0000-0100-00006C000000}"/>
    <hyperlink ref="F756" r:id="rId110" xr:uid="{00000000-0004-0000-0100-00006D000000}"/>
    <hyperlink ref="F762" r:id="rId111" xr:uid="{00000000-0004-0000-0100-00006E000000}"/>
    <hyperlink ref="F765" r:id="rId112" xr:uid="{00000000-0004-0000-0100-00006F000000}"/>
    <hyperlink ref="F771" r:id="rId113" xr:uid="{00000000-0004-0000-0100-000070000000}"/>
    <hyperlink ref="F776" r:id="rId114" xr:uid="{00000000-0004-0000-0100-000071000000}"/>
    <hyperlink ref="F781" r:id="rId115" xr:uid="{00000000-0004-0000-0100-000072000000}"/>
    <hyperlink ref="F789" r:id="rId116" xr:uid="{00000000-0004-0000-0100-000073000000}"/>
    <hyperlink ref="F795" r:id="rId117" xr:uid="{00000000-0004-0000-0100-000074000000}"/>
    <hyperlink ref="F805" r:id="rId118" xr:uid="{00000000-0004-0000-0100-000075000000}"/>
    <hyperlink ref="F808" r:id="rId119" xr:uid="{00000000-0004-0000-0100-000076000000}"/>
    <hyperlink ref="F811" r:id="rId120" xr:uid="{00000000-0004-0000-0100-000077000000}"/>
    <hyperlink ref="F814" r:id="rId121" xr:uid="{00000000-0004-0000-0100-000078000000}"/>
    <hyperlink ref="F819" r:id="rId122" xr:uid="{00000000-0004-0000-0100-000079000000}"/>
    <hyperlink ref="F827" r:id="rId123" xr:uid="{00000000-0004-0000-0100-00007A000000}"/>
    <hyperlink ref="F832" r:id="rId124" xr:uid="{00000000-0004-0000-0100-00007B000000}"/>
    <hyperlink ref="F836" r:id="rId125" xr:uid="{00000000-0004-0000-0100-00007C000000}"/>
    <hyperlink ref="F839" r:id="rId126" xr:uid="{00000000-0004-0000-0100-00007D000000}"/>
    <hyperlink ref="F842" r:id="rId127" xr:uid="{00000000-0004-0000-0100-00007E000000}"/>
    <hyperlink ref="F845" r:id="rId128" xr:uid="{00000000-0004-0000-0100-00007F000000}"/>
    <hyperlink ref="F848" r:id="rId129" xr:uid="{00000000-0004-0000-0100-000080000000}"/>
    <hyperlink ref="F851" r:id="rId130" xr:uid="{00000000-0004-0000-0100-000081000000}"/>
    <hyperlink ref="F855" r:id="rId131" xr:uid="{00000000-0004-0000-0100-000082000000}"/>
    <hyperlink ref="F860" r:id="rId132" xr:uid="{00000000-0004-0000-0100-000083000000}"/>
    <hyperlink ref="F863" r:id="rId133" xr:uid="{00000000-0004-0000-0100-000084000000}"/>
    <hyperlink ref="F868" r:id="rId134" xr:uid="{00000000-0004-0000-0100-000085000000}"/>
    <hyperlink ref="F873" r:id="rId135" xr:uid="{00000000-0004-0000-0100-000086000000}"/>
    <hyperlink ref="F876" r:id="rId136" xr:uid="{00000000-0004-0000-0100-000087000000}"/>
    <hyperlink ref="F879" r:id="rId137" xr:uid="{00000000-0004-0000-0100-000088000000}"/>
    <hyperlink ref="F886" r:id="rId138" xr:uid="{00000000-0004-0000-0100-000089000000}"/>
    <hyperlink ref="F893" r:id="rId139" xr:uid="{00000000-0004-0000-0100-00008A000000}"/>
    <hyperlink ref="F900" r:id="rId140" xr:uid="{00000000-0004-0000-0100-00008B000000}"/>
    <hyperlink ref="F903" r:id="rId141" xr:uid="{00000000-0004-0000-0100-00008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3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0" t="str">
        <f>'Rekapitulace stavby'!K6</f>
        <v>Zajišťovací a přípravné práce v objektu městské sauny, st.p.č. 2095, k.ú. Ostrov nad Ohří</v>
      </c>
      <c r="F7" s="301"/>
      <c r="G7" s="301"/>
      <c r="H7" s="301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80" t="s">
        <v>1307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94"/>
      <c r="G18" s="294"/>
      <c r="H18" s="29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6"/>
      <c r="E27" s="298" t="s">
        <v>19</v>
      </c>
      <c r="F27" s="298"/>
      <c r="G27" s="298"/>
      <c r="H27" s="29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ROUND((SUM(BE92:BE434)),  2)</f>
        <v>0</v>
      </c>
      <c r="I33" s="89">
        <v>0.21</v>
      </c>
      <c r="J33" s="88">
        <f>ROUND(((SUM(BE92:BE434))*I33),  2)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ROUND((SUM(BF92:BF434)),  2)</f>
        <v>0</v>
      </c>
      <c r="I34" s="89">
        <v>0.12</v>
      </c>
      <c r="J34" s="88">
        <f>ROUND(((SUM(BF92:BF434))*I34),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ROUND((SUM(BG92:BG434)),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ROUND((SUM(BH92:BH434)),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ROUND((SUM(BI92:BI434)),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0" t="str">
        <f>E7</f>
        <v>Zajišťovací a přípravné práce v objektu městské sauny, st.p.č. 2095, k.ú. Ostrov nad Ohří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80" t="str">
        <f>E9</f>
        <v>02 - Zdravotně technické instalace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st.p.č. 2095, k.ú. Ostrov nad Ohří</v>
      </c>
      <c r="I52" s="27" t="s">
        <v>23</v>
      </c>
      <c r="J52" s="49">
        <f>IF(J12="","",J12)</f>
        <v>0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Město Ostrov</v>
      </c>
      <c r="I54" s="27" t="s">
        <v>30</v>
      </c>
      <c r="J54" s="30" t="str">
        <f>E21</f>
        <v>Bc. Martin Frous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J92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1308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1309</v>
      </c>
      <c r="E62" s="105"/>
      <c r="F62" s="105"/>
      <c r="G62" s="105"/>
      <c r="H62" s="105"/>
      <c r="I62" s="105"/>
      <c r="J62" s="106">
        <f>J139</f>
        <v>0</v>
      </c>
      <c r="L62" s="103"/>
    </row>
    <row r="63" spans="2:47" s="9" customFormat="1" ht="19.899999999999999" customHeight="1">
      <c r="B63" s="103"/>
      <c r="D63" s="104" t="s">
        <v>102</v>
      </c>
      <c r="E63" s="105"/>
      <c r="F63" s="105"/>
      <c r="G63" s="105"/>
      <c r="H63" s="105"/>
      <c r="I63" s="105"/>
      <c r="J63" s="106">
        <f>J145</f>
        <v>0</v>
      </c>
      <c r="L63" s="103"/>
    </row>
    <row r="64" spans="2:47" s="9" customFormat="1" ht="19.899999999999999" customHeight="1">
      <c r="B64" s="103"/>
      <c r="D64" s="104" t="s">
        <v>103</v>
      </c>
      <c r="E64" s="105"/>
      <c r="F64" s="105"/>
      <c r="G64" s="105"/>
      <c r="H64" s="105"/>
      <c r="I64" s="105"/>
      <c r="J64" s="106">
        <f>J155</f>
        <v>0</v>
      </c>
      <c r="L64" s="103"/>
    </row>
    <row r="65" spans="2:12" s="9" customFormat="1" ht="19.899999999999999" customHeight="1">
      <c r="B65" s="103"/>
      <c r="D65" s="104" t="s">
        <v>104</v>
      </c>
      <c r="E65" s="105"/>
      <c r="F65" s="105"/>
      <c r="G65" s="105"/>
      <c r="H65" s="105"/>
      <c r="I65" s="105"/>
      <c r="J65" s="106">
        <f>J185</f>
        <v>0</v>
      </c>
      <c r="L65" s="103"/>
    </row>
    <row r="66" spans="2:12" s="9" customFormat="1" ht="19.899999999999999" customHeight="1">
      <c r="B66" s="103"/>
      <c r="D66" s="104" t="s">
        <v>105</v>
      </c>
      <c r="E66" s="105"/>
      <c r="F66" s="105"/>
      <c r="G66" s="105"/>
      <c r="H66" s="105"/>
      <c r="I66" s="105"/>
      <c r="J66" s="106">
        <f>J202</f>
        <v>0</v>
      </c>
      <c r="L66" s="103"/>
    </row>
    <row r="67" spans="2:12" s="8" customFormat="1" ht="24.95" customHeight="1">
      <c r="B67" s="99"/>
      <c r="D67" s="100" t="s">
        <v>106</v>
      </c>
      <c r="E67" s="101"/>
      <c r="F67" s="101"/>
      <c r="G67" s="101"/>
      <c r="H67" s="101"/>
      <c r="I67" s="101"/>
      <c r="J67" s="102">
        <f>J206</f>
        <v>0</v>
      </c>
      <c r="L67" s="99"/>
    </row>
    <row r="68" spans="2:12" s="9" customFormat="1" ht="19.899999999999999" customHeight="1">
      <c r="B68" s="103"/>
      <c r="D68" s="104" t="s">
        <v>1310</v>
      </c>
      <c r="E68" s="105"/>
      <c r="F68" s="105"/>
      <c r="G68" s="105"/>
      <c r="H68" s="105"/>
      <c r="I68" s="105"/>
      <c r="J68" s="106">
        <f>J207</f>
        <v>0</v>
      </c>
      <c r="L68" s="103"/>
    </row>
    <row r="69" spans="2:12" s="9" customFormat="1" ht="19.899999999999999" customHeight="1">
      <c r="B69" s="103"/>
      <c r="D69" s="104" t="s">
        <v>1311</v>
      </c>
      <c r="E69" s="105"/>
      <c r="F69" s="105"/>
      <c r="G69" s="105"/>
      <c r="H69" s="105"/>
      <c r="I69" s="105"/>
      <c r="J69" s="106">
        <f>J265</f>
        <v>0</v>
      </c>
      <c r="L69" s="103"/>
    </row>
    <row r="70" spans="2:12" s="9" customFormat="1" ht="19.899999999999999" customHeight="1">
      <c r="B70" s="103"/>
      <c r="D70" s="104" t="s">
        <v>1312</v>
      </c>
      <c r="E70" s="105"/>
      <c r="F70" s="105"/>
      <c r="G70" s="105"/>
      <c r="H70" s="105"/>
      <c r="I70" s="105"/>
      <c r="J70" s="106">
        <f>J329</f>
        <v>0</v>
      </c>
      <c r="L70" s="103"/>
    </row>
    <row r="71" spans="2:12" s="9" customFormat="1" ht="19.899999999999999" customHeight="1">
      <c r="B71" s="103"/>
      <c r="D71" s="104" t="s">
        <v>1313</v>
      </c>
      <c r="E71" s="105"/>
      <c r="F71" s="105"/>
      <c r="G71" s="105"/>
      <c r="H71" s="105"/>
      <c r="I71" s="105"/>
      <c r="J71" s="106">
        <f>J411</f>
        <v>0</v>
      </c>
      <c r="L71" s="103"/>
    </row>
    <row r="72" spans="2:12" s="8" customFormat="1" ht="24.95" customHeight="1">
      <c r="B72" s="99"/>
      <c r="D72" s="100" t="s">
        <v>1314</v>
      </c>
      <c r="E72" s="101"/>
      <c r="F72" s="101"/>
      <c r="G72" s="101"/>
      <c r="H72" s="101"/>
      <c r="I72" s="101"/>
      <c r="J72" s="102">
        <f>J429</f>
        <v>0</v>
      </c>
      <c r="L72" s="99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117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26.25" customHeight="1">
      <c r="B82" s="32"/>
      <c r="E82" s="300" t="str">
        <f>E7</f>
        <v>Zajišťovací a přípravné práce v objektu městské sauny, st.p.č. 2095, k.ú. Ostrov nad Ohří</v>
      </c>
      <c r="F82" s="301"/>
      <c r="G82" s="301"/>
      <c r="H82" s="301"/>
      <c r="L82" s="32"/>
    </row>
    <row r="83" spans="2:65" s="1" customFormat="1" ht="12" customHeight="1">
      <c r="B83" s="32"/>
      <c r="C83" s="27" t="s">
        <v>94</v>
      </c>
      <c r="L83" s="32"/>
    </row>
    <row r="84" spans="2:65" s="1" customFormat="1" ht="16.5" customHeight="1">
      <c r="B84" s="32"/>
      <c r="E84" s="280" t="str">
        <f>E9</f>
        <v>02 - Zdravotně technické instalace</v>
      </c>
      <c r="F84" s="299"/>
      <c r="G84" s="299"/>
      <c r="H84" s="299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st.p.č. 2095, k.ú. Ostrov nad Ohří</v>
      </c>
      <c r="I86" s="27" t="s">
        <v>23</v>
      </c>
      <c r="J86" s="49">
        <f>IF(J12="","",J12)</f>
        <v>0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24</v>
      </c>
      <c r="F88" s="25" t="str">
        <f>E15</f>
        <v>Město Ostrov</v>
      </c>
      <c r="I88" s="27" t="s">
        <v>30</v>
      </c>
      <c r="J88" s="30" t="str">
        <f>E21</f>
        <v>Bc. Martin Frous</v>
      </c>
      <c r="L88" s="32"/>
    </row>
    <row r="89" spans="2:65" s="1" customFormat="1" ht="15.2" customHeight="1">
      <c r="B89" s="32"/>
      <c r="C89" s="27" t="s">
        <v>28</v>
      </c>
      <c r="F89" s="25" t="str">
        <f>IF(E18="","",E18)</f>
        <v>Vyplň údaj</v>
      </c>
      <c r="I89" s="27" t="s">
        <v>33</v>
      </c>
      <c r="J89" s="30" t="str">
        <f>E24</f>
        <v>Bc. Martin Frous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118</v>
      </c>
      <c r="D91" s="109" t="s">
        <v>55</v>
      </c>
      <c r="E91" s="109" t="s">
        <v>51</v>
      </c>
      <c r="F91" s="109" t="s">
        <v>52</v>
      </c>
      <c r="G91" s="109" t="s">
        <v>119</v>
      </c>
      <c r="H91" s="109" t="s">
        <v>120</v>
      </c>
      <c r="I91" s="109" t="s">
        <v>121</v>
      </c>
      <c r="J91" s="109" t="s">
        <v>98</v>
      </c>
      <c r="K91" s="110" t="s">
        <v>122</v>
      </c>
      <c r="L91" s="107"/>
      <c r="M91" s="56" t="s">
        <v>19</v>
      </c>
      <c r="N91" s="57" t="s">
        <v>40</v>
      </c>
      <c r="O91" s="57" t="s">
        <v>123</v>
      </c>
      <c r="P91" s="57" t="s">
        <v>124</v>
      </c>
      <c r="Q91" s="57" t="s">
        <v>125</v>
      </c>
      <c r="R91" s="57" t="s">
        <v>126</v>
      </c>
      <c r="S91" s="57" t="s">
        <v>127</v>
      </c>
      <c r="T91" s="58" t="s">
        <v>128</v>
      </c>
    </row>
    <row r="92" spans="2:65" s="1" customFormat="1" ht="22.9" customHeight="1">
      <c r="B92" s="32"/>
      <c r="C92" s="61" t="s">
        <v>129</v>
      </c>
      <c r="J92" s="111">
        <f>BK92</f>
        <v>0</v>
      </c>
      <c r="L92" s="32"/>
      <c r="M92" s="59"/>
      <c r="N92" s="50"/>
      <c r="O92" s="50"/>
      <c r="P92" s="112">
        <f>P93+P206+P429</f>
        <v>0</v>
      </c>
      <c r="Q92" s="50"/>
      <c r="R92" s="112">
        <f>R93+R206+R429</f>
        <v>13.558330999999999</v>
      </c>
      <c r="S92" s="50"/>
      <c r="T92" s="113">
        <f>T93+T206+T429</f>
        <v>7.166780000000001</v>
      </c>
      <c r="AT92" s="17" t="s">
        <v>69</v>
      </c>
      <c r="AU92" s="17" t="s">
        <v>99</v>
      </c>
      <c r="BK92" s="114">
        <f>BK93+BK206+BK429</f>
        <v>0</v>
      </c>
    </row>
    <row r="93" spans="2:65" s="11" customFormat="1" ht="25.9" customHeight="1">
      <c r="B93" s="115"/>
      <c r="D93" s="116" t="s">
        <v>69</v>
      </c>
      <c r="E93" s="117" t="s">
        <v>130</v>
      </c>
      <c r="F93" s="117" t="s">
        <v>131</v>
      </c>
      <c r="I93" s="118"/>
      <c r="J93" s="119">
        <f>BK93</f>
        <v>0</v>
      </c>
      <c r="L93" s="115"/>
      <c r="M93" s="120"/>
      <c r="P93" s="121">
        <f>P94+P139+P145+P155+P185+P202</f>
        <v>0</v>
      </c>
      <c r="R93" s="121">
        <f>R94+R139+R145+R155+R185+R202</f>
        <v>13.162160999999999</v>
      </c>
      <c r="T93" s="122">
        <f>T94+T139+T145+T155+T185+T202</f>
        <v>6.7979800000000008</v>
      </c>
      <c r="AR93" s="116" t="s">
        <v>78</v>
      </c>
      <c r="AT93" s="123" t="s">
        <v>69</v>
      </c>
      <c r="AU93" s="123" t="s">
        <v>70</v>
      </c>
      <c r="AY93" s="116" t="s">
        <v>132</v>
      </c>
      <c r="BK93" s="124">
        <f>BK94+BK139+BK145+BK155+BK185+BK202</f>
        <v>0</v>
      </c>
    </row>
    <row r="94" spans="2:65" s="11" customFormat="1" ht="22.9" customHeight="1">
      <c r="B94" s="115"/>
      <c r="D94" s="116" t="s">
        <v>69</v>
      </c>
      <c r="E94" s="125" t="s">
        <v>78</v>
      </c>
      <c r="F94" s="125" t="s">
        <v>1315</v>
      </c>
      <c r="I94" s="118"/>
      <c r="J94" s="126">
        <f>BK94</f>
        <v>0</v>
      </c>
      <c r="L94" s="115"/>
      <c r="M94" s="120"/>
      <c r="P94" s="121">
        <f>SUM(P95:P138)</f>
        <v>0</v>
      </c>
      <c r="R94" s="121">
        <f>SUM(R95:R138)</f>
        <v>6.48</v>
      </c>
      <c r="T94" s="122">
        <f>SUM(T95:T138)</f>
        <v>0</v>
      </c>
      <c r="AR94" s="116" t="s">
        <v>78</v>
      </c>
      <c r="AT94" s="123" t="s">
        <v>69</v>
      </c>
      <c r="AU94" s="123" t="s">
        <v>78</v>
      </c>
      <c r="AY94" s="116" t="s">
        <v>132</v>
      </c>
      <c r="BK94" s="124">
        <f>SUM(BK95:BK138)</f>
        <v>0</v>
      </c>
    </row>
    <row r="95" spans="2:65" s="1" customFormat="1" ht="37.9" customHeight="1">
      <c r="B95" s="32"/>
      <c r="C95" s="127" t="s">
        <v>78</v>
      </c>
      <c r="D95" s="127" t="s">
        <v>135</v>
      </c>
      <c r="E95" s="128" t="s">
        <v>1316</v>
      </c>
      <c r="F95" s="129" t="s">
        <v>1317</v>
      </c>
      <c r="G95" s="130" t="s">
        <v>309</v>
      </c>
      <c r="H95" s="131">
        <v>10.8</v>
      </c>
      <c r="I95" s="132"/>
      <c r="J95" s="133">
        <f>ROUND(I95*H95,2)</f>
        <v>0</v>
      </c>
      <c r="K95" s="129" t="s">
        <v>139</v>
      </c>
      <c r="L95" s="32"/>
      <c r="M95" s="134" t="s">
        <v>19</v>
      </c>
      <c r="N95" s="135" t="s">
        <v>41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140</v>
      </c>
      <c r="AT95" s="138" t="s">
        <v>135</v>
      </c>
      <c r="AU95" s="138" t="s">
        <v>80</v>
      </c>
      <c r="AY95" s="17" t="s">
        <v>132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78</v>
      </c>
      <c r="BK95" s="139">
        <f>ROUND(I95*H95,2)</f>
        <v>0</v>
      </c>
      <c r="BL95" s="17" t="s">
        <v>140</v>
      </c>
      <c r="BM95" s="138" t="s">
        <v>1318</v>
      </c>
    </row>
    <row r="96" spans="2:65" s="1" customFormat="1" ht="29.25">
      <c r="B96" s="32"/>
      <c r="D96" s="140" t="s">
        <v>142</v>
      </c>
      <c r="F96" s="141" t="s">
        <v>1319</v>
      </c>
      <c r="I96" s="142"/>
      <c r="L96" s="32"/>
      <c r="M96" s="143"/>
      <c r="T96" s="53"/>
      <c r="AT96" s="17" t="s">
        <v>142</v>
      </c>
      <c r="AU96" s="17" t="s">
        <v>80</v>
      </c>
    </row>
    <row r="97" spans="2:65" s="1" customFormat="1">
      <c r="B97" s="32"/>
      <c r="D97" s="144" t="s">
        <v>144</v>
      </c>
      <c r="F97" s="145" t="s">
        <v>1320</v>
      </c>
      <c r="I97" s="142"/>
      <c r="L97" s="32"/>
      <c r="M97" s="143"/>
      <c r="T97" s="53"/>
      <c r="AT97" s="17" t="s">
        <v>144</v>
      </c>
      <c r="AU97" s="17" t="s">
        <v>80</v>
      </c>
    </row>
    <row r="98" spans="2:65" s="13" customFormat="1">
      <c r="B98" s="152"/>
      <c r="D98" s="140" t="s">
        <v>146</v>
      </c>
      <c r="E98" s="153" t="s">
        <v>19</v>
      </c>
      <c r="F98" s="154" t="s">
        <v>1321</v>
      </c>
      <c r="H98" s="155">
        <v>10.8</v>
      </c>
      <c r="I98" s="156"/>
      <c r="L98" s="152"/>
      <c r="M98" s="157"/>
      <c r="T98" s="158"/>
      <c r="AT98" s="153" t="s">
        <v>146</v>
      </c>
      <c r="AU98" s="153" t="s">
        <v>80</v>
      </c>
      <c r="AV98" s="13" t="s">
        <v>80</v>
      </c>
      <c r="AW98" s="13" t="s">
        <v>32</v>
      </c>
      <c r="AX98" s="13" t="s">
        <v>78</v>
      </c>
      <c r="AY98" s="153" t="s">
        <v>132</v>
      </c>
    </row>
    <row r="99" spans="2:65" s="1" customFormat="1" ht="37.9" customHeight="1">
      <c r="B99" s="32"/>
      <c r="C99" s="127" t="s">
        <v>80</v>
      </c>
      <c r="D99" s="127" t="s">
        <v>135</v>
      </c>
      <c r="E99" s="128" t="s">
        <v>1322</v>
      </c>
      <c r="F99" s="129" t="s">
        <v>1323</v>
      </c>
      <c r="G99" s="130" t="s">
        <v>309</v>
      </c>
      <c r="H99" s="131">
        <v>4.32</v>
      </c>
      <c r="I99" s="132"/>
      <c r="J99" s="133">
        <f>ROUND(I99*H99,2)</f>
        <v>0</v>
      </c>
      <c r="K99" s="129" t="s">
        <v>139</v>
      </c>
      <c r="L99" s="32"/>
      <c r="M99" s="134" t="s">
        <v>19</v>
      </c>
      <c r="N99" s="135" t="s">
        <v>41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140</v>
      </c>
      <c r="AT99" s="138" t="s">
        <v>135</v>
      </c>
      <c r="AU99" s="138" t="s">
        <v>80</v>
      </c>
      <c r="AY99" s="17" t="s">
        <v>132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78</v>
      </c>
      <c r="BK99" s="139">
        <f>ROUND(I99*H99,2)</f>
        <v>0</v>
      </c>
      <c r="BL99" s="17" t="s">
        <v>140</v>
      </c>
      <c r="BM99" s="138" t="s">
        <v>1324</v>
      </c>
    </row>
    <row r="100" spans="2:65" s="1" customFormat="1" ht="39">
      <c r="B100" s="32"/>
      <c r="D100" s="140" t="s">
        <v>142</v>
      </c>
      <c r="F100" s="141" t="s">
        <v>1325</v>
      </c>
      <c r="I100" s="142"/>
      <c r="L100" s="32"/>
      <c r="M100" s="143"/>
      <c r="T100" s="53"/>
      <c r="AT100" s="17" t="s">
        <v>142</v>
      </c>
      <c r="AU100" s="17" t="s">
        <v>80</v>
      </c>
    </row>
    <row r="101" spans="2:65" s="1" customFormat="1">
      <c r="B101" s="32"/>
      <c r="D101" s="144" t="s">
        <v>144</v>
      </c>
      <c r="F101" s="145" t="s">
        <v>1326</v>
      </c>
      <c r="I101" s="142"/>
      <c r="L101" s="32"/>
      <c r="M101" s="143"/>
      <c r="T101" s="53"/>
      <c r="AT101" s="17" t="s">
        <v>144</v>
      </c>
      <c r="AU101" s="17" t="s">
        <v>80</v>
      </c>
    </row>
    <row r="102" spans="2:65" s="13" customFormat="1">
      <c r="B102" s="152"/>
      <c r="D102" s="140" t="s">
        <v>146</v>
      </c>
      <c r="E102" s="153" t="s">
        <v>19</v>
      </c>
      <c r="F102" s="154" t="s">
        <v>1327</v>
      </c>
      <c r="H102" s="155">
        <v>4.32</v>
      </c>
      <c r="I102" s="156"/>
      <c r="L102" s="152"/>
      <c r="M102" s="157"/>
      <c r="T102" s="158"/>
      <c r="AT102" s="153" t="s">
        <v>146</v>
      </c>
      <c r="AU102" s="153" t="s">
        <v>80</v>
      </c>
      <c r="AV102" s="13" t="s">
        <v>80</v>
      </c>
      <c r="AW102" s="13" t="s">
        <v>32</v>
      </c>
      <c r="AX102" s="13" t="s">
        <v>70</v>
      </c>
      <c r="AY102" s="153" t="s">
        <v>132</v>
      </c>
    </row>
    <row r="103" spans="2:65" s="14" customFormat="1">
      <c r="B103" s="159"/>
      <c r="D103" s="140" t="s">
        <v>146</v>
      </c>
      <c r="E103" s="160" t="s">
        <v>19</v>
      </c>
      <c r="F103" s="161" t="s">
        <v>149</v>
      </c>
      <c r="H103" s="162">
        <v>4.32</v>
      </c>
      <c r="I103" s="163"/>
      <c r="L103" s="159"/>
      <c r="M103" s="164"/>
      <c r="T103" s="165"/>
      <c r="AT103" s="160" t="s">
        <v>146</v>
      </c>
      <c r="AU103" s="160" t="s">
        <v>80</v>
      </c>
      <c r="AV103" s="14" t="s">
        <v>140</v>
      </c>
      <c r="AW103" s="14" t="s">
        <v>32</v>
      </c>
      <c r="AX103" s="14" t="s">
        <v>78</v>
      </c>
      <c r="AY103" s="160" t="s">
        <v>132</v>
      </c>
    </row>
    <row r="104" spans="2:65" s="1" customFormat="1" ht="37.9" customHeight="1">
      <c r="B104" s="32"/>
      <c r="C104" s="127" t="s">
        <v>133</v>
      </c>
      <c r="D104" s="127" t="s">
        <v>135</v>
      </c>
      <c r="E104" s="128" t="s">
        <v>1328</v>
      </c>
      <c r="F104" s="129" t="s">
        <v>1329</v>
      </c>
      <c r="G104" s="130" t="s">
        <v>309</v>
      </c>
      <c r="H104" s="131">
        <v>8.64</v>
      </c>
      <c r="I104" s="132"/>
      <c r="J104" s="133">
        <f>ROUND(I104*H104,2)</f>
        <v>0</v>
      </c>
      <c r="K104" s="129" t="s">
        <v>139</v>
      </c>
      <c r="L104" s="32"/>
      <c r="M104" s="134" t="s">
        <v>19</v>
      </c>
      <c r="N104" s="135" t="s">
        <v>41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140</v>
      </c>
      <c r="AT104" s="138" t="s">
        <v>135</v>
      </c>
      <c r="AU104" s="138" t="s">
        <v>80</v>
      </c>
      <c r="AY104" s="17" t="s">
        <v>132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78</v>
      </c>
      <c r="BK104" s="139">
        <f>ROUND(I104*H104,2)</f>
        <v>0</v>
      </c>
      <c r="BL104" s="17" t="s">
        <v>140</v>
      </c>
      <c r="BM104" s="138" t="s">
        <v>1330</v>
      </c>
    </row>
    <row r="105" spans="2:65" s="1" customFormat="1" ht="39">
      <c r="B105" s="32"/>
      <c r="D105" s="140" t="s">
        <v>142</v>
      </c>
      <c r="F105" s="141" t="s">
        <v>1331</v>
      </c>
      <c r="I105" s="142"/>
      <c r="L105" s="32"/>
      <c r="M105" s="143"/>
      <c r="T105" s="53"/>
      <c r="AT105" s="17" t="s">
        <v>142</v>
      </c>
      <c r="AU105" s="17" t="s">
        <v>80</v>
      </c>
    </row>
    <row r="106" spans="2:65" s="1" customFormat="1">
      <c r="B106" s="32"/>
      <c r="D106" s="144" t="s">
        <v>144</v>
      </c>
      <c r="F106" s="145" t="s">
        <v>1332</v>
      </c>
      <c r="I106" s="142"/>
      <c r="L106" s="32"/>
      <c r="M106" s="143"/>
      <c r="T106" s="53"/>
      <c r="AT106" s="17" t="s">
        <v>144</v>
      </c>
      <c r="AU106" s="17" t="s">
        <v>80</v>
      </c>
    </row>
    <row r="107" spans="2:65" s="13" customFormat="1">
      <c r="B107" s="152"/>
      <c r="D107" s="140" t="s">
        <v>146</v>
      </c>
      <c r="E107" s="153" t="s">
        <v>19</v>
      </c>
      <c r="F107" s="154" t="s">
        <v>1333</v>
      </c>
      <c r="H107" s="155">
        <v>8.64</v>
      </c>
      <c r="I107" s="156"/>
      <c r="L107" s="152"/>
      <c r="M107" s="157"/>
      <c r="T107" s="158"/>
      <c r="AT107" s="153" t="s">
        <v>146</v>
      </c>
      <c r="AU107" s="153" t="s">
        <v>80</v>
      </c>
      <c r="AV107" s="13" t="s">
        <v>80</v>
      </c>
      <c r="AW107" s="13" t="s">
        <v>32</v>
      </c>
      <c r="AX107" s="13" t="s">
        <v>78</v>
      </c>
      <c r="AY107" s="153" t="s">
        <v>132</v>
      </c>
    </row>
    <row r="108" spans="2:65" s="1" customFormat="1" ht="37.9" customHeight="1">
      <c r="B108" s="32"/>
      <c r="C108" s="127" t="s">
        <v>140</v>
      </c>
      <c r="D108" s="127" t="s">
        <v>135</v>
      </c>
      <c r="E108" s="128" t="s">
        <v>1334</v>
      </c>
      <c r="F108" s="129" t="s">
        <v>1335</v>
      </c>
      <c r="G108" s="130" t="s">
        <v>309</v>
      </c>
      <c r="H108" s="131">
        <v>4.32</v>
      </c>
      <c r="I108" s="132"/>
      <c r="J108" s="133">
        <f>ROUND(I108*H108,2)</f>
        <v>0</v>
      </c>
      <c r="K108" s="129" t="s">
        <v>139</v>
      </c>
      <c r="L108" s="32"/>
      <c r="M108" s="134" t="s">
        <v>19</v>
      </c>
      <c r="N108" s="135" t="s">
        <v>41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140</v>
      </c>
      <c r="AT108" s="138" t="s">
        <v>135</v>
      </c>
      <c r="AU108" s="138" t="s">
        <v>80</v>
      </c>
      <c r="AY108" s="17" t="s">
        <v>132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78</v>
      </c>
      <c r="BK108" s="139">
        <f>ROUND(I108*H108,2)</f>
        <v>0</v>
      </c>
      <c r="BL108" s="17" t="s">
        <v>140</v>
      </c>
      <c r="BM108" s="138" t="s">
        <v>1336</v>
      </c>
    </row>
    <row r="109" spans="2:65" s="1" customFormat="1" ht="39">
      <c r="B109" s="32"/>
      <c r="D109" s="140" t="s">
        <v>142</v>
      </c>
      <c r="F109" s="141" t="s">
        <v>1337</v>
      </c>
      <c r="I109" s="142"/>
      <c r="L109" s="32"/>
      <c r="M109" s="143"/>
      <c r="T109" s="53"/>
      <c r="AT109" s="17" t="s">
        <v>142</v>
      </c>
      <c r="AU109" s="17" t="s">
        <v>80</v>
      </c>
    </row>
    <row r="110" spans="2:65" s="1" customFormat="1">
      <c r="B110" s="32"/>
      <c r="D110" s="144" t="s">
        <v>144</v>
      </c>
      <c r="F110" s="145" t="s">
        <v>1338</v>
      </c>
      <c r="I110" s="142"/>
      <c r="L110" s="32"/>
      <c r="M110" s="143"/>
      <c r="T110" s="53"/>
      <c r="AT110" s="17" t="s">
        <v>144</v>
      </c>
      <c r="AU110" s="17" t="s">
        <v>80</v>
      </c>
    </row>
    <row r="111" spans="2:65" s="1" customFormat="1" ht="37.9" customHeight="1">
      <c r="B111" s="32"/>
      <c r="C111" s="127" t="s">
        <v>181</v>
      </c>
      <c r="D111" s="127" t="s">
        <v>135</v>
      </c>
      <c r="E111" s="128" t="s">
        <v>1339</v>
      </c>
      <c r="F111" s="129" t="s">
        <v>1340</v>
      </c>
      <c r="G111" s="130" t="s">
        <v>309</v>
      </c>
      <c r="H111" s="131">
        <v>43.2</v>
      </c>
      <c r="I111" s="132"/>
      <c r="J111" s="133">
        <f>ROUND(I111*H111,2)</f>
        <v>0</v>
      </c>
      <c r="K111" s="129" t="s">
        <v>139</v>
      </c>
      <c r="L111" s="32"/>
      <c r="M111" s="134" t="s">
        <v>19</v>
      </c>
      <c r="N111" s="135" t="s">
        <v>41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140</v>
      </c>
      <c r="AT111" s="138" t="s">
        <v>135</v>
      </c>
      <c r="AU111" s="138" t="s">
        <v>80</v>
      </c>
      <c r="AY111" s="17" t="s">
        <v>132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78</v>
      </c>
      <c r="BK111" s="139">
        <f>ROUND(I111*H111,2)</f>
        <v>0</v>
      </c>
      <c r="BL111" s="17" t="s">
        <v>140</v>
      </c>
      <c r="BM111" s="138" t="s">
        <v>1341</v>
      </c>
    </row>
    <row r="112" spans="2:65" s="1" customFormat="1" ht="48.75">
      <c r="B112" s="32"/>
      <c r="D112" s="140" t="s">
        <v>142</v>
      </c>
      <c r="F112" s="141" t="s">
        <v>1342</v>
      </c>
      <c r="I112" s="142"/>
      <c r="L112" s="32"/>
      <c r="M112" s="143"/>
      <c r="T112" s="53"/>
      <c r="AT112" s="17" t="s">
        <v>142</v>
      </c>
      <c r="AU112" s="17" t="s">
        <v>80</v>
      </c>
    </row>
    <row r="113" spans="2:65" s="1" customFormat="1">
      <c r="B113" s="32"/>
      <c r="D113" s="144" t="s">
        <v>144</v>
      </c>
      <c r="F113" s="145" t="s">
        <v>1343</v>
      </c>
      <c r="I113" s="142"/>
      <c r="L113" s="32"/>
      <c r="M113" s="143"/>
      <c r="T113" s="53"/>
      <c r="AT113" s="17" t="s">
        <v>144</v>
      </c>
      <c r="AU113" s="17" t="s">
        <v>80</v>
      </c>
    </row>
    <row r="114" spans="2:65" s="13" customFormat="1">
      <c r="B114" s="152"/>
      <c r="D114" s="140" t="s">
        <v>146</v>
      </c>
      <c r="E114" s="153" t="s">
        <v>19</v>
      </c>
      <c r="F114" s="154" t="s">
        <v>1344</v>
      </c>
      <c r="H114" s="155">
        <v>43.2</v>
      </c>
      <c r="I114" s="156"/>
      <c r="L114" s="152"/>
      <c r="M114" s="157"/>
      <c r="T114" s="158"/>
      <c r="AT114" s="153" t="s">
        <v>146</v>
      </c>
      <c r="AU114" s="153" t="s">
        <v>80</v>
      </c>
      <c r="AV114" s="13" t="s">
        <v>80</v>
      </c>
      <c r="AW114" s="13" t="s">
        <v>32</v>
      </c>
      <c r="AX114" s="13" t="s">
        <v>78</v>
      </c>
      <c r="AY114" s="153" t="s">
        <v>132</v>
      </c>
    </row>
    <row r="115" spans="2:65" s="1" customFormat="1" ht="24.2" customHeight="1">
      <c r="B115" s="32"/>
      <c r="C115" s="127" t="s">
        <v>157</v>
      </c>
      <c r="D115" s="127" t="s">
        <v>135</v>
      </c>
      <c r="E115" s="128" t="s">
        <v>1345</v>
      </c>
      <c r="F115" s="129" t="s">
        <v>1346</v>
      </c>
      <c r="G115" s="130" t="s">
        <v>309</v>
      </c>
      <c r="H115" s="131">
        <v>4.32</v>
      </c>
      <c r="I115" s="132"/>
      <c r="J115" s="133">
        <f>ROUND(I115*H115,2)</f>
        <v>0</v>
      </c>
      <c r="K115" s="129" t="s">
        <v>139</v>
      </c>
      <c r="L115" s="32"/>
      <c r="M115" s="134" t="s">
        <v>19</v>
      </c>
      <c r="N115" s="135" t="s">
        <v>41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140</v>
      </c>
      <c r="AT115" s="138" t="s">
        <v>135</v>
      </c>
      <c r="AU115" s="138" t="s">
        <v>80</v>
      </c>
      <c r="AY115" s="17" t="s">
        <v>132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78</v>
      </c>
      <c r="BK115" s="139">
        <f>ROUND(I115*H115,2)</f>
        <v>0</v>
      </c>
      <c r="BL115" s="17" t="s">
        <v>140</v>
      </c>
      <c r="BM115" s="138" t="s">
        <v>1347</v>
      </c>
    </row>
    <row r="116" spans="2:65" s="1" customFormat="1" ht="19.5">
      <c r="B116" s="32"/>
      <c r="D116" s="140" t="s">
        <v>142</v>
      </c>
      <c r="F116" s="141" t="s">
        <v>1348</v>
      </c>
      <c r="I116" s="142"/>
      <c r="L116" s="32"/>
      <c r="M116" s="143"/>
      <c r="T116" s="53"/>
      <c r="AT116" s="17" t="s">
        <v>142</v>
      </c>
      <c r="AU116" s="17" t="s">
        <v>80</v>
      </c>
    </row>
    <row r="117" spans="2:65" s="1" customFormat="1">
      <c r="B117" s="32"/>
      <c r="D117" s="144" t="s">
        <v>144</v>
      </c>
      <c r="F117" s="145" t="s">
        <v>1349</v>
      </c>
      <c r="I117" s="142"/>
      <c r="L117" s="32"/>
      <c r="M117" s="143"/>
      <c r="T117" s="53"/>
      <c r="AT117" s="17" t="s">
        <v>144</v>
      </c>
      <c r="AU117" s="17" t="s">
        <v>80</v>
      </c>
    </row>
    <row r="118" spans="2:65" s="1" customFormat="1" ht="33" customHeight="1">
      <c r="B118" s="32"/>
      <c r="C118" s="127" t="s">
        <v>193</v>
      </c>
      <c r="D118" s="127" t="s">
        <v>135</v>
      </c>
      <c r="E118" s="128" t="s">
        <v>1350</v>
      </c>
      <c r="F118" s="129" t="s">
        <v>1351</v>
      </c>
      <c r="G118" s="130" t="s">
        <v>436</v>
      </c>
      <c r="H118" s="131">
        <v>8.2080000000000002</v>
      </c>
      <c r="I118" s="132"/>
      <c r="J118" s="133">
        <f>ROUND(I118*H118,2)</f>
        <v>0</v>
      </c>
      <c r="K118" s="129" t="s">
        <v>139</v>
      </c>
      <c r="L118" s="32"/>
      <c r="M118" s="134" t="s">
        <v>19</v>
      </c>
      <c r="N118" s="135" t="s">
        <v>41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140</v>
      </c>
      <c r="AT118" s="138" t="s">
        <v>135</v>
      </c>
      <c r="AU118" s="138" t="s">
        <v>80</v>
      </c>
      <c r="AY118" s="17" t="s">
        <v>132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78</v>
      </c>
      <c r="BK118" s="139">
        <f>ROUND(I118*H118,2)</f>
        <v>0</v>
      </c>
      <c r="BL118" s="17" t="s">
        <v>140</v>
      </c>
      <c r="BM118" s="138" t="s">
        <v>1352</v>
      </c>
    </row>
    <row r="119" spans="2:65" s="1" customFormat="1" ht="29.25">
      <c r="B119" s="32"/>
      <c r="D119" s="140" t="s">
        <v>142</v>
      </c>
      <c r="F119" s="141" t="s">
        <v>1353</v>
      </c>
      <c r="I119" s="142"/>
      <c r="L119" s="32"/>
      <c r="M119" s="143"/>
      <c r="T119" s="53"/>
      <c r="AT119" s="17" t="s">
        <v>142</v>
      </c>
      <c r="AU119" s="17" t="s">
        <v>80</v>
      </c>
    </row>
    <row r="120" spans="2:65" s="1" customFormat="1">
      <c r="B120" s="32"/>
      <c r="D120" s="144" t="s">
        <v>144</v>
      </c>
      <c r="F120" s="145" t="s">
        <v>1354</v>
      </c>
      <c r="I120" s="142"/>
      <c r="L120" s="32"/>
      <c r="M120" s="143"/>
      <c r="T120" s="53"/>
      <c r="AT120" s="17" t="s">
        <v>144</v>
      </c>
      <c r="AU120" s="17" t="s">
        <v>80</v>
      </c>
    </row>
    <row r="121" spans="2:65" s="13" customFormat="1">
      <c r="B121" s="152"/>
      <c r="D121" s="140" t="s">
        <v>146</v>
      </c>
      <c r="E121" s="153" t="s">
        <v>19</v>
      </c>
      <c r="F121" s="154" t="s">
        <v>1355</v>
      </c>
      <c r="H121" s="155">
        <v>8.2080000000000002</v>
      </c>
      <c r="I121" s="156"/>
      <c r="L121" s="152"/>
      <c r="M121" s="157"/>
      <c r="T121" s="158"/>
      <c r="AT121" s="153" t="s">
        <v>146</v>
      </c>
      <c r="AU121" s="153" t="s">
        <v>80</v>
      </c>
      <c r="AV121" s="13" t="s">
        <v>80</v>
      </c>
      <c r="AW121" s="13" t="s">
        <v>32</v>
      </c>
      <c r="AX121" s="13" t="s">
        <v>78</v>
      </c>
      <c r="AY121" s="153" t="s">
        <v>132</v>
      </c>
    </row>
    <row r="122" spans="2:65" s="1" customFormat="1" ht="16.5" customHeight="1">
      <c r="B122" s="32"/>
      <c r="C122" s="127" t="s">
        <v>199</v>
      </c>
      <c r="D122" s="127" t="s">
        <v>135</v>
      </c>
      <c r="E122" s="128" t="s">
        <v>1356</v>
      </c>
      <c r="F122" s="129" t="s">
        <v>1357</v>
      </c>
      <c r="G122" s="130" t="s">
        <v>309</v>
      </c>
      <c r="H122" s="131">
        <v>4.32</v>
      </c>
      <c r="I122" s="132"/>
      <c r="J122" s="133">
        <f>ROUND(I122*H122,2)</f>
        <v>0</v>
      </c>
      <c r="K122" s="129" t="s">
        <v>139</v>
      </c>
      <c r="L122" s="32"/>
      <c r="M122" s="134" t="s">
        <v>19</v>
      </c>
      <c r="N122" s="135" t="s">
        <v>41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140</v>
      </c>
      <c r="AT122" s="138" t="s">
        <v>135</v>
      </c>
      <c r="AU122" s="138" t="s">
        <v>80</v>
      </c>
      <c r="AY122" s="17" t="s">
        <v>132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78</v>
      </c>
      <c r="BK122" s="139">
        <f>ROUND(I122*H122,2)</f>
        <v>0</v>
      </c>
      <c r="BL122" s="17" t="s">
        <v>140</v>
      </c>
      <c r="BM122" s="138" t="s">
        <v>1358</v>
      </c>
    </row>
    <row r="123" spans="2:65" s="1" customFormat="1" ht="19.5">
      <c r="B123" s="32"/>
      <c r="D123" s="140" t="s">
        <v>142</v>
      </c>
      <c r="F123" s="141" t="s">
        <v>1359</v>
      </c>
      <c r="I123" s="142"/>
      <c r="L123" s="32"/>
      <c r="M123" s="143"/>
      <c r="T123" s="53"/>
      <c r="AT123" s="17" t="s">
        <v>142</v>
      </c>
      <c r="AU123" s="17" t="s">
        <v>80</v>
      </c>
    </row>
    <row r="124" spans="2:65" s="1" customFormat="1">
      <c r="B124" s="32"/>
      <c r="D124" s="144" t="s">
        <v>144</v>
      </c>
      <c r="F124" s="145" t="s">
        <v>1360</v>
      </c>
      <c r="I124" s="142"/>
      <c r="L124" s="32"/>
      <c r="M124" s="143"/>
      <c r="T124" s="53"/>
      <c r="AT124" s="17" t="s">
        <v>144</v>
      </c>
      <c r="AU124" s="17" t="s">
        <v>80</v>
      </c>
    </row>
    <row r="125" spans="2:65" s="1" customFormat="1" ht="24.2" customHeight="1">
      <c r="B125" s="32"/>
      <c r="C125" s="127" t="s">
        <v>208</v>
      </c>
      <c r="D125" s="127" t="s">
        <v>135</v>
      </c>
      <c r="E125" s="128" t="s">
        <v>1361</v>
      </c>
      <c r="F125" s="129" t="s">
        <v>1362</v>
      </c>
      <c r="G125" s="130" t="s">
        <v>309</v>
      </c>
      <c r="H125" s="131">
        <v>6.48</v>
      </c>
      <c r="I125" s="132"/>
      <c r="J125" s="133">
        <f>ROUND(I125*H125,2)</f>
        <v>0</v>
      </c>
      <c r="K125" s="129" t="s">
        <v>139</v>
      </c>
      <c r="L125" s="32"/>
      <c r="M125" s="134" t="s">
        <v>19</v>
      </c>
      <c r="N125" s="135" t="s">
        <v>41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140</v>
      </c>
      <c r="AT125" s="138" t="s">
        <v>135</v>
      </c>
      <c r="AU125" s="138" t="s">
        <v>80</v>
      </c>
      <c r="AY125" s="17" t="s">
        <v>132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78</v>
      </c>
      <c r="BK125" s="139">
        <f>ROUND(I125*H125,2)</f>
        <v>0</v>
      </c>
      <c r="BL125" s="17" t="s">
        <v>140</v>
      </c>
      <c r="BM125" s="138" t="s">
        <v>1363</v>
      </c>
    </row>
    <row r="126" spans="2:65" s="1" customFormat="1" ht="29.25">
      <c r="B126" s="32"/>
      <c r="D126" s="140" t="s">
        <v>142</v>
      </c>
      <c r="F126" s="141" t="s">
        <v>1364</v>
      </c>
      <c r="I126" s="142"/>
      <c r="L126" s="32"/>
      <c r="M126" s="143"/>
      <c r="T126" s="53"/>
      <c r="AT126" s="17" t="s">
        <v>142</v>
      </c>
      <c r="AU126" s="17" t="s">
        <v>80</v>
      </c>
    </row>
    <row r="127" spans="2:65" s="1" customFormat="1">
      <c r="B127" s="32"/>
      <c r="D127" s="144" t="s">
        <v>144</v>
      </c>
      <c r="F127" s="145" t="s">
        <v>1365</v>
      </c>
      <c r="I127" s="142"/>
      <c r="L127" s="32"/>
      <c r="M127" s="143"/>
      <c r="T127" s="53"/>
      <c r="AT127" s="17" t="s">
        <v>144</v>
      </c>
      <c r="AU127" s="17" t="s">
        <v>80</v>
      </c>
    </row>
    <row r="128" spans="2:65" s="13" customFormat="1">
      <c r="B128" s="152"/>
      <c r="D128" s="140" t="s">
        <v>146</v>
      </c>
      <c r="E128" s="153" t="s">
        <v>19</v>
      </c>
      <c r="F128" s="154" t="s">
        <v>1366</v>
      </c>
      <c r="H128" s="155">
        <v>6.48</v>
      </c>
      <c r="I128" s="156"/>
      <c r="L128" s="152"/>
      <c r="M128" s="157"/>
      <c r="T128" s="158"/>
      <c r="AT128" s="153" t="s">
        <v>146</v>
      </c>
      <c r="AU128" s="153" t="s">
        <v>80</v>
      </c>
      <c r="AV128" s="13" t="s">
        <v>80</v>
      </c>
      <c r="AW128" s="13" t="s">
        <v>32</v>
      </c>
      <c r="AX128" s="13" t="s">
        <v>70</v>
      </c>
      <c r="AY128" s="153" t="s">
        <v>132</v>
      </c>
    </row>
    <row r="129" spans="2:65" s="14" customFormat="1">
      <c r="B129" s="159"/>
      <c r="D129" s="140" t="s">
        <v>146</v>
      </c>
      <c r="E129" s="160" t="s">
        <v>19</v>
      </c>
      <c r="F129" s="161" t="s">
        <v>149</v>
      </c>
      <c r="H129" s="162">
        <v>6.48</v>
      </c>
      <c r="I129" s="163"/>
      <c r="L129" s="159"/>
      <c r="M129" s="164"/>
      <c r="T129" s="165"/>
      <c r="AT129" s="160" t="s">
        <v>146</v>
      </c>
      <c r="AU129" s="160" t="s">
        <v>80</v>
      </c>
      <c r="AV129" s="14" t="s">
        <v>140</v>
      </c>
      <c r="AW129" s="14" t="s">
        <v>32</v>
      </c>
      <c r="AX129" s="14" t="s">
        <v>78</v>
      </c>
      <c r="AY129" s="160" t="s">
        <v>132</v>
      </c>
    </row>
    <row r="130" spans="2:65" s="1" customFormat="1" ht="24.2" customHeight="1">
      <c r="B130" s="32"/>
      <c r="C130" s="127" t="s">
        <v>217</v>
      </c>
      <c r="D130" s="127" t="s">
        <v>135</v>
      </c>
      <c r="E130" s="128" t="s">
        <v>1367</v>
      </c>
      <c r="F130" s="129" t="s">
        <v>1368</v>
      </c>
      <c r="G130" s="130" t="s">
        <v>309</v>
      </c>
      <c r="H130" s="131">
        <v>3.24</v>
      </c>
      <c r="I130" s="132"/>
      <c r="J130" s="133">
        <f>ROUND(I130*H130,2)</f>
        <v>0</v>
      </c>
      <c r="K130" s="129" t="s">
        <v>139</v>
      </c>
      <c r="L130" s="32"/>
      <c r="M130" s="134" t="s">
        <v>19</v>
      </c>
      <c r="N130" s="135" t="s">
        <v>41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140</v>
      </c>
      <c r="AT130" s="138" t="s">
        <v>135</v>
      </c>
      <c r="AU130" s="138" t="s">
        <v>80</v>
      </c>
      <c r="AY130" s="17" t="s">
        <v>132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78</v>
      </c>
      <c r="BK130" s="139">
        <f>ROUND(I130*H130,2)</f>
        <v>0</v>
      </c>
      <c r="BL130" s="17" t="s">
        <v>140</v>
      </c>
      <c r="BM130" s="138" t="s">
        <v>1369</v>
      </c>
    </row>
    <row r="131" spans="2:65" s="1" customFormat="1" ht="39">
      <c r="B131" s="32"/>
      <c r="D131" s="140" t="s">
        <v>142</v>
      </c>
      <c r="F131" s="141" t="s">
        <v>1370</v>
      </c>
      <c r="I131" s="142"/>
      <c r="L131" s="32"/>
      <c r="M131" s="143"/>
      <c r="T131" s="53"/>
      <c r="AT131" s="17" t="s">
        <v>142</v>
      </c>
      <c r="AU131" s="17" t="s">
        <v>80</v>
      </c>
    </row>
    <row r="132" spans="2:65" s="1" customFormat="1">
      <c r="B132" s="32"/>
      <c r="D132" s="144" t="s">
        <v>144</v>
      </c>
      <c r="F132" s="145" t="s">
        <v>1371</v>
      </c>
      <c r="I132" s="142"/>
      <c r="L132" s="32"/>
      <c r="M132" s="143"/>
      <c r="T132" s="53"/>
      <c r="AT132" s="17" t="s">
        <v>144</v>
      </c>
      <c r="AU132" s="17" t="s">
        <v>80</v>
      </c>
    </row>
    <row r="133" spans="2:65" s="13" customFormat="1">
      <c r="B133" s="152"/>
      <c r="D133" s="140" t="s">
        <v>146</v>
      </c>
      <c r="E133" s="153" t="s">
        <v>19</v>
      </c>
      <c r="F133" s="154" t="s">
        <v>1372</v>
      </c>
      <c r="H133" s="155">
        <v>3.24</v>
      </c>
      <c r="I133" s="156"/>
      <c r="L133" s="152"/>
      <c r="M133" s="157"/>
      <c r="T133" s="158"/>
      <c r="AT133" s="153" t="s">
        <v>146</v>
      </c>
      <c r="AU133" s="153" t="s">
        <v>80</v>
      </c>
      <c r="AV133" s="13" t="s">
        <v>80</v>
      </c>
      <c r="AW133" s="13" t="s">
        <v>32</v>
      </c>
      <c r="AX133" s="13" t="s">
        <v>70</v>
      </c>
      <c r="AY133" s="153" t="s">
        <v>132</v>
      </c>
    </row>
    <row r="134" spans="2:65" s="14" customFormat="1">
      <c r="B134" s="159"/>
      <c r="D134" s="140" t="s">
        <v>146</v>
      </c>
      <c r="E134" s="160" t="s">
        <v>19</v>
      </c>
      <c r="F134" s="161" t="s">
        <v>149</v>
      </c>
      <c r="H134" s="162">
        <v>3.24</v>
      </c>
      <c r="I134" s="163"/>
      <c r="L134" s="159"/>
      <c r="M134" s="164"/>
      <c r="T134" s="165"/>
      <c r="AT134" s="160" t="s">
        <v>146</v>
      </c>
      <c r="AU134" s="160" t="s">
        <v>80</v>
      </c>
      <c r="AV134" s="14" t="s">
        <v>140</v>
      </c>
      <c r="AW134" s="14" t="s">
        <v>32</v>
      </c>
      <c r="AX134" s="14" t="s">
        <v>78</v>
      </c>
      <c r="AY134" s="160" t="s">
        <v>132</v>
      </c>
    </row>
    <row r="135" spans="2:65" s="1" customFormat="1" ht="16.5" customHeight="1">
      <c r="B135" s="32"/>
      <c r="C135" s="166" t="s">
        <v>224</v>
      </c>
      <c r="D135" s="166" t="s">
        <v>485</v>
      </c>
      <c r="E135" s="167" t="s">
        <v>1373</v>
      </c>
      <c r="F135" s="168" t="s">
        <v>1374</v>
      </c>
      <c r="G135" s="169" t="s">
        <v>436</v>
      </c>
      <c r="H135" s="170">
        <v>6.48</v>
      </c>
      <c r="I135" s="171"/>
      <c r="J135" s="172">
        <f>ROUND(I135*H135,2)</f>
        <v>0</v>
      </c>
      <c r="K135" s="168" t="s">
        <v>139</v>
      </c>
      <c r="L135" s="173"/>
      <c r="M135" s="174" t="s">
        <v>19</v>
      </c>
      <c r="N135" s="175" t="s">
        <v>41</v>
      </c>
      <c r="P135" s="136">
        <f>O135*H135</f>
        <v>0</v>
      </c>
      <c r="Q135" s="136">
        <v>1</v>
      </c>
      <c r="R135" s="136">
        <f>Q135*H135</f>
        <v>6.48</v>
      </c>
      <c r="S135" s="136">
        <v>0</v>
      </c>
      <c r="T135" s="137">
        <f>S135*H135</f>
        <v>0</v>
      </c>
      <c r="AR135" s="138" t="s">
        <v>199</v>
      </c>
      <c r="AT135" s="138" t="s">
        <v>485</v>
      </c>
      <c r="AU135" s="138" t="s">
        <v>80</v>
      </c>
      <c r="AY135" s="17" t="s">
        <v>132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78</v>
      </c>
      <c r="BK135" s="139">
        <f>ROUND(I135*H135,2)</f>
        <v>0</v>
      </c>
      <c r="BL135" s="17" t="s">
        <v>140</v>
      </c>
      <c r="BM135" s="138" t="s">
        <v>1375</v>
      </c>
    </row>
    <row r="136" spans="2:65" s="1" customFormat="1">
      <c r="B136" s="32"/>
      <c r="D136" s="140" t="s">
        <v>142</v>
      </c>
      <c r="F136" s="141" t="s">
        <v>1374</v>
      </c>
      <c r="I136" s="142"/>
      <c r="L136" s="32"/>
      <c r="M136" s="143"/>
      <c r="T136" s="53"/>
      <c r="AT136" s="17" t="s">
        <v>142</v>
      </c>
      <c r="AU136" s="17" t="s">
        <v>80</v>
      </c>
    </row>
    <row r="137" spans="2:65" s="13" customFormat="1">
      <c r="B137" s="152"/>
      <c r="D137" s="140" t="s">
        <v>146</v>
      </c>
      <c r="E137" s="153" t="s">
        <v>19</v>
      </c>
      <c r="F137" s="154" t="s">
        <v>1376</v>
      </c>
      <c r="H137" s="155">
        <v>3.24</v>
      </c>
      <c r="I137" s="156"/>
      <c r="L137" s="152"/>
      <c r="M137" s="157"/>
      <c r="T137" s="158"/>
      <c r="AT137" s="153" t="s">
        <v>146</v>
      </c>
      <c r="AU137" s="153" t="s">
        <v>80</v>
      </c>
      <c r="AV137" s="13" t="s">
        <v>80</v>
      </c>
      <c r="AW137" s="13" t="s">
        <v>32</v>
      </c>
      <c r="AX137" s="13" t="s">
        <v>78</v>
      </c>
      <c r="AY137" s="153" t="s">
        <v>132</v>
      </c>
    </row>
    <row r="138" spans="2:65" s="13" customFormat="1">
      <c r="B138" s="152"/>
      <c r="D138" s="140" t="s">
        <v>146</v>
      </c>
      <c r="F138" s="154" t="s">
        <v>1377</v>
      </c>
      <c r="H138" s="155">
        <v>6.48</v>
      </c>
      <c r="I138" s="156"/>
      <c r="L138" s="152"/>
      <c r="M138" s="157"/>
      <c r="T138" s="158"/>
      <c r="AT138" s="153" t="s">
        <v>146</v>
      </c>
      <c r="AU138" s="153" t="s">
        <v>80</v>
      </c>
      <c r="AV138" s="13" t="s">
        <v>80</v>
      </c>
      <c r="AW138" s="13" t="s">
        <v>4</v>
      </c>
      <c r="AX138" s="13" t="s">
        <v>78</v>
      </c>
      <c r="AY138" s="153" t="s">
        <v>132</v>
      </c>
    </row>
    <row r="139" spans="2:65" s="11" customFormat="1" ht="22.9" customHeight="1">
      <c r="B139" s="115"/>
      <c r="D139" s="116" t="s">
        <v>69</v>
      </c>
      <c r="E139" s="125" t="s">
        <v>140</v>
      </c>
      <c r="F139" s="125" t="s">
        <v>1378</v>
      </c>
      <c r="I139" s="118"/>
      <c r="J139" s="126">
        <f>BK139</f>
        <v>0</v>
      </c>
      <c r="L139" s="115"/>
      <c r="M139" s="120"/>
      <c r="P139" s="121">
        <f>SUM(P140:P144)</f>
        <v>0</v>
      </c>
      <c r="R139" s="121">
        <f>SUM(R140:R144)</f>
        <v>2.0420316000000001</v>
      </c>
      <c r="T139" s="122">
        <f>SUM(T140:T144)</f>
        <v>0</v>
      </c>
      <c r="AR139" s="116" t="s">
        <v>78</v>
      </c>
      <c r="AT139" s="123" t="s">
        <v>69</v>
      </c>
      <c r="AU139" s="123" t="s">
        <v>78</v>
      </c>
      <c r="AY139" s="116" t="s">
        <v>132</v>
      </c>
      <c r="BK139" s="124">
        <f>SUM(BK140:BK144)</f>
        <v>0</v>
      </c>
    </row>
    <row r="140" spans="2:65" s="1" customFormat="1" ht="24.2" customHeight="1">
      <c r="B140" s="32"/>
      <c r="C140" s="127" t="s">
        <v>8</v>
      </c>
      <c r="D140" s="127" t="s">
        <v>135</v>
      </c>
      <c r="E140" s="128" t="s">
        <v>1379</v>
      </c>
      <c r="F140" s="129" t="s">
        <v>1380</v>
      </c>
      <c r="G140" s="130" t="s">
        <v>309</v>
      </c>
      <c r="H140" s="131">
        <v>1.08</v>
      </c>
      <c r="I140" s="132"/>
      <c r="J140" s="133">
        <f>ROUND(I140*H140,2)</f>
        <v>0</v>
      </c>
      <c r="K140" s="129" t="s">
        <v>139</v>
      </c>
      <c r="L140" s="32"/>
      <c r="M140" s="134" t="s">
        <v>19</v>
      </c>
      <c r="N140" s="135" t="s">
        <v>41</v>
      </c>
      <c r="P140" s="136">
        <f>O140*H140</f>
        <v>0</v>
      </c>
      <c r="Q140" s="136">
        <v>1.8907700000000001</v>
      </c>
      <c r="R140" s="136">
        <f>Q140*H140</f>
        <v>2.0420316000000001</v>
      </c>
      <c r="S140" s="136">
        <v>0</v>
      </c>
      <c r="T140" s="137">
        <f>S140*H140</f>
        <v>0</v>
      </c>
      <c r="AR140" s="138" t="s">
        <v>140</v>
      </c>
      <c r="AT140" s="138" t="s">
        <v>135</v>
      </c>
      <c r="AU140" s="138" t="s">
        <v>80</v>
      </c>
      <c r="AY140" s="17" t="s">
        <v>132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78</v>
      </c>
      <c r="BK140" s="139">
        <f>ROUND(I140*H140,2)</f>
        <v>0</v>
      </c>
      <c r="BL140" s="17" t="s">
        <v>140</v>
      </c>
      <c r="BM140" s="138" t="s">
        <v>1381</v>
      </c>
    </row>
    <row r="141" spans="2:65" s="1" customFormat="1" ht="19.5">
      <c r="B141" s="32"/>
      <c r="D141" s="140" t="s">
        <v>142</v>
      </c>
      <c r="F141" s="141" t="s">
        <v>1382</v>
      </c>
      <c r="I141" s="142"/>
      <c r="L141" s="32"/>
      <c r="M141" s="143"/>
      <c r="T141" s="53"/>
      <c r="AT141" s="17" t="s">
        <v>142</v>
      </c>
      <c r="AU141" s="17" t="s">
        <v>80</v>
      </c>
    </row>
    <row r="142" spans="2:65" s="1" customFormat="1">
      <c r="B142" s="32"/>
      <c r="D142" s="144" t="s">
        <v>144</v>
      </c>
      <c r="F142" s="145" t="s">
        <v>1383</v>
      </c>
      <c r="I142" s="142"/>
      <c r="L142" s="32"/>
      <c r="M142" s="143"/>
      <c r="T142" s="53"/>
      <c r="AT142" s="17" t="s">
        <v>144</v>
      </c>
      <c r="AU142" s="17" t="s">
        <v>80</v>
      </c>
    </row>
    <row r="143" spans="2:65" s="13" customFormat="1">
      <c r="B143" s="152"/>
      <c r="D143" s="140" t="s">
        <v>146</v>
      </c>
      <c r="E143" s="153" t="s">
        <v>19</v>
      </c>
      <c r="F143" s="154" t="s">
        <v>1384</v>
      </c>
      <c r="H143" s="155">
        <v>1.08</v>
      </c>
      <c r="I143" s="156"/>
      <c r="L143" s="152"/>
      <c r="M143" s="157"/>
      <c r="T143" s="158"/>
      <c r="AT143" s="153" t="s">
        <v>146</v>
      </c>
      <c r="AU143" s="153" t="s">
        <v>80</v>
      </c>
      <c r="AV143" s="13" t="s">
        <v>80</v>
      </c>
      <c r="AW143" s="13" t="s">
        <v>32</v>
      </c>
      <c r="AX143" s="13" t="s">
        <v>70</v>
      </c>
      <c r="AY143" s="153" t="s">
        <v>132</v>
      </c>
    </row>
    <row r="144" spans="2:65" s="14" customFormat="1">
      <c r="B144" s="159"/>
      <c r="D144" s="140" t="s">
        <v>146</v>
      </c>
      <c r="E144" s="160" t="s">
        <v>19</v>
      </c>
      <c r="F144" s="161" t="s">
        <v>149</v>
      </c>
      <c r="H144" s="162">
        <v>1.08</v>
      </c>
      <c r="I144" s="163"/>
      <c r="L144" s="159"/>
      <c r="M144" s="164"/>
      <c r="T144" s="165"/>
      <c r="AT144" s="160" t="s">
        <v>146</v>
      </c>
      <c r="AU144" s="160" t="s">
        <v>80</v>
      </c>
      <c r="AV144" s="14" t="s">
        <v>140</v>
      </c>
      <c r="AW144" s="14" t="s">
        <v>32</v>
      </c>
      <c r="AX144" s="14" t="s">
        <v>78</v>
      </c>
      <c r="AY144" s="160" t="s">
        <v>132</v>
      </c>
    </row>
    <row r="145" spans="2:65" s="11" customFormat="1" ht="22.9" customHeight="1">
      <c r="B145" s="115"/>
      <c r="D145" s="116" t="s">
        <v>69</v>
      </c>
      <c r="E145" s="125" t="s">
        <v>157</v>
      </c>
      <c r="F145" s="125" t="s">
        <v>158</v>
      </c>
      <c r="I145" s="118"/>
      <c r="J145" s="126">
        <f>BK145</f>
        <v>0</v>
      </c>
      <c r="L145" s="115"/>
      <c r="M145" s="120"/>
      <c r="P145" s="121">
        <f>SUM(P146:P154)</f>
        <v>0</v>
      </c>
      <c r="R145" s="121">
        <f>SUM(R146:R154)</f>
        <v>4.6401293999999993</v>
      </c>
      <c r="T145" s="122">
        <f>SUM(T146:T154)</f>
        <v>0</v>
      </c>
      <c r="AR145" s="116" t="s">
        <v>78</v>
      </c>
      <c r="AT145" s="123" t="s">
        <v>69</v>
      </c>
      <c r="AU145" s="123" t="s">
        <v>78</v>
      </c>
      <c r="AY145" s="116" t="s">
        <v>132</v>
      </c>
      <c r="BK145" s="124">
        <f>SUM(BK146:BK154)</f>
        <v>0</v>
      </c>
    </row>
    <row r="146" spans="2:65" s="1" customFormat="1" ht="24.2" customHeight="1">
      <c r="B146" s="32"/>
      <c r="C146" s="127" t="s">
        <v>236</v>
      </c>
      <c r="D146" s="127" t="s">
        <v>135</v>
      </c>
      <c r="E146" s="128" t="s">
        <v>1385</v>
      </c>
      <c r="F146" s="129" t="s">
        <v>1386</v>
      </c>
      <c r="G146" s="130" t="s">
        <v>138</v>
      </c>
      <c r="H146" s="131">
        <v>14.25</v>
      </c>
      <c r="I146" s="132"/>
      <c r="J146" s="133">
        <f>ROUND(I146*H146,2)</f>
        <v>0</v>
      </c>
      <c r="K146" s="129" t="s">
        <v>139</v>
      </c>
      <c r="L146" s="32"/>
      <c r="M146" s="134" t="s">
        <v>19</v>
      </c>
      <c r="N146" s="135" t="s">
        <v>41</v>
      </c>
      <c r="P146" s="136">
        <f>O146*H146</f>
        <v>0</v>
      </c>
      <c r="Q146" s="136">
        <v>4.1200000000000001E-2</v>
      </c>
      <c r="R146" s="136">
        <f>Q146*H146</f>
        <v>0.58709999999999996</v>
      </c>
      <c r="S146" s="136">
        <v>0</v>
      </c>
      <c r="T146" s="137">
        <f>S146*H146</f>
        <v>0</v>
      </c>
      <c r="AR146" s="138" t="s">
        <v>140</v>
      </c>
      <c r="AT146" s="138" t="s">
        <v>135</v>
      </c>
      <c r="AU146" s="138" t="s">
        <v>80</v>
      </c>
      <c r="AY146" s="17" t="s">
        <v>132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78</v>
      </c>
      <c r="BK146" s="139">
        <f>ROUND(I146*H146,2)</f>
        <v>0</v>
      </c>
      <c r="BL146" s="17" t="s">
        <v>140</v>
      </c>
      <c r="BM146" s="138" t="s">
        <v>1387</v>
      </c>
    </row>
    <row r="147" spans="2:65" s="1" customFormat="1" ht="19.5">
      <c r="B147" s="32"/>
      <c r="D147" s="140" t="s">
        <v>142</v>
      </c>
      <c r="F147" s="141" t="s">
        <v>1388</v>
      </c>
      <c r="I147" s="142"/>
      <c r="L147" s="32"/>
      <c r="M147" s="143"/>
      <c r="T147" s="53"/>
      <c r="AT147" s="17" t="s">
        <v>142</v>
      </c>
      <c r="AU147" s="17" t="s">
        <v>80</v>
      </c>
    </row>
    <row r="148" spans="2:65" s="1" customFormat="1">
      <c r="B148" s="32"/>
      <c r="D148" s="144" t="s">
        <v>144</v>
      </c>
      <c r="F148" s="145" t="s">
        <v>1389</v>
      </c>
      <c r="I148" s="142"/>
      <c r="L148" s="32"/>
      <c r="M148" s="143"/>
      <c r="T148" s="53"/>
      <c r="AT148" s="17" t="s">
        <v>144</v>
      </c>
      <c r="AU148" s="17" t="s">
        <v>80</v>
      </c>
    </row>
    <row r="149" spans="2:65" s="13" customFormat="1">
      <c r="B149" s="152"/>
      <c r="D149" s="140" t="s">
        <v>146</v>
      </c>
      <c r="E149" s="153" t="s">
        <v>19</v>
      </c>
      <c r="F149" s="154" t="s">
        <v>1390</v>
      </c>
      <c r="H149" s="155">
        <v>14.25</v>
      </c>
      <c r="I149" s="156"/>
      <c r="L149" s="152"/>
      <c r="M149" s="157"/>
      <c r="T149" s="158"/>
      <c r="AT149" s="153" t="s">
        <v>146</v>
      </c>
      <c r="AU149" s="153" t="s">
        <v>80</v>
      </c>
      <c r="AV149" s="13" t="s">
        <v>80</v>
      </c>
      <c r="AW149" s="13" t="s">
        <v>32</v>
      </c>
      <c r="AX149" s="13" t="s">
        <v>78</v>
      </c>
      <c r="AY149" s="153" t="s">
        <v>132</v>
      </c>
    </row>
    <row r="150" spans="2:65" s="1" customFormat="1" ht="24.2" customHeight="1">
      <c r="B150" s="32"/>
      <c r="C150" s="127" t="s">
        <v>242</v>
      </c>
      <c r="D150" s="127" t="s">
        <v>135</v>
      </c>
      <c r="E150" s="128" t="s">
        <v>1391</v>
      </c>
      <c r="F150" s="129" t="s">
        <v>1392</v>
      </c>
      <c r="G150" s="130" t="s">
        <v>309</v>
      </c>
      <c r="H150" s="131">
        <v>1.62</v>
      </c>
      <c r="I150" s="132"/>
      <c r="J150" s="133">
        <f>ROUND(I150*H150,2)</f>
        <v>0</v>
      </c>
      <c r="K150" s="129" t="s">
        <v>139</v>
      </c>
      <c r="L150" s="32"/>
      <c r="M150" s="134" t="s">
        <v>19</v>
      </c>
      <c r="N150" s="135" t="s">
        <v>41</v>
      </c>
      <c r="P150" s="136">
        <f>O150*H150</f>
        <v>0</v>
      </c>
      <c r="Q150" s="136">
        <v>2.5018699999999998</v>
      </c>
      <c r="R150" s="136">
        <f>Q150*H150</f>
        <v>4.0530293999999998</v>
      </c>
      <c r="S150" s="136">
        <v>0</v>
      </c>
      <c r="T150" s="137">
        <f>S150*H150</f>
        <v>0</v>
      </c>
      <c r="AR150" s="138" t="s">
        <v>140</v>
      </c>
      <c r="AT150" s="138" t="s">
        <v>135</v>
      </c>
      <c r="AU150" s="138" t="s">
        <v>80</v>
      </c>
      <c r="AY150" s="17" t="s">
        <v>132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78</v>
      </c>
      <c r="BK150" s="139">
        <f>ROUND(I150*H150,2)</f>
        <v>0</v>
      </c>
      <c r="BL150" s="17" t="s">
        <v>140</v>
      </c>
      <c r="BM150" s="138" t="s">
        <v>1393</v>
      </c>
    </row>
    <row r="151" spans="2:65" s="1" customFormat="1" ht="19.5">
      <c r="B151" s="32"/>
      <c r="D151" s="140" t="s">
        <v>142</v>
      </c>
      <c r="F151" s="141" t="s">
        <v>1394</v>
      </c>
      <c r="I151" s="142"/>
      <c r="L151" s="32"/>
      <c r="M151" s="143"/>
      <c r="T151" s="53"/>
      <c r="AT151" s="17" t="s">
        <v>142</v>
      </c>
      <c r="AU151" s="17" t="s">
        <v>80</v>
      </c>
    </row>
    <row r="152" spans="2:65" s="1" customFormat="1">
      <c r="B152" s="32"/>
      <c r="D152" s="144" t="s">
        <v>144</v>
      </c>
      <c r="F152" s="145" t="s">
        <v>1395</v>
      </c>
      <c r="I152" s="142"/>
      <c r="L152" s="32"/>
      <c r="M152" s="143"/>
      <c r="T152" s="53"/>
      <c r="AT152" s="17" t="s">
        <v>144</v>
      </c>
      <c r="AU152" s="17" t="s">
        <v>80</v>
      </c>
    </row>
    <row r="153" spans="2:65" s="13" customFormat="1">
      <c r="B153" s="152"/>
      <c r="D153" s="140" t="s">
        <v>146</v>
      </c>
      <c r="E153" s="153" t="s">
        <v>19</v>
      </c>
      <c r="F153" s="154" t="s">
        <v>1396</v>
      </c>
      <c r="H153" s="155">
        <v>1.62</v>
      </c>
      <c r="I153" s="156"/>
      <c r="L153" s="152"/>
      <c r="M153" s="157"/>
      <c r="T153" s="158"/>
      <c r="AT153" s="153" t="s">
        <v>146</v>
      </c>
      <c r="AU153" s="153" t="s">
        <v>80</v>
      </c>
      <c r="AV153" s="13" t="s">
        <v>80</v>
      </c>
      <c r="AW153" s="13" t="s">
        <v>32</v>
      </c>
      <c r="AX153" s="13" t="s">
        <v>70</v>
      </c>
      <c r="AY153" s="153" t="s">
        <v>132</v>
      </c>
    </row>
    <row r="154" spans="2:65" s="14" customFormat="1">
      <c r="B154" s="159"/>
      <c r="D154" s="140" t="s">
        <v>146</v>
      </c>
      <c r="E154" s="160" t="s">
        <v>19</v>
      </c>
      <c r="F154" s="161" t="s">
        <v>149</v>
      </c>
      <c r="H154" s="162">
        <v>1.62</v>
      </c>
      <c r="I154" s="163"/>
      <c r="L154" s="159"/>
      <c r="M154" s="164"/>
      <c r="T154" s="165"/>
      <c r="AT154" s="160" t="s">
        <v>146</v>
      </c>
      <c r="AU154" s="160" t="s">
        <v>80</v>
      </c>
      <c r="AV154" s="14" t="s">
        <v>140</v>
      </c>
      <c r="AW154" s="14" t="s">
        <v>32</v>
      </c>
      <c r="AX154" s="14" t="s">
        <v>78</v>
      </c>
      <c r="AY154" s="160" t="s">
        <v>132</v>
      </c>
    </row>
    <row r="155" spans="2:65" s="11" customFormat="1" ht="22.9" customHeight="1">
      <c r="B155" s="115"/>
      <c r="D155" s="116" t="s">
        <v>69</v>
      </c>
      <c r="E155" s="125" t="s">
        <v>208</v>
      </c>
      <c r="F155" s="125" t="s">
        <v>335</v>
      </c>
      <c r="I155" s="118"/>
      <c r="J155" s="126">
        <f>BK155</f>
        <v>0</v>
      </c>
      <c r="L155" s="115"/>
      <c r="M155" s="120"/>
      <c r="P155" s="121">
        <f>SUM(P156:P184)</f>
        <v>0</v>
      </c>
      <c r="R155" s="121">
        <f>SUM(R156:R184)</f>
        <v>0</v>
      </c>
      <c r="T155" s="122">
        <f>SUM(T156:T184)</f>
        <v>6.7979800000000008</v>
      </c>
      <c r="AR155" s="116" t="s">
        <v>78</v>
      </c>
      <c r="AT155" s="123" t="s">
        <v>69</v>
      </c>
      <c r="AU155" s="123" t="s">
        <v>78</v>
      </c>
      <c r="AY155" s="116" t="s">
        <v>132</v>
      </c>
      <c r="BK155" s="124">
        <f>SUM(BK156:BK184)</f>
        <v>0</v>
      </c>
    </row>
    <row r="156" spans="2:65" s="1" customFormat="1" ht="37.9" customHeight="1">
      <c r="B156" s="32"/>
      <c r="C156" s="127" t="s">
        <v>259</v>
      </c>
      <c r="D156" s="127" t="s">
        <v>135</v>
      </c>
      <c r="E156" s="128" t="s">
        <v>1397</v>
      </c>
      <c r="F156" s="129" t="s">
        <v>1398</v>
      </c>
      <c r="G156" s="130" t="s">
        <v>309</v>
      </c>
      <c r="H156" s="131">
        <v>1.62</v>
      </c>
      <c r="I156" s="132"/>
      <c r="J156" s="133">
        <f>ROUND(I156*H156,2)</f>
        <v>0</v>
      </c>
      <c r="K156" s="129" t="s">
        <v>139</v>
      </c>
      <c r="L156" s="32"/>
      <c r="M156" s="134" t="s">
        <v>19</v>
      </c>
      <c r="N156" s="135" t="s">
        <v>41</v>
      </c>
      <c r="P156" s="136">
        <f>O156*H156</f>
        <v>0</v>
      </c>
      <c r="Q156" s="136">
        <v>0</v>
      </c>
      <c r="R156" s="136">
        <f>Q156*H156</f>
        <v>0</v>
      </c>
      <c r="S156" s="136">
        <v>2.2000000000000002</v>
      </c>
      <c r="T156" s="137">
        <f>S156*H156</f>
        <v>3.5640000000000005</v>
      </c>
      <c r="AR156" s="138" t="s">
        <v>140</v>
      </c>
      <c r="AT156" s="138" t="s">
        <v>135</v>
      </c>
      <c r="AU156" s="138" t="s">
        <v>80</v>
      </c>
      <c r="AY156" s="17" t="s">
        <v>132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78</v>
      </c>
      <c r="BK156" s="139">
        <f>ROUND(I156*H156,2)</f>
        <v>0</v>
      </c>
      <c r="BL156" s="17" t="s">
        <v>140</v>
      </c>
      <c r="BM156" s="138" t="s">
        <v>1399</v>
      </c>
    </row>
    <row r="157" spans="2:65" s="1" customFormat="1" ht="19.5">
      <c r="B157" s="32"/>
      <c r="D157" s="140" t="s">
        <v>142</v>
      </c>
      <c r="F157" s="141" t="s">
        <v>1400</v>
      </c>
      <c r="I157" s="142"/>
      <c r="L157" s="32"/>
      <c r="M157" s="143"/>
      <c r="T157" s="53"/>
      <c r="AT157" s="17" t="s">
        <v>142</v>
      </c>
      <c r="AU157" s="17" t="s">
        <v>80</v>
      </c>
    </row>
    <row r="158" spans="2:65" s="1" customFormat="1">
      <c r="B158" s="32"/>
      <c r="D158" s="144" t="s">
        <v>144</v>
      </c>
      <c r="F158" s="145" t="s">
        <v>1401</v>
      </c>
      <c r="I158" s="142"/>
      <c r="L158" s="32"/>
      <c r="M158" s="143"/>
      <c r="T158" s="53"/>
      <c r="AT158" s="17" t="s">
        <v>144</v>
      </c>
      <c r="AU158" s="17" t="s">
        <v>80</v>
      </c>
    </row>
    <row r="159" spans="2:65" s="13" customFormat="1">
      <c r="B159" s="152"/>
      <c r="D159" s="140" t="s">
        <v>146</v>
      </c>
      <c r="E159" s="153" t="s">
        <v>19</v>
      </c>
      <c r="F159" s="154" t="s">
        <v>1396</v>
      </c>
      <c r="H159" s="155">
        <v>1.62</v>
      </c>
      <c r="I159" s="156"/>
      <c r="L159" s="152"/>
      <c r="M159" s="157"/>
      <c r="T159" s="158"/>
      <c r="AT159" s="153" t="s">
        <v>146</v>
      </c>
      <c r="AU159" s="153" t="s">
        <v>80</v>
      </c>
      <c r="AV159" s="13" t="s">
        <v>80</v>
      </c>
      <c r="AW159" s="13" t="s">
        <v>32</v>
      </c>
      <c r="AX159" s="13" t="s">
        <v>70</v>
      </c>
      <c r="AY159" s="153" t="s">
        <v>132</v>
      </c>
    </row>
    <row r="160" spans="2:65" s="14" customFormat="1">
      <c r="B160" s="159"/>
      <c r="D160" s="140" t="s">
        <v>146</v>
      </c>
      <c r="E160" s="160" t="s">
        <v>19</v>
      </c>
      <c r="F160" s="161" t="s">
        <v>149</v>
      </c>
      <c r="H160" s="162">
        <v>1.62</v>
      </c>
      <c r="I160" s="163"/>
      <c r="L160" s="159"/>
      <c r="M160" s="164"/>
      <c r="T160" s="165"/>
      <c r="AT160" s="160" t="s">
        <v>146</v>
      </c>
      <c r="AU160" s="160" t="s">
        <v>80</v>
      </c>
      <c r="AV160" s="14" t="s">
        <v>140</v>
      </c>
      <c r="AW160" s="14" t="s">
        <v>32</v>
      </c>
      <c r="AX160" s="14" t="s">
        <v>78</v>
      </c>
      <c r="AY160" s="160" t="s">
        <v>132</v>
      </c>
    </row>
    <row r="161" spans="2:65" s="1" customFormat="1" ht="33" customHeight="1">
      <c r="B161" s="32"/>
      <c r="C161" s="127" t="s">
        <v>265</v>
      </c>
      <c r="D161" s="127" t="s">
        <v>135</v>
      </c>
      <c r="E161" s="128" t="s">
        <v>1402</v>
      </c>
      <c r="F161" s="129" t="s">
        <v>1403</v>
      </c>
      <c r="G161" s="130" t="s">
        <v>309</v>
      </c>
      <c r="H161" s="131">
        <v>1.62</v>
      </c>
      <c r="I161" s="132"/>
      <c r="J161" s="133">
        <f>ROUND(I161*H161,2)</f>
        <v>0</v>
      </c>
      <c r="K161" s="129" t="s">
        <v>139</v>
      </c>
      <c r="L161" s="32"/>
      <c r="M161" s="134" t="s">
        <v>19</v>
      </c>
      <c r="N161" s="135" t="s">
        <v>41</v>
      </c>
      <c r="P161" s="136">
        <f>O161*H161</f>
        <v>0</v>
      </c>
      <c r="Q161" s="136">
        <v>0</v>
      </c>
      <c r="R161" s="136">
        <f>Q161*H161</f>
        <v>0</v>
      </c>
      <c r="S161" s="136">
        <v>2.9000000000000001E-2</v>
      </c>
      <c r="T161" s="137">
        <f>S161*H161</f>
        <v>4.6980000000000008E-2</v>
      </c>
      <c r="AR161" s="138" t="s">
        <v>140</v>
      </c>
      <c r="AT161" s="138" t="s">
        <v>135</v>
      </c>
      <c r="AU161" s="138" t="s">
        <v>80</v>
      </c>
      <c r="AY161" s="17" t="s">
        <v>132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78</v>
      </c>
      <c r="BK161" s="139">
        <f>ROUND(I161*H161,2)</f>
        <v>0</v>
      </c>
      <c r="BL161" s="17" t="s">
        <v>140</v>
      </c>
      <c r="BM161" s="138" t="s">
        <v>1404</v>
      </c>
    </row>
    <row r="162" spans="2:65" s="1" customFormat="1" ht="19.5">
      <c r="B162" s="32"/>
      <c r="D162" s="140" t="s">
        <v>142</v>
      </c>
      <c r="F162" s="141" t="s">
        <v>1405</v>
      </c>
      <c r="I162" s="142"/>
      <c r="L162" s="32"/>
      <c r="M162" s="143"/>
      <c r="T162" s="53"/>
      <c r="AT162" s="17" t="s">
        <v>142</v>
      </c>
      <c r="AU162" s="17" t="s">
        <v>80</v>
      </c>
    </row>
    <row r="163" spans="2:65" s="1" customFormat="1">
      <c r="B163" s="32"/>
      <c r="D163" s="144" t="s">
        <v>144</v>
      </c>
      <c r="F163" s="145" t="s">
        <v>1406</v>
      </c>
      <c r="I163" s="142"/>
      <c r="L163" s="32"/>
      <c r="M163" s="143"/>
      <c r="T163" s="53"/>
      <c r="AT163" s="17" t="s">
        <v>144</v>
      </c>
      <c r="AU163" s="17" t="s">
        <v>80</v>
      </c>
    </row>
    <row r="164" spans="2:65" s="1" customFormat="1" ht="16.5" customHeight="1">
      <c r="B164" s="32"/>
      <c r="C164" s="127" t="s">
        <v>277</v>
      </c>
      <c r="D164" s="127" t="s">
        <v>135</v>
      </c>
      <c r="E164" s="128" t="s">
        <v>1407</v>
      </c>
      <c r="F164" s="129" t="s">
        <v>1408</v>
      </c>
      <c r="G164" s="130" t="s">
        <v>152</v>
      </c>
      <c r="H164" s="131">
        <v>20</v>
      </c>
      <c r="I164" s="132"/>
      <c r="J164" s="133">
        <f>ROUND(I164*H164,2)</f>
        <v>0</v>
      </c>
      <c r="K164" s="129" t="s">
        <v>139</v>
      </c>
      <c r="L164" s="32"/>
      <c r="M164" s="134" t="s">
        <v>19</v>
      </c>
      <c r="N164" s="135" t="s">
        <v>41</v>
      </c>
      <c r="P164" s="136">
        <f>O164*H164</f>
        <v>0</v>
      </c>
      <c r="Q164" s="136">
        <v>0</v>
      </c>
      <c r="R164" s="136">
        <f>Q164*H164</f>
        <v>0</v>
      </c>
      <c r="S164" s="136">
        <v>6.8000000000000005E-2</v>
      </c>
      <c r="T164" s="137">
        <f>S164*H164</f>
        <v>1.36</v>
      </c>
      <c r="AR164" s="138" t="s">
        <v>140</v>
      </c>
      <c r="AT164" s="138" t="s">
        <v>135</v>
      </c>
      <c r="AU164" s="138" t="s">
        <v>80</v>
      </c>
      <c r="AY164" s="17" t="s">
        <v>132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78</v>
      </c>
      <c r="BK164" s="139">
        <f>ROUND(I164*H164,2)</f>
        <v>0</v>
      </c>
      <c r="BL164" s="17" t="s">
        <v>140</v>
      </c>
      <c r="BM164" s="138" t="s">
        <v>1409</v>
      </c>
    </row>
    <row r="165" spans="2:65" s="1" customFormat="1" ht="19.5">
      <c r="B165" s="32"/>
      <c r="D165" s="140" t="s">
        <v>142</v>
      </c>
      <c r="F165" s="141" t="s">
        <v>1410</v>
      </c>
      <c r="I165" s="142"/>
      <c r="L165" s="32"/>
      <c r="M165" s="143"/>
      <c r="T165" s="53"/>
      <c r="AT165" s="17" t="s">
        <v>142</v>
      </c>
      <c r="AU165" s="17" t="s">
        <v>80</v>
      </c>
    </row>
    <row r="166" spans="2:65" s="1" customFormat="1">
      <c r="B166" s="32"/>
      <c r="D166" s="144" t="s">
        <v>144</v>
      </c>
      <c r="F166" s="145" t="s">
        <v>1411</v>
      </c>
      <c r="I166" s="142"/>
      <c r="L166" s="32"/>
      <c r="M166" s="143"/>
      <c r="T166" s="53"/>
      <c r="AT166" s="17" t="s">
        <v>144</v>
      </c>
      <c r="AU166" s="17" t="s">
        <v>80</v>
      </c>
    </row>
    <row r="167" spans="2:65" s="1" customFormat="1" ht="24.2" customHeight="1">
      <c r="B167" s="32"/>
      <c r="C167" s="127" t="s">
        <v>283</v>
      </c>
      <c r="D167" s="127" t="s">
        <v>135</v>
      </c>
      <c r="E167" s="128" t="s">
        <v>1412</v>
      </c>
      <c r="F167" s="129" t="s">
        <v>1413</v>
      </c>
      <c r="G167" s="130" t="s">
        <v>152</v>
      </c>
      <c r="H167" s="131">
        <v>10</v>
      </c>
      <c r="I167" s="132"/>
      <c r="J167" s="133">
        <f>ROUND(I167*H167,2)</f>
        <v>0</v>
      </c>
      <c r="K167" s="129" t="s">
        <v>139</v>
      </c>
      <c r="L167" s="32"/>
      <c r="M167" s="134" t="s">
        <v>19</v>
      </c>
      <c r="N167" s="135" t="s">
        <v>41</v>
      </c>
      <c r="P167" s="136">
        <f>O167*H167</f>
        <v>0</v>
      </c>
      <c r="Q167" s="136">
        <v>0</v>
      </c>
      <c r="R167" s="136">
        <f>Q167*H167</f>
        <v>0</v>
      </c>
      <c r="S167" s="136">
        <v>0.14699999999999999</v>
      </c>
      <c r="T167" s="137">
        <f>S167*H167</f>
        <v>1.47</v>
      </c>
      <c r="AR167" s="138" t="s">
        <v>140</v>
      </c>
      <c r="AT167" s="138" t="s">
        <v>135</v>
      </c>
      <c r="AU167" s="138" t="s">
        <v>80</v>
      </c>
      <c r="AY167" s="17" t="s">
        <v>132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78</v>
      </c>
      <c r="BK167" s="139">
        <f>ROUND(I167*H167,2)</f>
        <v>0</v>
      </c>
      <c r="BL167" s="17" t="s">
        <v>140</v>
      </c>
      <c r="BM167" s="138" t="s">
        <v>1414</v>
      </c>
    </row>
    <row r="168" spans="2:65" s="1" customFormat="1" ht="19.5">
      <c r="B168" s="32"/>
      <c r="D168" s="140" t="s">
        <v>142</v>
      </c>
      <c r="F168" s="141" t="s">
        <v>1415</v>
      </c>
      <c r="I168" s="142"/>
      <c r="L168" s="32"/>
      <c r="M168" s="143"/>
      <c r="T168" s="53"/>
      <c r="AT168" s="17" t="s">
        <v>142</v>
      </c>
      <c r="AU168" s="17" t="s">
        <v>80</v>
      </c>
    </row>
    <row r="169" spans="2:65" s="1" customFormat="1">
      <c r="B169" s="32"/>
      <c r="D169" s="144" t="s">
        <v>144</v>
      </c>
      <c r="F169" s="145" t="s">
        <v>1416</v>
      </c>
      <c r="I169" s="142"/>
      <c r="L169" s="32"/>
      <c r="M169" s="143"/>
      <c r="T169" s="53"/>
      <c r="AT169" s="17" t="s">
        <v>144</v>
      </c>
      <c r="AU169" s="17" t="s">
        <v>80</v>
      </c>
    </row>
    <row r="170" spans="2:65" s="1" customFormat="1" ht="16.5" customHeight="1">
      <c r="B170" s="32"/>
      <c r="C170" s="127" t="s">
        <v>289</v>
      </c>
      <c r="D170" s="127" t="s">
        <v>135</v>
      </c>
      <c r="E170" s="128" t="s">
        <v>1417</v>
      </c>
      <c r="F170" s="129" t="s">
        <v>1418</v>
      </c>
      <c r="G170" s="130" t="s">
        <v>152</v>
      </c>
      <c r="H170" s="131">
        <v>15</v>
      </c>
      <c r="I170" s="132"/>
      <c r="J170" s="133">
        <f>ROUND(I170*H170,2)</f>
        <v>0</v>
      </c>
      <c r="K170" s="129" t="s">
        <v>139</v>
      </c>
      <c r="L170" s="32"/>
      <c r="M170" s="134" t="s">
        <v>19</v>
      </c>
      <c r="N170" s="135" t="s">
        <v>41</v>
      </c>
      <c r="P170" s="136">
        <f>O170*H170</f>
        <v>0</v>
      </c>
      <c r="Q170" s="136">
        <v>0</v>
      </c>
      <c r="R170" s="136">
        <f>Q170*H170</f>
        <v>0</v>
      </c>
      <c r="S170" s="136">
        <v>2.2000000000000001E-3</v>
      </c>
      <c r="T170" s="137">
        <f>S170*H170</f>
        <v>3.3000000000000002E-2</v>
      </c>
      <c r="AR170" s="138" t="s">
        <v>140</v>
      </c>
      <c r="AT170" s="138" t="s">
        <v>135</v>
      </c>
      <c r="AU170" s="138" t="s">
        <v>80</v>
      </c>
      <c r="AY170" s="17" t="s">
        <v>132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78</v>
      </c>
      <c r="BK170" s="139">
        <f>ROUND(I170*H170,2)</f>
        <v>0</v>
      </c>
      <c r="BL170" s="17" t="s">
        <v>140</v>
      </c>
      <c r="BM170" s="138" t="s">
        <v>1419</v>
      </c>
    </row>
    <row r="171" spans="2:65" s="1" customFormat="1" ht="19.5">
      <c r="B171" s="32"/>
      <c r="D171" s="140" t="s">
        <v>142</v>
      </c>
      <c r="F171" s="141" t="s">
        <v>1420</v>
      </c>
      <c r="I171" s="142"/>
      <c r="L171" s="32"/>
      <c r="M171" s="143"/>
      <c r="T171" s="53"/>
      <c r="AT171" s="17" t="s">
        <v>142</v>
      </c>
      <c r="AU171" s="17" t="s">
        <v>80</v>
      </c>
    </row>
    <row r="172" spans="2:65" s="1" customFormat="1">
      <c r="B172" s="32"/>
      <c r="D172" s="144" t="s">
        <v>144</v>
      </c>
      <c r="F172" s="145" t="s">
        <v>1421</v>
      </c>
      <c r="I172" s="142"/>
      <c r="L172" s="32"/>
      <c r="M172" s="143"/>
      <c r="T172" s="53"/>
      <c r="AT172" s="17" t="s">
        <v>144</v>
      </c>
      <c r="AU172" s="17" t="s">
        <v>80</v>
      </c>
    </row>
    <row r="173" spans="2:65" s="1" customFormat="1" ht="24.2" customHeight="1">
      <c r="B173" s="32"/>
      <c r="C173" s="127" t="s">
        <v>295</v>
      </c>
      <c r="D173" s="127" t="s">
        <v>135</v>
      </c>
      <c r="E173" s="128" t="s">
        <v>1422</v>
      </c>
      <c r="F173" s="129" t="s">
        <v>1423</v>
      </c>
      <c r="G173" s="130" t="s">
        <v>152</v>
      </c>
      <c r="H173" s="131">
        <v>10</v>
      </c>
      <c r="I173" s="132"/>
      <c r="J173" s="133">
        <f>ROUND(I173*H173,2)</f>
        <v>0</v>
      </c>
      <c r="K173" s="129" t="s">
        <v>139</v>
      </c>
      <c r="L173" s="32"/>
      <c r="M173" s="134" t="s">
        <v>19</v>
      </c>
      <c r="N173" s="135" t="s">
        <v>41</v>
      </c>
      <c r="P173" s="136">
        <f>O173*H173</f>
        <v>0</v>
      </c>
      <c r="Q173" s="136">
        <v>0</v>
      </c>
      <c r="R173" s="136">
        <f>Q173*H173</f>
        <v>0</v>
      </c>
      <c r="S173" s="136">
        <v>3.0000000000000001E-3</v>
      </c>
      <c r="T173" s="137">
        <f>S173*H173</f>
        <v>0.03</v>
      </c>
      <c r="AR173" s="138" t="s">
        <v>140</v>
      </c>
      <c r="AT173" s="138" t="s">
        <v>135</v>
      </c>
      <c r="AU173" s="138" t="s">
        <v>80</v>
      </c>
      <c r="AY173" s="17" t="s">
        <v>132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78</v>
      </c>
      <c r="BK173" s="139">
        <f>ROUND(I173*H173,2)</f>
        <v>0</v>
      </c>
      <c r="BL173" s="17" t="s">
        <v>140</v>
      </c>
      <c r="BM173" s="138" t="s">
        <v>1424</v>
      </c>
    </row>
    <row r="174" spans="2:65" s="1" customFormat="1" ht="19.5">
      <c r="B174" s="32"/>
      <c r="D174" s="140" t="s">
        <v>142</v>
      </c>
      <c r="F174" s="141" t="s">
        <v>1425</v>
      </c>
      <c r="I174" s="142"/>
      <c r="L174" s="32"/>
      <c r="M174" s="143"/>
      <c r="T174" s="53"/>
      <c r="AT174" s="17" t="s">
        <v>142</v>
      </c>
      <c r="AU174" s="17" t="s">
        <v>80</v>
      </c>
    </row>
    <row r="175" spans="2:65" s="1" customFormat="1">
      <c r="B175" s="32"/>
      <c r="D175" s="144" t="s">
        <v>144</v>
      </c>
      <c r="F175" s="145" t="s">
        <v>1426</v>
      </c>
      <c r="I175" s="142"/>
      <c r="L175" s="32"/>
      <c r="M175" s="143"/>
      <c r="T175" s="53"/>
      <c r="AT175" s="17" t="s">
        <v>144</v>
      </c>
      <c r="AU175" s="17" t="s">
        <v>80</v>
      </c>
    </row>
    <row r="176" spans="2:65" s="1" customFormat="1" ht="24.2" customHeight="1">
      <c r="B176" s="32"/>
      <c r="C176" s="127" t="s">
        <v>7</v>
      </c>
      <c r="D176" s="127" t="s">
        <v>135</v>
      </c>
      <c r="E176" s="128" t="s">
        <v>1427</v>
      </c>
      <c r="F176" s="129" t="s">
        <v>1428</v>
      </c>
      <c r="G176" s="130" t="s">
        <v>152</v>
      </c>
      <c r="H176" s="131">
        <v>22</v>
      </c>
      <c r="I176" s="132"/>
      <c r="J176" s="133">
        <f>ROUND(I176*H176,2)</f>
        <v>0</v>
      </c>
      <c r="K176" s="129" t="s">
        <v>139</v>
      </c>
      <c r="L176" s="32"/>
      <c r="M176" s="134" t="s">
        <v>19</v>
      </c>
      <c r="N176" s="135" t="s">
        <v>41</v>
      </c>
      <c r="P176" s="136">
        <f>O176*H176</f>
        <v>0</v>
      </c>
      <c r="Q176" s="136">
        <v>0</v>
      </c>
      <c r="R176" s="136">
        <f>Q176*H176</f>
        <v>0</v>
      </c>
      <c r="S176" s="136">
        <v>6.0000000000000001E-3</v>
      </c>
      <c r="T176" s="137">
        <f>S176*H176</f>
        <v>0.13200000000000001</v>
      </c>
      <c r="AR176" s="138" t="s">
        <v>140</v>
      </c>
      <c r="AT176" s="138" t="s">
        <v>135</v>
      </c>
      <c r="AU176" s="138" t="s">
        <v>80</v>
      </c>
      <c r="AY176" s="17" t="s">
        <v>132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78</v>
      </c>
      <c r="BK176" s="139">
        <f>ROUND(I176*H176,2)</f>
        <v>0</v>
      </c>
      <c r="BL176" s="17" t="s">
        <v>140</v>
      </c>
      <c r="BM176" s="138" t="s">
        <v>1429</v>
      </c>
    </row>
    <row r="177" spans="2:65" s="1" customFormat="1" ht="19.5">
      <c r="B177" s="32"/>
      <c r="D177" s="140" t="s">
        <v>142</v>
      </c>
      <c r="F177" s="141" t="s">
        <v>1430</v>
      </c>
      <c r="I177" s="142"/>
      <c r="L177" s="32"/>
      <c r="M177" s="143"/>
      <c r="T177" s="53"/>
      <c r="AT177" s="17" t="s">
        <v>142</v>
      </c>
      <c r="AU177" s="17" t="s">
        <v>80</v>
      </c>
    </row>
    <row r="178" spans="2:65" s="1" customFormat="1">
      <c r="B178" s="32"/>
      <c r="D178" s="144" t="s">
        <v>144</v>
      </c>
      <c r="F178" s="145" t="s">
        <v>1431</v>
      </c>
      <c r="I178" s="142"/>
      <c r="L178" s="32"/>
      <c r="M178" s="143"/>
      <c r="T178" s="53"/>
      <c r="AT178" s="17" t="s">
        <v>144</v>
      </c>
      <c r="AU178" s="17" t="s">
        <v>80</v>
      </c>
    </row>
    <row r="179" spans="2:65" s="1" customFormat="1" ht="24.2" customHeight="1">
      <c r="B179" s="32"/>
      <c r="C179" s="127" t="s">
        <v>306</v>
      </c>
      <c r="D179" s="127" t="s">
        <v>135</v>
      </c>
      <c r="E179" s="128" t="s">
        <v>1432</v>
      </c>
      <c r="F179" s="129" t="s">
        <v>1433</v>
      </c>
      <c r="G179" s="130" t="s">
        <v>152</v>
      </c>
      <c r="H179" s="131">
        <v>18</v>
      </c>
      <c r="I179" s="132"/>
      <c r="J179" s="133">
        <f>ROUND(I179*H179,2)</f>
        <v>0</v>
      </c>
      <c r="K179" s="129" t="s">
        <v>139</v>
      </c>
      <c r="L179" s="32"/>
      <c r="M179" s="134" t="s">
        <v>19</v>
      </c>
      <c r="N179" s="135" t="s">
        <v>41</v>
      </c>
      <c r="P179" s="136">
        <f>O179*H179</f>
        <v>0</v>
      </c>
      <c r="Q179" s="136">
        <v>0</v>
      </c>
      <c r="R179" s="136">
        <f>Q179*H179</f>
        <v>0</v>
      </c>
      <c r="S179" s="136">
        <v>8.9999999999999993E-3</v>
      </c>
      <c r="T179" s="137">
        <f>S179*H179</f>
        <v>0.16199999999999998</v>
      </c>
      <c r="AR179" s="138" t="s">
        <v>140</v>
      </c>
      <c r="AT179" s="138" t="s">
        <v>135</v>
      </c>
      <c r="AU179" s="138" t="s">
        <v>80</v>
      </c>
      <c r="AY179" s="17" t="s">
        <v>132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78</v>
      </c>
      <c r="BK179" s="139">
        <f>ROUND(I179*H179,2)</f>
        <v>0</v>
      </c>
      <c r="BL179" s="17" t="s">
        <v>140</v>
      </c>
      <c r="BM179" s="138" t="s">
        <v>1434</v>
      </c>
    </row>
    <row r="180" spans="2:65" s="1" customFormat="1" ht="19.5">
      <c r="B180" s="32"/>
      <c r="D180" s="140" t="s">
        <v>142</v>
      </c>
      <c r="F180" s="141" t="s">
        <v>1435</v>
      </c>
      <c r="I180" s="142"/>
      <c r="L180" s="32"/>
      <c r="M180" s="143"/>
      <c r="T180" s="53"/>
      <c r="AT180" s="17" t="s">
        <v>142</v>
      </c>
      <c r="AU180" s="17" t="s">
        <v>80</v>
      </c>
    </row>
    <row r="181" spans="2:65" s="1" customFormat="1">
      <c r="B181" s="32"/>
      <c r="D181" s="144" t="s">
        <v>144</v>
      </c>
      <c r="F181" s="145" t="s">
        <v>1436</v>
      </c>
      <c r="I181" s="142"/>
      <c r="L181" s="32"/>
      <c r="M181" s="143"/>
      <c r="T181" s="53"/>
      <c r="AT181" s="17" t="s">
        <v>144</v>
      </c>
      <c r="AU181" s="17" t="s">
        <v>80</v>
      </c>
    </row>
    <row r="182" spans="2:65" s="1" customFormat="1" ht="24.2" customHeight="1">
      <c r="B182" s="32"/>
      <c r="C182" s="127" t="s">
        <v>316</v>
      </c>
      <c r="D182" s="127" t="s">
        <v>135</v>
      </c>
      <c r="E182" s="128" t="s">
        <v>1437</v>
      </c>
      <c r="F182" s="129" t="s">
        <v>1438</v>
      </c>
      <c r="G182" s="130" t="s">
        <v>152</v>
      </c>
      <c r="H182" s="131">
        <v>37.200000000000003</v>
      </c>
      <c r="I182" s="132"/>
      <c r="J182" s="133">
        <f>ROUND(I182*H182,2)</f>
        <v>0</v>
      </c>
      <c r="K182" s="129" t="s">
        <v>139</v>
      </c>
      <c r="L182" s="32"/>
      <c r="M182" s="134" t="s">
        <v>19</v>
      </c>
      <c r="N182" s="135" t="s">
        <v>41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140</v>
      </c>
      <c r="AT182" s="138" t="s">
        <v>135</v>
      </c>
      <c r="AU182" s="138" t="s">
        <v>80</v>
      </c>
      <c r="AY182" s="17" t="s">
        <v>132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78</v>
      </c>
      <c r="BK182" s="139">
        <f>ROUND(I182*H182,2)</f>
        <v>0</v>
      </c>
      <c r="BL182" s="17" t="s">
        <v>140</v>
      </c>
      <c r="BM182" s="138" t="s">
        <v>1439</v>
      </c>
    </row>
    <row r="183" spans="2:65" s="1" customFormat="1" ht="19.5">
      <c r="B183" s="32"/>
      <c r="D183" s="140" t="s">
        <v>142</v>
      </c>
      <c r="F183" s="141" t="s">
        <v>1440</v>
      </c>
      <c r="I183" s="142"/>
      <c r="L183" s="32"/>
      <c r="M183" s="143"/>
      <c r="T183" s="53"/>
      <c r="AT183" s="17" t="s">
        <v>142</v>
      </c>
      <c r="AU183" s="17" t="s">
        <v>80</v>
      </c>
    </row>
    <row r="184" spans="2:65" s="1" customFormat="1">
      <c r="B184" s="32"/>
      <c r="D184" s="144" t="s">
        <v>144</v>
      </c>
      <c r="F184" s="145" t="s">
        <v>1441</v>
      </c>
      <c r="I184" s="142"/>
      <c r="L184" s="32"/>
      <c r="M184" s="143"/>
      <c r="T184" s="53"/>
      <c r="AT184" s="17" t="s">
        <v>144</v>
      </c>
      <c r="AU184" s="17" t="s">
        <v>80</v>
      </c>
    </row>
    <row r="185" spans="2:65" s="11" customFormat="1" ht="22.9" customHeight="1">
      <c r="B185" s="115"/>
      <c r="D185" s="116" t="s">
        <v>69</v>
      </c>
      <c r="E185" s="125" t="s">
        <v>431</v>
      </c>
      <c r="F185" s="125" t="s">
        <v>432</v>
      </c>
      <c r="I185" s="118"/>
      <c r="J185" s="126">
        <f>BK185</f>
        <v>0</v>
      </c>
      <c r="L185" s="115"/>
      <c r="M185" s="120"/>
      <c r="P185" s="121">
        <f>SUM(P186:P201)</f>
        <v>0</v>
      </c>
      <c r="R185" s="121">
        <f>SUM(R186:R201)</f>
        <v>0</v>
      </c>
      <c r="T185" s="122">
        <f>SUM(T186:T201)</f>
        <v>0</v>
      </c>
      <c r="AR185" s="116" t="s">
        <v>78</v>
      </c>
      <c r="AT185" s="123" t="s">
        <v>69</v>
      </c>
      <c r="AU185" s="123" t="s">
        <v>78</v>
      </c>
      <c r="AY185" s="116" t="s">
        <v>132</v>
      </c>
      <c r="BK185" s="124">
        <f>SUM(BK186:BK201)</f>
        <v>0</v>
      </c>
    </row>
    <row r="186" spans="2:65" s="1" customFormat="1" ht="24.2" customHeight="1">
      <c r="B186" s="32"/>
      <c r="C186" s="127" t="s">
        <v>322</v>
      </c>
      <c r="D186" s="127" t="s">
        <v>135</v>
      </c>
      <c r="E186" s="128" t="s">
        <v>434</v>
      </c>
      <c r="F186" s="129" t="s">
        <v>435</v>
      </c>
      <c r="G186" s="130" t="s">
        <v>436</v>
      </c>
      <c r="H186" s="131">
        <v>7.1669999999999998</v>
      </c>
      <c r="I186" s="132"/>
      <c r="J186" s="133">
        <f>ROUND(I186*H186,2)</f>
        <v>0</v>
      </c>
      <c r="K186" s="129" t="s">
        <v>139</v>
      </c>
      <c r="L186" s="32"/>
      <c r="M186" s="134" t="s">
        <v>19</v>
      </c>
      <c r="N186" s="135" t="s">
        <v>41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140</v>
      </c>
      <c r="AT186" s="138" t="s">
        <v>135</v>
      </c>
      <c r="AU186" s="138" t="s">
        <v>80</v>
      </c>
      <c r="AY186" s="17" t="s">
        <v>132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78</v>
      </c>
      <c r="BK186" s="139">
        <f>ROUND(I186*H186,2)</f>
        <v>0</v>
      </c>
      <c r="BL186" s="17" t="s">
        <v>140</v>
      </c>
      <c r="BM186" s="138" t="s">
        <v>1442</v>
      </c>
    </row>
    <row r="187" spans="2:65" s="1" customFormat="1" ht="19.5">
      <c r="B187" s="32"/>
      <c r="D187" s="140" t="s">
        <v>142</v>
      </c>
      <c r="F187" s="141" t="s">
        <v>438</v>
      </c>
      <c r="I187" s="142"/>
      <c r="L187" s="32"/>
      <c r="M187" s="143"/>
      <c r="T187" s="53"/>
      <c r="AT187" s="17" t="s">
        <v>142</v>
      </c>
      <c r="AU187" s="17" t="s">
        <v>80</v>
      </c>
    </row>
    <row r="188" spans="2:65" s="1" customFormat="1">
      <c r="B188" s="32"/>
      <c r="D188" s="144" t="s">
        <v>144</v>
      </c>
      <c r="F188" s="145" t="s">
        <v>439</v>
      </c>
      <c r="I188" s="142"/>
      <c r="L188" s="32"/>
      <c r="M188" s="143"/>
      <c r="T188" s="53"/>
      <c r="AT188" s="17" t="s">
        <v>144</v>
      </c>
      <c r="AU188" s="17" t="s">
        <v>80</v>
      </c>
    </row>
    <row r="189" spans="2:65" s="1" customFormat="1" ht="24.2" customHeight="1">
      <c r="B189" s="32"/>
      <c r="C189" s="127" t="s">
        <v>329</v>
      </c>
      <c r="D189" s="127" t="s">
        <v>135</v>
      </c>
      <c r="E189" s="128" t="s">
        <v>441</v>
      </c>
      <c r="F189" s="129" t="s">
        <v>442</v>
      </c>
      <c r="G189" s="130" t="s">
        <v>436</v>
      </c>
      <c r="H189" s="131">
        <v>7.1669999999999998</v>
      </c>
      <c r="I189" s="132"/>
      <c r="J189" s="133">
        <f>ROUND(I189*H189,2)</f>
        <v>0</v>
      </c>
      <c r="K189" s="129" t="s">
        <v>139</v>
      </c>
      <c r="L189" s="32"/>
      <c r="M189" s="134" t="s">
        <v>19</v>
      </c>
      <c r="N189" s="135" t="s">
        <v>41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140</v>
      </c>
      <c r="AT189" s="138" t="s">
        <v>135</v>
      </c>
      <c r="AU189" s="138" t="s">
        <v>80</v>
      </c>
      <c r="AY189" s="17" t="s">
        <v>132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78</v>
      </c>
      <c r="BK189" s="139">
        <f>ROUND(I189*H189,2)</f>
        <v>0</v>
      </c>
      <c r="BL189" s="17" t="s">
        <v>140</v>
      </c>
      <c r="BM189" s="138" t="s">
        <v>1443</v>
      </c>
    </row>
    <row r="190" spans="2:65" s="1" customFormat="1" ht="19.5">
      <c r="B190" s="32"/>
      <c r="D190" s="140" t="s">
        <v>142</v>
      </c>
      <c r="F190" s="141" t="s">
        <v>444</v>
      </c>
      <c r="I190" s="142"/>
      <c r="L190" s="32"/>
      <c r="M190" s="143"/>
      <c r="T190" s="53"/>
      <c r="AT190" s="17" t="s">
        <v>142</v>
      </c>
      <c r="AU190" s="17" t="s">
        <v>80</v>
      </c>
    </row>
    <row r="191" spans="2:65" s="1" customFormat="1">
      <c r="B191" s="32"/>
      <c r="D191" s="144" t="s">
        <v>144</v>
      </c>
      <c r="F191" s="145" t="s">
        <v>445</v>
      </c>
      <c r="I191" s="142"/>
      <c r="L191" s="32"/>
      <c r="M191" s="143"/>
      <c r="T191" s="53"/>
      <c r="AT191" s="17" t="s">
        <v>144</v>
      </c>
      <c r="AU191" s="17" t="s">
        <v>80</v>
      </c>
    </row>
    <row r="192" spans="2:65" s="1" customFormat="1" ht="24.2" customHeight="1">
      <c r="B192" s="32"/>
      <c r="C192" s="127" t="s">
        <v>336</v>
      </c>
      <c r="D192" s="127" t="s">
        <v>135</v>
      </c>
      <c r="E192" s="128" t="s">
        <v>447</v>
      </c>
      <c r="F192" s="129" t="s">
        <v>448</v>
      </c>
      <c r="G192" s="130" t="s">
        <v>436</v>
      </c>
      <c r="H192" s="131">
        <v>207.84299999999999</v>
      </c>
      <c r="I192" s="132"/>
      <c r="J192" s="133">
        <f>ROUND(I192*H192,2)</f>
        <v>0</v>
      </c>
      <c r="K192" s="129" t="s">
        <v>139</v>
      </c>
      <c r="L192" s="32"/>
      <c r="M192" s="134" t="s">
        <v>19</v>
      </c>
      <c r="N192" s="135" t="s">
        <v>41</v>
      </c>
      <c r="P192" s="136">
        <f>O192*H192</f>
        <v>0</v>
      </c>
      <c r="Q192" s="136">
        <v>0</v>
      </c>
      <c r="R192" s="136">
        <f>Q192*H192</f>
        <v>0</v>
      </c>
      <c r="S192" s="136">
        <v>0</v>
      </c>
      <c r="T192" s="137">
        <f>S192*H192</f>
        <v>0</v>
      </c>
      <c r="AR192" s="138" t="s">
        <v>140</v>
      </c>
      <c r="AT192" s="138" t="s">
        <v>135</v>
      </c>
      <c r="AU192" s="138" t="s">
        <v>80</v>
      </c>
      <c r="AY192" s="17" t="s">
        <v>132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78</v>
      </c>
      <c r="BK192" s="139">
        <f>ROUND(I192*H192,2)</f>
        <v>0</v>
      </c>
      <c r="BL192" s="17" t="s">
        <v>140</v>
      </c>
      <c r="BM192" s="138" t="s">
        <v>1444</v>
      </c>
    </row>
    <row r="193" spans="2:65" s="1" customFormat="1" ht="29.25">
      <c r="B193" s="32"/>
      <c r="D193" s="140" t="s">
        <v>142</v>
      </c>
      <c r="F193" s="141" t="s">
        <v>450</v>
      </c>
      <c r="I193" s="142"/>
      <c r="L193" s="32"/>
      <c r="M193" s="143"/>
      <c r="T193" s="53"/>
      <c r="AT193" s="17" t="s">
        <v>142</v>
      </c>
      <c r="AU193" s="17" t="s">
        <v>80</v>
      </c>
    </row>
    <row r="194" spans="2:65" s="1" customFormat="1">
      <c r="B194" s="32"/>
      <c r="D194" s="144" t="s">
        <v>144</v>
      </c>
      <c r="F194" s="145" t="s">
        <v>451</v>
      </c>
      <c r="I194" s="142"/>
      <c r="L194" s="32"/>
      <c r="M194" s="143"/>
      <c r="T194" s="53"/>
      <c r="AT194" s="17" t="s">
        <v>144</v>
      </c>
      <c r="AU194" s="17" t="s">
        <v>80</v>
      </c>
    </row>
    <row r="195" spans="2:65" s="13" customFormat="1">
      <c r="B195" s="152"/>
      <c r="D195" s="140" t="s">
        <v>146</v>
      </c>
      <c r="E195" s="153" t="s">
        <v>19</v>
      </c>
      <c r="F195" s="154" t="s">
        <v>1445</v>
      </c>
      <c r="H195" s="155">
        <v>207.84299999999999</v>
      </c>
      <c r="I195" s="156"/>
      <c r="L195" s="152"/>
      <c r="M195" s="157"/>
      <c r="T195" s="158"/>
      <c r="AT195" s="153" t="s">
        <v>146</v>
      </c>
      <c r="AU195" s="153" t="s">
        <v>80</v>
      </c>
      <c r="AV195" s="13" t="s">
        <v>80</v>
      </c>
      <c r="AW195" s="13" t="s">
        <v>32</v>
      </c>
      <c r="AX195" s="13" t="s">
        <v>78</v>
      </c>
      <c r="AY195" s="153" t="s">
        <v>132</v>
      </c>
    </row>
    <row r="196" spans="2:65" s="1" customFormat="1" ht="33" customHeight="1">
      <c r="B196" s="32"/>
      <c r="C196" s="127" t="s">
        <v>343</v>
      </c>
      <c r="D196" s="127" t="s">
        <v>135</v>
      </c>
      <c r="E196" s="128" t="s">
        <v>454</v>
      </c>
      <c r="F196" s="129" t="s">
        <v>455</v>
      </c>
      <c r="G196" s="130" t="s">
        <v>436</v>
      </c>
      <c r="H196" s="131">
        <v>6.798</v>
      </c>
      <c r="I196" s="132"/>
      <c r="J196" s="133">
        <f>ROUND(I196*H196,2)</f>
        <v>0</v>
      </c>
      <c r="K196" s="129" t="s">
        <v>139</v>
      </c>
      <c r="L196" s="32"/>
      <c r="M196" s="134" t="s">
        <v>19</v>
      </c>
      <c r="N196" s="135" t="s">
        <v>41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140</v>
      </c>
      <c r="AT196" s="138" t="s">
        <v>135</v>
      </c>
      <c r="AU196" s="138" t="s">
        <v>80</v>
      </c>
      <c r="AY196" s="17" t="s">
        <v>132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78</v>
      </c>
      <c r="BK196" s="139">
        <f>ROUND(I196*H196,2)</f>
        <v>0</v>
      </c>
      <c r="BL196" s="17" t="s">
        <v>140</v>
      </c>
      <c r="BM196" s="138" t="s">
        <v>1446</v>
      </c>
    </row>
    <row r="197" spans="2:65" s="1" customFormat="1" ht="29.25">
      <c r="B197" s="32"/>
      <c r="D197" s="140" t="s">
        <v>142</v>
      </c>
      <c r="F197" s="141" t="s">
        <v>457</v>
      </c>
      <c r="I197" s="142"/>
      <c r="L197" s="32"/>
      <c r="M197" s="143"/>
      <c r="T197" s="53"/>
      <c r="AT197" s="17" t="s">
        <v>142</v>
      </c>
      <c r="AU197" s="17" t="s">
        <v>80</v>
      </c>
    </row>
    <row r="198" spans="2:65" s="1" customFormat="1">
      <c r="B198" s="32"/>
      <c r="D198" s="144" t="s">
        <v>144</v>
      </c>
      <c r="F198" s="145" t="s">
        <v>458</v>
      </c>
      <c r="I198" s="142"/>
      <c r="L198" s="32"/>
      <c r="M198" s="143"/>
      <c r="T198" s="53"/>
      <c r="AT198" s="17" t="s">
        <v>144</v>
      </c>
      <c r="AU198" s="17" t="s">
        <v>80</v>
      </c>
    </row>
    <row r="199" spans="2:65" s="1" customFormat="1" ht="24.2" customHeight="1">
      <c r="B199" s="32"/>
      <c r="C199" s="127" t="s">
        <v>350</v>
      </c>
      <c r="D199" s="127" t="s">
        <v>135</v>
      </c>
      <c r="E199" s="128" t="s">
        <v>1447</v>
      </c>
      <c r="F199" s="129" t="s">
        <v>1448</v>
      </c>
      <c r="G199" s="130" t="s">
        <v>436</v>
      </c>
      <c r="H199" s="131">
        <v>0.36899999999999999</v>
      </c>
      <c r="I199" s="132"/>
      <c r="J199" s="133">
        <f>ROUND(I199*H199,2)</f>
        <v>0</v>
      </c>
      <c r="K199" s="129" t="s">
        <v>139</v>
      </c>
      <c r="L199" s="32"/>
      <c r="M199" s="134" t="s">
        <v>19</v>
      </c>
      <c r="N199" s="135" t="s">
        <v>41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140</v>
      </c>
      <c r="AT199" s="138" t="s">
        <v>135</v>
      </c>
      <c r="AU199" s="138" t="s">
        <v>80</v>
      </c>
      <c r="AY199" s="17" t="s">
        <v>132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78</v>
      </c>
      <c r="BK199" s="139">
        <f>ROUND(I199*H199,2)</f>
        <v>0</v>
      </c>
      <c r="BL199" s="17" t="s">
        <v>140</v>
      </c>
      <c r="BM199" s="138" t="s">
        <v>1449</v>
      </c>
    </row>
    <row r="200" spans="2:65" s="1" customFormat="1" ht="19.5">
      <c r="B200" s="32"/>
      <c r="D200" s="140" t="s">
        <v>142</v>
      </c>
      <c r="F200" s="141" t="s">
        <v>1450</v>
      </c>
      <c r="I200" s="142"/>
      <c r="L200" s="32"/>
      <c r="M200" s="143"/>
      <c r="T200" s="53"/>
      <c r="AT200" s="17" t="s">
        <v>142</v>
      </c>
      <c r="AU200" s="17" t="s">
        <v>80</v>
      </c>
    </row>
    <row r="201" spans="2:65" s="1" customFormat="1">
      <c r="B201" s="32"/>
      <c r="D201" s="144" t="s">
        <v>144</v>
      </c>
      <c r="F201" s="145" t="s">
        <v>1451</v>
      </c>
      <c r="I201" s="142"/>
      <c r="L201" s="32"/>
      <c r="M201" s="143"/>
      <c r="T201" s="53"/>
      <c r="AT201" s="17" t="s">
        <v>144</v>
      </c>
      <c r="AU201" s="17" t="s">
        <v>80</v>
      </c>
    </row>
    <row r="202" spans="2:65" s="11" customFormat="1" ht="22.9" customHeight="1">
      <c r="B202" s="115"/>
      <c r="D202" s="116" t="s">
        <v>69</v>
      </c>
      <c r="E202" s="125" t="s">
        <v>465</v>
      </c>
      <c r="F202" s="125" t="s">
        <v>466</v>
      </c>
      <c r="I202" s="118"/>
      <c r="J202" s="126">
        <f>BK202</f>
        <v>0</v>
      </c>
      <c r="L202" s="115"/>
      <c r="M202" s="120"/>
      <c r="P202" s="121">
        <f>SUM(P203:P205)</f>
        <v>0</v>
      </c>
      <c r="R202" s="121">
        <f>SUM(R203:R205)</f>
        <v>0</v>
      </c>
      <c r="T202" s="122">
        <f>SUM(T203:T205)</f>
        <v>0</v>
      </c>
      <c r="AR202" s="116" t="s">
        <v>78</v>
      </c>
      <c r="AT202" s="123" t="s">
        <v>69</v>
      </c>
      <c r="AU202" s="123" t="s">
        <v>78</v>
      </c>
      <c r="AY202" s="116" t="s">
        <v>132</v>
      </c>
      <c r="BK202" s="124">
        <f>SUM(BK203:BK205)</f>
        <v>0</v>
      </c>
    </row>
    <row r="203" spans="2:65" s="1" customFormat="1" ht="21.75" customHeight="1">
      <c r="B203" s="32"/>
      <c r="C203" s="127" t="s">
        <v>356</v>
      </c>
      <c r="D203" s="127" t="s">
        <v>135</v>
      </c>
      <c r="E203" s="128" t="s">
        <v>468</v>
      </c>
      <c r="F203" s="129" t="s">
        <v>469</v>
      </c>
      <c r="G203" s="130" t="s">
        <v>436</v>
      </c>
      <c r="H203" s="131">
        <v>13.162000000000001</v>
      </c>
      <c r="I203" s="132"/>
      <c r="J203" s="133">
        <f>ROUND(I203*H203,2)</f>
        <v>0</v>
      </c>
      <c r="K203" s="129" t="s">
        <v>139</v>
      </c>
      <c r="L203" s="32"/>
      <c r="M203" s="134" t="s">
        <v>19</v>
      </c>
      <c r="N203" s="135" t="s">
        <v>41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140</v>
      </c>
      <c r="AT203" s="138" t="s">
        <v>135</v>
      </c>
      <c r="AU203" s="138" t="s">
        <v>80</v>
      </c>
      <c r="AY203" s="17" t="s">
        <v>132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78</v>
      </c>
      <c r="BK203" s="139">
        <f>ROUND(I203*H203,2)</f>
        <v>0</v>
      </c>
      <c r="BL203" s="17" t="s">
        <v>140</v>
      </c>
      <c r="BM203" s="138" t="s">
        <v>1452</v>
      </c>
    </row>
    <row r="204" spans="2:65" s="1" customFormat="1" ht="29.25">
      <c r="B204" s="32"/>
      <c r="D204" s="140" t="s">
        <v>142</v>
      </c>
      <c r="F204" s="141" t="s">
        <v>471</v>
      </c>
      <c r="I204" s="142"/>
      <c r="L204" s="32"/>
      <c r="M204" s="143"/>
      <c r="T204" s="53"/>
      <c r="AT204" s="17" t="s">
        <v>142</v>
      </c>
      <c r="AU204" s="17" t="s">
        <v>80</v>
      </c>
    </row>
    <row r="205" spans="2:65" s="1" customFormat="1">
      <c r="B205" s="32"/>
      <c r="D205" s="144" t="s">
        <v>144</v>
      </c>
      <c r="F205" s="145" t="s">
        <v>472</v>
      </c>
      <c r="I205" s="142"/>
      <c r="L205" s="32"/>
      <c r="M205" s="143"/>
      <c r="T205" s="53"/>
      <c r="AT205" s="17" t="s">
        <v>144</v>
      </c>
      <c r="AU205" s="17" t="s">
        <v>80</v>
      </c>
    </row>
    <row r="206" spans="2:65" s="11" customFormat="1" ht="25.9" customHeight="1">
      <c r="B206" s="115"/>
      <c r="D206" s="116" t="s">
        <v>69</v>
      </c>
      <c r="E206" s="117" t="s">
        <v>473</v>
      </c>
      <c r="F206" s="117" t="s">
        <v>474</v>
      </c>
      <c r="I206" s="118"/>
      <c r="J206" s="119">
        <f>BK206</f>
        <v>0</v>
      </c>
      <c r="L206" s="115"/>
      <c r="M206" s="120"/>
      <c r="P206" s="121">
        <f>P207+P265+P329+P411</f>
        <v>0</v>
      </c>
      <c r="R206" s="121">
        <f>R207+R265+R329+R411</f>
        <v>0.39617000000000008</v>
      </c>
      <c r="T206" s="122">
        <f>T207+T265+T329+T411</f>
        <v>0.36880000000000002</v>
      </c>
      <c r="AR206" s="116" t="s">
        <v>80</v>
      </c>
      <c r="AT206" s="123" t="s">
        <v>69</v>
      </c>
      <c r="AU206" s="123" t="s">
        <v>70</v>
      </c>
      <c r="AY206" s="116" t="s">
        <v>132</v>
      </c>
      <c r="BK206" s="124">
        <f>BK207+BK265+BK329+BK411</f>
        <v>0</v>
      </c>
    </row>
    <row r="207" spans="2:65" s="11" customFormat="1" ht="22.9" customHeight="1">
      <c r="B207" s="115"/>
      <c r="D207" s="116" t="s">
        <v>69</v>
      </c>
      <c r="E207" s="125" t="s">
        <v>1453</v>
      </c>
      <c r="F207" s="125" t="s">
        <v>1454</v>
      </c>
      <c r="I207" s="118"/>
      <c r="J207" s="126">
        <f>BK207</f>
        <v>0</v>
      </c>
      <c r="L207" s="115"/>
      <c r="M207" s="120"/>
      <c r="P207" s="121">
        <f>SUM(P208:P264)</f>
        <v>0</v>
      </c>
      <c r="R207" s="121">
        <f>SUM(R208:R264)</f>
        <v>0.09</v>
      </c>
      <c r="T207" s="122">
        <f>SUM(T208:T264)</f>
        <v>0.14244000000000001</v>
      </c>
      <c r="AR207" s="116" t="s">
        <v>80</v>
      </c>
      <c r="AT207" s="123" t="s">
        <v>69</v>
      </c>
      <c r="AU207" s="123" t="s">
        <v>78</v>
      </c>
      <c r="AY207" s="116" t="s">
        <v>132</v>
      </c>
      <c r="BK207" s="124">
        <f>SUM(BK208:BK264)</f>
        <v>0</v>
      </c>
    </row>
    <row r="208" spans="2:65" s="1" customFormat="1" ht="16.5" customHeight="1">
      <c r="B208" s="32"/>
      <c r="C208" s="127" t="s">
        <v>362</v>
      </c>
      <c r="D208" s="127" t="s">
        <v>135</v>
      </c>
      <c r="E208" s="128" t="s">
        <v>1455</v>
      </c>
      <c r="F208" s="129" t="s">
        <v>1456</v>
      </c>
      <c r="G208" s="130" t="s">
        <v>152</v>
      </c>
      <c r="H208" s="131">
        <v>16</v>
      </c>
      <c r="I208" s="132"/>
      <c r="J208" s="133">
        <f>ROUND(I208*H208,2)</f>
        <v>0</v>
      </c>
      <c r="K208" s="129" t="s">
        <v>139</v>
      </c>
      <c r="L208" s="32"/>
      <c r="M208" s="134" t="s">
        <v>19</v>
      </c>
      <c r="N208" s="135" t="s">
        <v>41</v>
      </c>
      <c r="P208" s="136">
        <f>O208*H208</f>
        <v>0</v>
      </c>
      <c r="Q208" s="136">
        <v>0</v>
      </c>
      <c r="R208" s="136">
        <f>Q208*H208</f>
        <v>0</v>
      </c>
      <c r="S208" s="136">
        <v>2.0999999999999999E-3</v>
      </c>
      <c r="T208" s="137">
        <f>S208*H208</f>
        <v>3.3599999999999998E-2</v>
      </c>
      <c r="AR208" s="138" t="s">
        <v>265</v>
      </c>
      <c r="AT208" s="138" t="s">
        <v>135</v>
      </c>
      <c r="AU208" s="138" t="s">
        <v>80</v>
      </c>
      <c r="AY208" s="17" t="s">
        <v>132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78</v>
      </c>
      <c r="BK208" s="139">
        <f>ROUND(I208*H208,2)</f>
        <v>0</v>
      </c>
      <c r="BL208" s="17" t="s">
        <v>265</v>
      </c>
      <c r="BM208" s="138" t="s">
        <v>1457</v>
      </c>
    </row>
    <row r="209" spans="2:65" s="1" customFormat="1" ht="19.5">
      <c r="B209" s="32"/>
      <c r="D209" s="140" t="s">
        <v>142</v>
      </c>
      <c r="F209" s="141" t="s">
        <v>1458</v>
      </c>
      <c r="I209" s="142"/>
      <c r="L209" s="32"/>
      <c r="M209" s="143"/>
      <c r="T209" s="53"/>
      <c r="AT209" s="17" t="s">
        <v>142</v>
      </c>
      <c r="AU209" s="17" t="s">
        <v>80</v>
      </c>
    </row>
    <row r="210" spans="2:65" s="1" customFormat="1">
      <c r="B210" s="32"/>
      <c r="D210" s="144" t="s">
        <v>144</v>
      </c>
      <c r="F210" s="145" t="s">
        <v>1459</v>
      </c>
      <c r="I210" s="142"/>
      <c r="L210" s="32"/>
      <c r="M210" s="143"/>
      <c r="T210" s="53"/>
      <c r="AT210" s="17" t="s">
        <v>144</v>
      </c>
      <c r="AU210" s="17" t="s">
        <v>80</v>
      </c>
    </row>
    <row r="211" spans="2:65" s="1" customFormat="1" ht="16.5" customHeight="1">
      <c r="B211" s="32"/>
      <c r="C211" s="127" t="s">
        <v>368</v>
      </c>
      <c r="D211" s="127" t="s">
        <v>135</v>
      </c>
      <c r="E211" s="128" t="s">
        <v>1460</v>
      </c>
      <c r="F211" s="129" t="s">
        <v>1461</v>
      </c>
      <c r="G211" s="130" t="s">
        <v>152</v>
      </c>
      <c r="H211" s="131">
        <v>24</v>
      </c>
      <c r="I211" s="132"/>
      <c r="J211" s="133">
        <f>ROUND(I211*H211,2)</f>
        <v>0</v>
      </c>
      <c r="K211" s="129" t="s">
        <v>139</v>
      </c>
      <c r="L211" s="32"/>
      <c r="M211" s="134" t="s">
        <v>19</v>
      </c>
      <c r="N211" s="135" t="s">
        <v>41</v>
      </c>
      <c r="P211" s="136">
        <f>O211*H211</f>
        <v>0</v>
      </c>
      <c r="Q211" s="136">
        <v>0</v>
      </c>
      <c r="R211" s="136">
        <f>Q211*H211</f>
        <v>0</v>
      </c>
      <c r="S211" s="136">
        <v>1.98E-3</v>
      </c>
      <c r="T211" s="137">
        <f>S211*H211</f>
        <v>4.752E-2</v>
      </c>
      <c r="AR211" s="138" t="s">
        <v>265</v>
      </c>
      <c r="AT211" s="138" t="s">
        <v>135</v>
      </c>
      <c r="AU211" s="138" t="s">
        <v>80</v>
      </c>
      <c r="AY211" s="17" t="s">
        <v>132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78</v>
      </c>
      <c r="BK211" s="139">
        <f>ROUND(I211*H211,2)</f>
        <v>0</v>
      </c>
      <c r="BL211" s="17" t="s">
        <v>265</v>
      </c>
      <c r="BM211" s="138" t="s">
        <v>1462</v>
      </c>
    </row>
    <row r="212" spans="2:65" s="1" customFormat="1" ht="19.5">
      <c r="B212" s="32"/>
      <c r="D212" s="140" t="s">
        <v>142</v>
      </c>
      <c r="F212" s="141" t="s">
        <v>1463</v>
      </c>
      <c r="I212" s="142"/>
      <c r="L212" s="32"/>
      <c r="M212" s="143"/>
      <c r="T212" s="53"/>
      <c r="AT212" s="17" t="s">
        <v>142</v>
      </c>
      <c r="AU212" s="17" t="s">
        <v>80</v>
      </c>
    </row>
    <row r="213" spans="2:65" s="1" customFormat="1">
      <c r="B213" s="32"/>
      <c r="D213" s="144" t="s">
        <v>144</v>
      </c>
      <c r="F213" s="145" t="s">
        <v>1464</v>
      </c>
      <c r="I213" s="142"/>
      <c r="L213" s="32"/>
      <c r="M213" s="143"/>
      <c r="T213" s="53"/>
      <c r="AT213" s="17" t="s">
        <v>144</v>
      </c>
      <c r="AU213" s="17" t="s">
        <v>80</v>
      </c>
    </row>
    <row r="214" spans="2:65" s="1" customFormat="1" ht="21.75" customHeight="1">
      <c r="B214" s="32"/>
      <c r="C214" s="127" t="s">
        <v>377</v>
      </c>
      <c r="D214" s="127" t="s">
        <v>135</v>
      </c>
      <c r="E214" s="128" t="s">
        <v>1465</v>
      </c>
      <c r="F214" s="129" t="s">
        <v>1466</v>
      </c>
      <c r="G214" s="130" t="s">
        <v>152</v>
      </c>
      <c r="H214" s="131">
        <v>10</v>
      </c>
      <c r="I214" s="132"/>
      <c r="J214" s="133">
        <f>ROUND(I214*H214,2)</f>
        <v>0</v>
      </c>
      <c r="K214" s="129" t="s">
        <v>139</v>
      </c>
      <c r="L214" s="32"/>
      <c r="M214" s="134" t="s">
        <v>19</v>
      </c>
      <c r="N214" s="135" t="s">
        <v>41</v>
      </c>
      <c r="P214" s="136">
        <f>O214*H214</f>
        <v>0</v>
      </c>
      <c r="Q214" s="136">
        <v>1.42E-3</v>
      </c>
      <c r="R214" s="136">
        <f>Q214*H214</f>
        <v>1.4200000000000001E-2</v>
      </c>
      <c r="S214" s="136">
        <v>0</v>
      </c>
      <c r="T214" s="137">
        <f>S214*H214</f>
        <v>0</v>
      </c>
      <c r="AR214" s="138" t="s">
        <v>265</v>
      </c>
      <c r="AT214" s="138" t="s">
        <v>135</v>
      </c>
      <c r="AU214" s="138" t="s">
        <v>80</v>
      </c>
      <c r="AY214" s="17" t="s">
        <v>132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78</v>
      </c>
      <c r="BK214" s="139">
        <f>ROUND(I214*H214,2)</f>
        <v>0</v>
      </c>
      <c r="BL214" s="17" t="s">
        <v>265</v>
      </c>
      <c r="BM214" s="138" t="s">
        <v>1467</v>
      </c>
    </row>
    <row r="215" spans="2:65" s="1" customFormat="1">
      <c r="B215" s="32"/>
      <c r="D215" s="140" t="s">
        <v>142</v>
      </c>
      <c r="F215" s="141" t="s">
        <v>1468</v>
      </c>
      <c r="I215" s="142"/>
      <c r="L215" s="32"/>
      <c r="M215" s="143"/>
      <c r="T215" s="53"/>
      <c r="AT215" s="17" t="s">
        <v>142</v>
      </c>
      <c r="AU215" s="17" t="s">
        <v>80</v>
      </c>
    </row>
    <row r="216" spans="2:65" s="1" customFormat="1">
      <c r="B216" s="32"/>
      <c r="D216" s="144" t="s">
        <v>144</v>
      </c>
      <c r="F216" s="145" t="s">
        <v>1469</v>
      </c>
      <c r="I216" s="142"/>
      <c r="L216" s="32"/>
      <c r="M216" s="143"/>
      <c r="T216" s="53"/>
      <c r="AT216" s="17" t="s">
        <v>144</v>
      </c>
      <c r="AU216" s="17" t="s">
        <v>80</v>
      </c>
    </row>
    <row r="217" spans="2:65" s="1" customFormat="1" ht="21.75" customHeight="1">
      <c r="B217" s="32"/>
      <c r="C217" s="127" t="s">
        <v>386</v>
      </c>
      <c r="D217" s="127" t="s">
        <v>135</v>
      </c>
      <c r="E217" s="128" t="s">
        <v>1470</v>
      </c>
      <c r="F217" s="129" t="s">
        <v>1471</v>
      </c>
      <c r="G217" s="130" t="s">
        <v>152</v>
      </c>
      <c r="H217" s="131">
        <v>16</v>
      </c>
      <c r="I217" s="132"/>
      <c r="J217" s="133">
        <f>ROUND(I217*H217,2)</f>
        <v>0</v>
      </c>
      <c r="K217" s="129" t="s">
        <v>139</v>
      </c>
      <c r="L217" s="32"/>
      <c r="M217" s="134" t="s">
        <v>19</v>
      </c>
      <c r="N217" s="135" t="s">
        <v>41</v>
      </c>
      <c r="P217" s="136">
        <f>O217*H217</f>
        <v>0</v>
      </c>
      <c r="Q217" s="136">
        <v>3.0400000000000002E-3</v>
      </c>
      <c r="R217" s="136">
        <f>Q217*H217</f>
        <v>4.8640000000000003E-2</v>
      </c>
      <c r="S217" s="136">
        <v>0</v>
      </c>
      <c r="T217" s="137">
        <f>S217*H217</f>
        <v>0</v>
      </c>
      <c r="AR217" s="138" t="s">
        <v>265</v>
      </c>
      <c r="AT217" s="138" t="s">
        <v>135</v>
      </c>
      <c r="AU217" s="138" t="s">
        <v>80</v>
      </c>
      <c r="AY217" s="17" t="s">
        <v>132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78</v>
      </c>
      <c r="BK217" s="139">
        <f>ROUND(I217*H217,2)</f>
        <v>0</v>
      </c>
      <c r="BL217" s="17" t="s">
        <v>265</v>
      </c>
      <c r="BM217" s="138" t="s">
        <v>1472</v>
      </c>
    </row>
    <row r="218" spans="2:65" s="1" customFormat="1">
      <c r="B218" s="32"/>
      <c r="D218" s="140" t="s">
        <v>142</v>
      </c>
      <c r="F218" s="141" t="s">
        <v>1473</v>
      </c>
      <c r="I218" s="142"/>
      <c r="L218" s="32"/>
      <c r="M218" s="143"/>
      <c r="T218" s="53"/>
      <c r="AT218" s="17" t="s">
        <v>142</v>
      </c>
      <c r="AU218" s="17" t="s">
        <v>80</v>
      </c>
    </row>
    <row r="219" spans="2:65" s="1" customFormat="1">
      <c r="B219" s="32"/>
      <c r="D219" s="144" t="s">
        <v>144</v>
      </c>
      <c r="F219" s="145" t="s">
        <v>1474</v>
      </c>
      <c r="I219" s="142"/>
      <c r="L219" s="32"/>
      <c r="M219" s="143"/>
      <c r="T219" s="53"/>
      <c r="AT219" s="17" t="s">
        <v>144</v>
      </c>
      <c r="AU219" s="17" t="s">
        <v>80</v>
      </c>
    </row>
    <row r="220" spans="2:65" s="1" customFormat="1" ht="16.5" customHeight="1">
      <c r="B220" s="32"/>
      <c r="C220" s="127" t="s">
        <v>392</v>
      </c>
      <c r="D220" s="127" t="s">
        <v>135</v>
      </c>
      <c r="E220" s="128" t="s">
        <v>1475</v>
      </c>
      <c r="F220" s="129" t="s">
        <v>1476</v>
      </c>
      <c r="G220" s="130" t="s">
        <v>152</v>
      </c>
      <c r="H220" s="131">
        <v>8</v>
      </c>
      <c r="I220" s="132"/>
      <c r="J220" s="133">
        <f>ROUND(I220*H220,2)</f>
        <v>0</v>
      </c>
      <c r="K220" s="129" t="s">
        <v>139</v>
      </c>
      <c r="L220" s="32"/>
      <c r="M220" s="134" t="s">
        <v>19</v>
      </c>
      <c r="N220" s="135" t="s">
        <v>41</v>
      </c>
      <c r="P220" s="136">
        <f>O220*H220</f>
        <v>0</v>
      </c>
      <c r="Q220" s="136">
        <v>4.0000000000000002E-4</v>
      </c>
      <c r="R220" s="136">
        <f>Q220*H220</f>
        <v>3.2000000000000002E-3</v>
      </c>
      <c r="S220" s="136">
        <v>0</v>
      </c>
      <c r="T220" s="137">
        <f>S220*H220</f>
        <v>0</v>
      </c>
      <c r="AR220" s="138" t="s">
        <v>265</v>
      </c>
      <c r="AT220" s="138" t="s">
        <v>135</v>
      </c>
      <c r="AU220" s="138" t="s">
        <v>80</v>
      </c>
      <c r="AY220" s="17" t="s">
        <v>132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78</v>
      </c>
      <c r="BK220" s="139">
        <f>ROUND(I220*H220,2)</f>
        <v>0</v>
      </c>
      <c r="BL220" s="17" t="s">
        <v>265</v>
      </c>
      <c r="BM220" s="138" t="s">
        <v>1477</v>
      </c>
    </row>
    <row r="221" spans="2:65" s="1" customFormat="1">
      <c r="B221" s="32"/>
      <c r="D221" s="140" t="s">
        <v>142</v>
      </c>
      <c r="F221" s="141" t="s">
        <v>1478</v>
      </c>
      <c r="I221" s="142"/>
      <c r="L221" s="32"/>
      <c r="M221" s="143"/>
      <c r="T221" s="53"/>
      <c r="AT221" s="17" t="s">
        <v>142</v>
      </c>
      <c r="AU221" s="17" t="s">
        <v>80</v>
      </c>
    </row>
    <row r="222" spans="2:65" s="1" customFormat="1">
      <c r="B222" s="32"/>
      <c r="D222" s="144" t="s">
        <v>144</v>
      </c>
      <c r="F222" s="145" t="s">
        <v>1479</v>
      </c>
      <c r="I222" s="142"/>
      <c r="L222" s="32"/>
      <c r="M222" s="143"/>
      <c r="T222" s="53"/>
      <c r="AT222" s="17" t="s">
        <v>144</v>
      </c>
      <c r="AU222" s="17" t="s">
        <v>80</v>
      </c>
    </row>
    <row r="223" spans="2:65" s="1" customFormat="1" ht="16.5" customHeight="1">
      <c r="B223" s="32"/>
      <c r="C223" s="127" t="s">
        <v>399</v>
      </c>
      <c r="D223" s="127" t="s">
        <v>135</v>
      </c>
      <c r="E223" s="128" t="s">
        <v>1480</v>
      </c>
      <c r="F223" s="129" t="s">
        <v>1481</v>
      </c>
      <c r="G223" s="130" t="s">
        <v>152</v>
      </c>
      <c r="H223" s="131">
        <v>12</v>
      </c>
      <c r="I223" s="132"/>
      <c r="J223" s="133">
        <f>ROUND(I223*H223,2)</f>
        <v>0</v>
      </c>
      <c r="K223" s="129" t="s">
        <v>139</v>
      </c>
      <c r="L223" s="32"/>
      <c r="M223" s="134" t="s">
        <v>19</v>
      </c>
      <c r="N223" s="135" t="s">
        <v>41</v>
      </c>
      <c r="P223" s="136">
        <f>O223*H223</f>
        <v>0</v>
      </c>
      <c r="Q223" s="136">
        <v>4.2999999999999999E-4</v>
      </c>
      <c r="R223" s="136">
        <f>Q223*H223</f>
        <v>5.1599999999999997E-3</v>
      </c>
      <c r="S223" s="136">
        <v>0</v>
      </c>
      <c r="T223" s="137">
        <f>S223*H223</f>
        <v>0</v>
      </c>
      <c r="AR223" s="138" t="s">
        <v>265</v>
      </c>
      <c r="AT223" s="138" t="s">
        <v>135</v>
      </c>
      <c r="AU223" s="138" t="s">
        <v>80</v>
      </c>
      <c r="AY223" s="17" t="s">
        <v>132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78</v>
      </c>
      <c r="BK223" s="139">
        <f>ROUND(I223*H223,2)</f>
        <v>0</v>
      </c>
      <c r="BL223" s="17" t="s">
        <v>265</v>
      </c>
      <c r="BM223" s="138" t="s">
        <v>1482</v>
      </c>
    </row>
    <row r="224" spans="2:65" s="1" customFormat="1">
      <c r="B224" s="32"/>
      <c r="D224" s="140" t="s">
        <v>142</v>
      </c>
      <c r="F224" s="141" t="s">
        <v>1483</v>
      </c>
      <c r="I224" s="142"/>
      <c r="L224" s="32"/>
      <c r="M224" s="143"/>
      <c r="T224" s="53"/>
      <c r="AT224" s="17" t="s">
        <v>142</v>
      </c>
      <c r="AU224" s="17" t="s">
        <v>80</v>
      </c>
    </row>
    <row r="225" spans="2:65" s="1" customFormat="1">
      <c r="B225" s="32"/>
      <c r="D225" s="144" t="s">
        <v>144</v>
      </c>
      <c r="F225" s="145" t="s">
        <v>1484</v>
      </c>
      <c r="I225" s="142"/>
      <c r="L225" s="32"/>
      <c r="M225" s="143"/>
      <c r="T225" s="53"/>
      <c r="AT225" s="17" t="s">
        <v>144</v>
      </c>
      <c r="AU225" s="17" t="s">
        <v>80</v>
      </c>
    </row>
    <row r="226" spans="2:65" s="1" customFormat="1" ht="16.5" customHeight="1">
      <c r="B226" s="32"/>
      <c r="C226" s="127" t="s">
        <v>407</v>
      </c>
      <c r="D226" s="127" t="s">
        <v>135</v>
      </c>
      <c r="E226" s="128" t="s">
        <v>1485</v>
      </c>
      <c r="F226" s="129" t="s">
        <v>1486</v>
      </c>
      <c r="G226" s="130" t="s">
        <v>152</v>
      </c>
      <c r="H226" s="131">
        <v>6</v>
      </c>
      <c r="I226" s="132"/>
      <c r="J226" s="133">
        <f>ROUND(I226*H226,2)</f>
        <v>0</v>
      </c>
      <c r="K226" s="129" t="s">
        <v>139</v>
      </c>
      <c r="L226" s="32"/>
      <c r="M226" s="134" t="s">
        <v>19</v>
      </c>
      <c r="N226" s="135" t="s">
        <v>41</v>
      </c>
      <c r="P226" s="136">
        <f>O226*H226</f>
        <v>0</v>
      </c>
      <c r="Q226" s="136">
        <v>5.0000000000000001E-4</v>
      </c>
      <c r="R226" s="136">
        <f>Q226*H226</f>
        <v>3.0000000000000001E-3</v>
      </c>
      <c r="S226" s="136">
        <v>0</v>
      </c>
      <c r="T226" s="137">
        <f>S226*H226</f>
        <v>0</v>
      </c>
      <c r="AR226" s="138" t="s">
        <v>265</v>
      </c>
      <c r="AT226" s="138" t="s">
        <v>135</v>
      </c>
      <c r="AU226" s="138" t="s">
        <v>80</v>
      </c>
      <c r="AY226" s="17" t="s">
        <v>132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78</v>
      </c>
      <c r="BK226" s="139">
        <f>ROUND(I226*H226,2)</f>
        <v>0</v>
      </c>
      <c r="BL226" s="17" t="s">
        <v>265</v>
      </c>
      <c r="BM226" s="138" t="s">
        <v>1487</v>
      </c>
    </row>
    <row r="227" spans="2:65" s="1" customFormat="1">
      <c r="B227" s="32"/>
      <c r="D227" s="140" t="s">
        <v>142</v>
      </c>
      <c r="F227" s="141" t="s">
        <v>1488</v>
      </c>
      <c r="I227" s="142"/>
      <c r="L227" s="32"/>
      <c r="M227" s="143"/>
      <c r="T227" s="53"/>
      <c r="AT227" s="17" t="s">
        <v>142</v>
      </c>
      <c r="AU227" s="17" t="s">
        <v>80</v>
      </c>
    </row>
    <row r="228" spans="2:65" s="1" customFormat="1">
      <c r="B228" s="32"/>
      <c r="D228" s="144" t="s">
        <v>144</v>
      </c>
      <c r="F228" s="145" t="s">
        <v>1489</v>
      </c>
      <c r="I228" s="142"/>
      <c r="L228" s="32"/>
      <c r="M228" s="143"/>
      <c r="T228" s="53"/>
      <c r="AT228" s="17" t="s">
        <v>144</v>
      </c>
      <c r="AU228" s="17" t="s">
        <v>80</v>
      </c>
    </row>
    <row r="229" spans="2:65" s="1" customFormat="1" ht="16.5" customHeight="1">
      <c r="B229" s="32"/>
      <c r="C229" s="127" t="s">
        <v>425</v>
      </c>
      <c r="D229" s="127" t="s">
        <v>135</v>
      </c>
      <c r="E229" s="128" t="s">
        <v>1490</v>
      </c>
      <c r="F229" s="129" t="s">
        <v>1491</v>
      </c>
      <c r="G229" s="130" t="s">
        <v>152</v>
      </c>
      <c r="H229" s="131">
        <v>2</v>
      </c>
      <c r="I229" s="132"/>
      <c r="J229" s="133">
        <f>ROUND(I229*H229,2)</f>
        <v>0</v>
      </c>
      <c r="K229" s="129" t="s">
        <v>139</v>
      </c>
      <c r="L229" s="32"/>
      <c r="M229" s="134" t="s">
        <v>19</v>
      </c>
      <c r="N229" s="135" t="s">
        <v>41</v>
      </c>
      <c r="P229" s="136">
        <f>O229*H229</f>
        <v>0</v>
      </c>
      <c r="Q229" s="136">
        <v>1.5299999999999999E-3</v>
      </c>
      <c r="R229" s="136">
        <f>Q229*H229</f>
        <v>3.0599999999999998E-3</v>
      </c>
      <c r="S229" s="136">
        <v>0</v>
      </c>
      <c r="T229" s="137">
        <f>S229*H229</f>
        <v>0</v>
      </c>
      <c r="AR229" s="138" t="s">
        <v>265</v>
      </c>
      <c r="AT229" s="138" t="s">
        <v>135</v>
      </c>
      <c r="AU229" s="138" t="s">
        <v>80</v>
      </c>
      <c r="AY229" s="17" t="s">
        <v>132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78</v>
      </c>
      <c r="BK229" s="139">
        <f>ROUND(I229*H229,2)</f>
        <v>0</v>
      </c>
      <c r="BL229" s="17" t="s">
        <v>265</v>
      </c>
      <c r="BM229" s="138" t="s">
        <v>1492</v>
      </c>
    </row>
    <row r="230" spans="2:65" s="1" customFormat="1">
      <c r="B230" s="32"/>
      <c r="D230" s="140" t="s">
        <v>142</v>
      </c>
      <c r="F230" s="141" t="s">
        <v>1493</v>
      </c>
      <c r="I230" s="142"/>
      <c r="L230" s="32"/>
      <c r="M230" s="143"/>
      <c r="T230" s="53"/>
      <c r="AT230" s="17" t="s">
        <v>142</v>
      </c>
      <c r="AU230" s="17" t="s">
        <v>80</v>
      </c>
    </row>
    <row r="231" spans="2:65" s="1" customFormat="1">
      <c r="B231" s="32"/>
      <c r="D231" s="144" t="s">
        <v>144</v>
      </c>
      <c r="F231" s="145" t="s">
        <v>1494</v>
      </c>
      <c r="I231" s="142"/>
      <c r="L231" s="32"/>
      <c r="M231" s="143"/>
      <c r="T231" s="53"/>
      <c r="AT231" s="17" t="s">
        <v>144</v>
      </c>
      <c r="AU231" s="17" t="s">
        <v>80</v>
      </c>
    </row>
    <row r="232" spans="2:65" s="1" customFormat="1" ht="16.5" customHeight="1">
      <c r="B232" s="32"/>
      <c r="C232" s="127" t="s">
        <v>433</v>
      </c>
      <c r="D232" s="127" t="s">
        <v>135</v>
      </c>
      <c r="E232" s="128" t="s">
        <v>1495</v>
      </c>
      <c r="F232" s="129" t="s">
        <v>1496</v>
      </c>
      <c r="G232" s="130" t="s">
        <v>152</v>
      </c>
      <c r="H232" s="131">
        <v>3</v>
      </c>
      <c r="I232" s="132"/>
      <c r="J232" s="133">
        <f>ROUND(I232*H232,2)</f>
        <v>0</v>
      </c>
      <c r="K232" s="129" t="s">
        <v>139</v>
      </c>
      <c r="L232" s="32"/>
      <c r="M232" s="134" t="s">
        <v>19</v>
      </c>
      <c r="N232" s="135" t="s">
        <v>41</v>
      </c>
      <c r="P232" s="136">
        <f>O232*H232</f>
        <v>0</v>
      </c>
      <c r="Q232" s="136">
        <v>1.1900000000000001E-3</v>
      </c>
      <c r="R232" s="136">
        <f>Q232*H232</f>
        <v>3.5700000000000003E-3</v>
      </c>
      <c r="S232" s="136">
        <v>0</v>
      </c>
      <c r="T232" s="137">
        <f>S232*H232</f>
        <v>0</v>
      </c>
      <c r="AR232" s="138" t="s">
        <v>265</v>
      </c>
      <c r="AT232" s="138" t="s">
        <v>135</v>
      </c>
      <c r="AU232" s="138" t="s">
        <v>80</v>
      </c>
      <c r="AY232" s="17" t="s">
        <v>132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78</v>
      </c>
      <c r="BK232" s="139">
        <f>ROUND(I232*H232,2)</f>
        <v>0</v>
      </c>
      <c r="BL232" s="17" t="s">
        <v>265</v>
      </c>
      <c r="BM232" s="138" t="s">
        <v>1497</v>
      </c>
    </row>
    <row r="233" spans="2:65" s="1" customFormat="1">
      <c r="B233" s="32"/>
      <c r="D233" s="140" t="s">
        <v>142</v>
      </c>
      <c r="F233" s="141" t="s">
        <v>1498</v>
      </c>
      <c r="I233" s="142"/>
      <c r="L233" s="32"/>
      <c r="M233" s="143"/>
      <c r="T233" s="53"/>
      <c r="AT233" s="17" t="s">
        <v>142</v>
      </c>
      <c r="AU233" s="17" t="s">
        <v>80</v>
      </c>
    </row>
    <row r="234" spans="2:65" s="1" customFormat="1">
      <c r="B234" s="32"/>
      <c r="D234" s="144" t="s">
        <v>144</v>
      </c>
      <c r="F234" s="145" t="s">
        <v>1499</v>
      </c>
      <c r="I234" s="142"/>
      <c r="L234" s="32"/>
      <c r="M234" s="143"/>
      <c r="T234" s="53"/>
      <c r="AT234" s="17" t="s">
        <v>144</v>
      </c>
      <c r="AU234" s="17" t="s">
        <v>80</v>
      </c>
    </row>
    <row r="235" spans="2:65" s="1" customFormat="1" ht="16.5" customHeight="1">
      <c r="B235" s="32"/>
      <c r="C235" s="127" t="s">
        <v>440</v>
      </c>
      <c r="D235" s="127" t="s">
        <v>135</v>
      </c>
      <c r="E235" s="128" t="s">
        <v>1500</v>
      </c>
      <c r="F235" s="129" t="s">
        <v>1501</v>
      </c>
      <c r="G235" s="130" t="s">
        <v>653</v>
      </c>
      <c r="H235" s="131">
        <v>6</v>
      </c>
      <c r="I235" s="132"/>
      <c r="J235" s="133">
        <f>ROUND(I235*H235,2)</f>
        <v>0</v>
      </c>
      <c r="K235" s="129" t="s">
        <v>139</v>
      </c>
      <c r="L235" s="32"/>
      <c r="M235" s="134" t="s">
        <v>19</v>
      </c>
      <c r="N235" s="135" t="s">
        <v>41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265</v>
      </c>
      <c r="AT235" s="138" t="s">
        <v>135</v>
      </c>
      <c r="AU235" s="138" t="s">
        <v>80</v>
      </c>
      <c r="AY235" s="17" t="s">
        <v>132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7" t="s">
        <v>78</v>
      </c>
      <c r="BK235" s="139">
        <f>ROUND(I235*H235,2)</f>
        <v>0</v>
      </c>
      <c r="BL235" s="17" t="s">
        <v>265</v>
      </c>
      <c r="BM235" s="138" t="s">
        <v>1502</v>
      </c>
    </row>
    <row r="236" spans="2:65" s="1" customFormat="1" ht="19.5">
      <c r="B236" s="32"/>
      <c r="D236" s="140" t="s">
        <v>142</v>
      </c>
      <c r="F236" s="141" t="s">
        <v>1503</v>
      </c>
      <c r="I236" s="142"/>
      <c r="L236" s="32"/>
      <c r="M236" s="143"/>
      <c r="T236" s="53"/>
      <c r="AT236" s="17" t="s">
        <v>142</v>
      </c>
      <c r="AU236" s="17" t="s">
        <v>80</v>
      </c>
    </row>
    <row r="237" spans="2:65" s="1" customFormat="1">
      <c r="B237" s="32"/>
      <c r="D237" s="144" t="s">
        <v>144</v>
      </c>
      <c r="F237" s="145" t="s">
        <v>1504</v>
      </c>
      <c r="I237" s="142"/>
      <c r="L237" s="32"/>
      <c r="M237" s="143"/>
      <c r="T237" s="53"/>
      <c r="AT237" s="17" t="s">
        <v>144</v>
      </c>
      <c r="AU237" s="17" t="s">
        <v>80</v>
      </c>
    </row>
    <row r="238" spans="2:65" s="1" customFormat="1" ht="16.5" customHeight="1">
      <c r="B238" s="32"/>
      <c r="C238" s="127" t="s">
        <v>446</v>
      </c>
      <c r="D238" s="127" t="s">
        <v>135</v>
      </c>
      <c r="E238" s="128" t="s">
        <v>1505</v>
      </c>
      <c r="F238" s="129" t="s">
        <v>1506</v>
      </c>
      <c r="G238" s="130" t="s">
        <v>653</v>
      </c>
      <c r="H238" s="131">
        <v>4</v>
      </c>
      <c r="I238" s="132"/>
      <c r="J238" s="133">
        <f>ROUND(I238*H238,2)</f>
        <v>0</v>
      </c>
      <c r="K238" s="129" t="s">
        <v>139</v>
      </c>
      <c r="L238" s="32"/>
      <c r="M238" s="134" t="s">
        <v>19</v>
      </c>
      <c r="N238" s="135" t="s">
        <v>41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265</v>
      </c>
      <c r="AT238" s="138" t="s">
        <v>135</v>
      </c>
      <c r="AU238" s="138" t="s">
        <v>80</v>
      </c>
      <c r="AY238" s="17" t="s">
        <v>132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78</v>
      </c>
      <c r="BK238" s="139">
        <f>ROUND(I238*H238,2)</f>
        <v>0</v>
      </c>
      <c r="BL238" s="17" t="s">
        <v>265</v>
      </c>
      <c r="BM238" s="138" t="s">
        <v>1507</v>
      </c>
    </row>
    <row r="239" spans="2:65" s="1" customFormat="1" ht="19.5">
      <c r="B239" s="32"/>
      <c r="D239" s="140" t="s">
        <v>142</v>
      </c>
      <c r="F239" s="141" t="s">
        <v>1508</v>
      </c>
      <c r="I239" s="142"/>
      <c r="L239" s="32"/>
      <c r="M239" s="143"/>
      <c r="T239" s="53"/>
      <c r="AT239" s="17" t="s">
        <v>142</v>
      </c>
      <c r="AU239" s="17" t="s">
        <v>80</v>
      </c>
    </row>
    <row r="240" spans="2:65" s="1" customFormat="1">
      <c r="B240" s="32"/>
      <c r="D240" s="144" t="s">
        <v>144</v>
      </c>
      <c r="F240" s="145" t="s">
        <v>1509</v>
      </c>
      <c r="I240" s="142"/>
      <c r="L240" s="32"/>
      <c r="M240" s="143"/>
      <c r="T240" s="53"/>
      <c r="AT240" s="17" t="s">
        <v>144</v>
      </c>
      <c r="AU240" s="17" t="s">
        <v>80</v>
      </c>
    </row>
    <row r="241" spans="2:65" s="1" customFormat="1" ht="21.75" customHeight="1">
      <c r="B241" s="32"/>
      <c r="C241" s="127" t="s">
        <v>453</v>
      </c>
      <c r="D241" s="127" t="s">
        <v>135</v>
      </c>
      <c r="E241" s="128" t="s">
        <v>1510</v>
      </c>
      <c r="F241" s="129" t="s">
        <v>1511</v>
      </c>
      <c r="G241" s="130" t="s">
        <v>653</v>
      </c>
      <c r="H241" s="131">
        <v>8</v>
      </c>
      <c r="I241" s="132"/>
      <c r="J241" s="133">
        <f>ROUND(I241*H241,2)</f>
        <v>0</v>
      </c>
      <c r="K241" s="129" t="s">
        <v>139</v>
      </c>
      <c r="L241" s="32"/>
      <c r="M241" s="134" t="s">
        <v>19</v>
      </c>
      <c r="N241" s="135" t="s">
        <v>41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265</v>
      </c>
      <c r="AT241" s="138" t="s">
        <v>135</v>
      </c>
      <c r="AU241" s="138" t="s">
        <v>80</v>
      </c>
      <c r="AY241" s="17" t="s">
        <v>132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78</v>
      </c>
      <c r="BK241" s="139">
        <f>ROUND(I241*H241,2)</f>
        <v>0</v>
      </c>
      <c r="BL241" s="17" t="s">
        <v>265</v>
      </c>
      <c r="BM241" s="138" t="s">
        <v>1512</v>
      </c>
    </row>
    <row r="242" spans="2:65" s="1" customFormat="1" ht="19.5">
      <c r="B242" s="32"/>
      <c r="D242" s="140" t="s">
        <v>142</v>
      </c>
      <c r="F242" s="141" t="s">
        <v>1513</v>
      </c>
      <c r="I242" s="142"/>
      <c r="L242" s="32"/>
      <c r="M242" s="143"/>
      <c r="T242" s="53"/>
      <c r="AT242" s="17" t="s">
        <v>142</v>
      </c>
      <c r="AU242" s="17" t="s">
        <v>80</v>
      </c>
    </row>
    <row r="243" spans="2:65" s="1" customFormat="1">
      <c r="B243" s="32"/>
      <c r="D243" s="144" t="s">
        <v>144</v>
      </c>
      <c r="F243" s="145" t="s">
        <v>1514</v>
      </c>
      <c r="I243" s="142"/>
      <c r="L243" s="32"/>
      <c r="M243" s="143"/>
      <c r="T243" s="53"/>
      <c r="AT243" s="17" t="s">
        <v>144</v>
      </c>
      <c r="AU243" s="17" t="s">
        <v>80</v>
      </c>
    </row>
    <row r="244" spans="2:65" s="1" customFormat="1" ht="24.2" customHeight="1">
      <c r="B244" s="32"/>
      <c r="C244" s="127" t="s">
        <v>459</v>
      </c>
      <c r="D244" s="127" t="s">
        <v>135</v>
      </c>
      <c r="E244" s="128" t="s">
        <v>1515</v>
      </c>
      <c r="F244" s="129" t="s">
        <v>1516</v>
      </c>
      <c r="G244" s="130" t="s">
        <v>653</v>
      </c>
      <c r="H244" s="131">
        <v>2</v>
      </c>
      <c r="I244" s="132"/>
      <c r="J244" s="133">
        <f>ROUND(I244*H244,2)</f>
        <v>0</v>
      </c>
      <c r="K244" s="129" t="s">
        <v>139</v>
      </c>
      <c r="L244" s="32"/>
      <c r="M244" s="134" t="s">
        <v>19</v>
      </c>
      <c r="N244" s="135" t="s">
        <v>41</v>
      </c>
      <c r="P244" s="136">
        <f>O244*H244</f>
        <v>0</v>
      </c>
      <c r="Q244" s="136">
        <v>0</v>
      </c>
      <c r="R244" s="136">
        <f>Q244*H244</f>
        <v>0</v>
      </c>
      <c r="S244" s="136">
        <v>2.7560000000000001E-2</v>
      </c>
      <c r="T244" s="137">
        <f>S244*H244</f>
        <v>5.5120000000000002E-2</v>
      </c>
      <c r="AR244" s="138" t="s">
        <v>265</v>
      </c>
      <c r="AT244" s="138" t="s">
        <v>135</v>
      </c>
      <c r="AU244" s="138" t="s">
        <v>80</v>
      </c>
      <c r="AY244" s="17" t="s">
        <v>132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7" t="s">
        <v>78</v>
      </c>
      <c r="BK244" s="139">
        <f>ROUND(I244*H244,2)</f>
        <v>0</v>
      </c>
      <c r="BL244" s="17" t="s">
        <v>265</v>
      </c>
      <c r="BM244" s="138" t="s">
        <v>1517</v>
      </c>
    </row>
    <row r="245" spans="2:65" s="1" customFormat="1" ht="19.5">
      <c r="B245" s="32"/>
      <c r="D245" s="140" t="s">
        <v>142</v>
      </c>
      <c r="F245" s="141" t="s">
        <v>1518</v>
      </c>
      <c r="I245" s="142"/>
      <c r="L245" s="32"/>
      <c r="M245" s="143"/>
      <c r="T245" s="53"/>
      <c r="AT245" s="17" t="s">
        <v>142</v>
      </c>
      <c r="AU245" s="17" t="s">
        <v>80</v>
      </c>
    </row>
    <row r="246" spans="2:65" s="1" customFormat="1">
      <c r="B246" s="32"/>
      <c r="D246" s="144" t="s">
        <v>144</v>
      </c>
      <c r="F246" s="145" t="s">
        <v>1519</v>
      </c>
      <c r="I246" s="142"/>
      <c r="L246" s="32"/>
      <c r="M246" s="143"/>
      <c r="T246" s="53"/>
      <c r="AT246" s="17" t="s">
        <v>144</v>
      </c>
      <c r="AU246" s="17" t="s">
        <v>80</v>
      </c>
    </row>
    <row r="247" spans="2:65" s="1" customFormat="1" ht="24.2" customHeight="1">
      <c r="B247" s="32"/>
      <c r="C247" s="127" t="s">
        <v>467</v>
      </c>
      <c r="D247" s="127" t="s">
        <v>135</v>
      </c>
      <c r="E247" s="128" t="s">
        <v>1520</v>
      </c>
      <c r="F247" s="129" t="s">
        <v>1521</v>
      </c>
      <c r="G247" s="130" t="s">
        <v>653</v>
      </c>
      <c r="H247" s="131">
        <v>6</v>
      </c>
      <c r="I247" s="132"/>
      <c r="J247" s="133">
        <f>ROUND(I247*H247,2)</f>
        <v>0</v>
      </c>
      <c r="K247" s="129" t="s">
        <v>139</v>
      </c>
      <c r="L247" s="32"/>
      <c r="M247" s="134" t="s">
        <v>19</v>
      </c>
      <c r="N247" s="135" t="s">
        <v>41</v>
      </c>
      <c r="P247" s="136">
        <f>O247*H247</f>
        <v>0</v>
      </c>
      <c r="Q247" s="136">
        <v>1.48E-3</v>
      </c>
      <c r="R247" s="136">
        <f>Q247*H247</f>
        <v>8.879999999999999E-3</v>
      </c>
      <c r="S247" s="136">
        <v>0</v>
      </c>
      <c r="T247" s="137">
        <f>S247*H247</f>
        <v>0</v>
      </c>
      <c r="AR247" s="138" t="s">
        <v>265</v>
      </c>
      <c r="AT247" s="138" t="s">
        <v>135</v>
      </c>
      <c r="AU247" s="138" t="s">
        <v>80</v>
      </c>
      <c r="AY247" s="17" t="s">
        <v>132</v>
      </c>
      <c r="BE247" s="139">
        <f>IF(N247="základní",J247,0)</f>
        <v>0</v>
      </c>
      <c r="BF247" s="139">
        <f>IF(N247="snížená",J247,0)</f>
        <v>0</v>
      </c>
      <c r="BG247" s="139">
        <f>IF(N247="zákl. přenesená",J247,0)</f>
        <v>0</v>
      </c>
      <c r="BH247" s="139">
        <f>IF(N247="sníž. přenesená",J247,0)</f>
        <v>0</v>
      </c>
      <c r="BI247" s="139">
        <f>IF(N247="nulová",J247,0)</f>
        <v>0</v>
      </c>
      <c r="BJ247" s="17" t="s">
        <v>78</v>
      </c>
      <c r="BK247" s="139">
        <f>ROUND(I247*H247,2)</f>
        <v>0</v>
      </c>
      <c r="BL247" s="17" t="s">
        <v>265</v>
      </c>
      <c r="BM247" s="138" t="s">
        <v>1522</v>
      </c>
    </row>
    <row r="248" spans="2:65" s="1" customFormat="1" ht="19.5">
      <c r="B248" s="32"/>
      <c r="D248" s="140" t="s">
        <v>142</v>
      </c>
      <c r="F248" s="141" t="s">
        <v>1523</v>
      </c>
      <c r="I248" s="142"/>
      <c r="L248" s="32"/>
      <c r="M248" s="143"/>
      <c r="T248" s="53"/>
      <c r="AT248" s="17" t="s">
        <v>142</v>
      </c>
      <c r="AU248" s="17" t="s">
        <v>80</v>
      </c>
    </row>
    <row r="249" spans="2:65" s="1" customFormat="1">
      <c r="B249" s="32"/>
      <c r="D249" s="144" t="s">
        <v>144</v>
      </c>
      <c r="F249" s="145" t="s">
        <v>1524</v>
      </c>
      <c r="I249" s="142"/>
      <c r="L249" s="32"/>
      <c r="M249" s="143"/>
      <c r="T249" s="53"/>
      <c r="AT249" s="17" t="s">
        <v>144</v>
      </c>
      <c r="AU249" s="17" t="s">
        <v>80</v>
      </c>
    </row>
    <row r="250" spans="2:65" s="1" customFormat="1" ht="16.5" customHeight="1">
      <c r="B250" s="32"/>
      <c r="C250" s="127" t="s">
        <v>477</v>
      </c>
      <c r="D250" s="127" t="s">
        <v>135</v>
      </c>
      <c r="E250" s="128" t="s">
        <v>1525</v>
      </c>
      <c r="F250" s="129" t="s">
        <v>1526</v>
      </c>
      <c r="G250" s="130" t="s">
        <v>653</v>
      </c>
      <c r="H250" s="131">
        <v>2</v>
      </c>
      <c r="I250" s="132"/>
      <c r="J250" s="133">
        <f>ROUND(I250*H250,2)</f>
        <v>0</v>
      </c>
      <c r="K250" s="129" t="s">
        <v>139</v>
      </c>
      <c r="L250" s="32"/>
      <c r="M250" s="134" t="s">
        <v>19</v>
      </c>
      <c r="N250" s="135" t="s">
        <v>41</v>
      </c>
      <c r="P250" s="136">
        <f>O250*H250</f>
        <v>0</v>
      </c>
      <c r="Q250" s="136">
        <v>0</v>
      </c>
      <c r="R250" s="136">
        <f>Q250*H250</f>
        <v>0</v>
      </c>
      <c r="S250" s="136">
        <v>3.0999999999999999E-3</v>
      </c>
      <c r="T250" s="137">
        <f>S250*H250</f>
        <v>6.1999999999999998E-3</v>
      </c>
      <c r="AR250" s="138" t="s">
        <v>265</v>
      </c>
      <c r="AT250" s="138" t="s">
        <v>135</v>
      </c>
      <c r="AU250" s="138" t="s">
        <v>80</v>
      </c>
      <c r="AY250" s="17" t="s">
        <v>132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78</v>
      </c>
      <c r="BK250" s="139">
        <f>ROUND(I250*H250,2)</f>
        <v>0</v>
      </c>
      <c r="BL250" s="17" t="s">
        <v>265</v>
      </c>
      <c r="BM250" s="138" t="s">
        <v>1527</v>
      </c>
    </row>
    <row r="251" spans="2:65" s="1" customFormat="1">
      <c r="B251" s="32"/>
      <c r="D251" s="140" t="s">
        <v>142</v>
      </c>
      <c r="F251" s="141" t="s">
        <v>1528</v>
      </c>
      <c r="I251" s="142"/>
      <c r="L251" s="32"/>
      <c r="M251" s="143"/>
      <c r="T251" s="53"/>
      <c r="AT251" s="17" t="s">
        <v>142</v>
      </c>
      <c r="AU251" s="17" t="s">
        <v>80</v>
      </c>
    </row>
    <row r="252" spans="2:65" s="1" customFormat="1">
      <c r="B252" s="32"/>
      <c r="D252" s="144" t="s">
        <v>144</v>
      </c>
      <c r="F252" s="145" t="s">
        <v>1529</v>
      </c>
      <c r="I252" s="142"/>
      <c r="L252" s="32"/>
      <c r="M252" s="143"/>
      <c r="T252" s="53"/>
      <c r="AT252" s="17" t="s">
        <v>144</v>
      </c>
      <c r="AU252" s="17" t="s">
        <v>80</v>
      </c>
    </row>
    <row r="253" spans="2:65" s="1" customFormat="1" ht="16.5" customHeight="1">
      <c r="B253" s="32"/>
      <c r="C253" s="127" t="s">
        <v>484</v>
      </c>
      <c r="D253" s="127" t="s">
        <v>135</v>
      </c>
      <c r="E253" s="128" t="s">
        <v>1530</v>
      </c>
      <c r="F253" s="129" t="s">
        <v>1531</v>
      </c>
      <c r="G253" s="130" t="s">
        <v>653</v>
      </c>
      <c r="H253" s="131">
        <v>1</v>
      </c>
      <c r="I253" s="132"/>
      <c r="J253" s="133">
        <f>ROUND(I253*H253,2)</f>
        <v>0</v>
      </c>
      <c r="K253" s="129" t="s">
        <v>139</v>
      </c>
      <c r="L253" s="32"/>
      <c r="M253" s="134" t="s">
        <v>19</v>
      </c>
      <c r="N253" s="135" t="s">
        <v>41</v>
      </c>
      <c r="P253" s="136">
        <f>O253*H253</f>
        <v>0</v>
      </c>
      <c r="Q253" s="136">
        <v>2.9E-4</v>
      </c>
      <c r="R253" s="136">
        <f>Q253*H253</f>
        <v>2.9E-4</v>
      </c>
      <c r="S253" s="136">
        <v>0</v>
      </c>
      <c r="T253" s="137">
        <f>S253*H253</f>
        <v>0</v>
      </c>
      <c r="AR253" s="138" t="s">
        <v>265</v>
      </c>
      <c r="AT253" s="138" t="s">
        <v>135</v>
      </c>
      <c r="AU253" s="138" t="s">
        <v>80</v>
      </c>
      <c r="AY253" s="17" t="s">
        <v>132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78</v>
      </c>
      <c r="BK253" s="139">
        <f>ROUND(I253*H253,2)</f>
        <v>0</v>
      </c>
      <c r="BL253" s="17" t="s">
        <v>265</v>
      </c>
      <c r="BM253" s="138" t="s">
        <v>1532</v>
      </c>
    </row>
    <row r="254" spans="2:65" s="1" customFormat="1">
      <c r="B254" s="32"/>
      <c r="D254" s="140" t="s">
        <v>142</v>
      </c>
      <c r="F254" s="141" t="s">
        <v>1533</v>
      </c>
      <c r="I254" s="142"/>
      <c r="L254" s="32"/>
      <c r="M254" s="143"/>
      <c r="T254" s="53"/>
      <c r="AT254" s="17" t="s">
        <v>142</v>
      </c>
      <c r="AU254" s="17" t="s">
        <v>80</v>
      </c>
    </row>
    <row r="255" spans="2:65" s="1" customFormat="1">
      <c r="B255" s="32"/>
      <c r="D255" s="144" t="s">
        <v>144</v>
      </c>
      <c r="F255" s="145" t="s">
        <v>1534</v>
      </c>
      <c r="I255" s="142"/>
      <c r="L255" s="32"/>
      <c r="M255" s="143"/>
      <c r="T255" s="53"/>
      <c r="AT255" s="17" t="s">
        <v>144</v>
      </c>
      <c r="AU255" s="17" t="s">
        <v>80</v>
      </c>
    </row>
    <row r="256" spans="2:65" s="1" customFormat="1" ht="21.75" customHeight="1">
      <c r="B256" s="32"/>
      <c r="C256" s="127" t="s">
        <v>491</v>
      </c>
      <c r="D256" s="127" t="s">
        <v>135</v>
      </c>
      <c r="E256" s="128" t="s">
        <v>1535</v>
      </c>
      <c r="F256" s="129" t="s">
        <v>1536</v>
      </c>
      <c r="G256" s="130" t="s">
        <v>152</v>
      </c>
      <c r="H256" s="131">
        <v>38</v>
      </c>
      <c r="I256" s="132"/>
      <c r="J256" s="133">
        <f>ROUND(I256*H256,2)</f>
        <v>0</v>
      </c>
      <c r="K256" s="129" t="s">
        <v>139</v>
      </c>
      <c r="L256" s="32"/>
      <c r="M256" s="134" t="s">
        <v>19</v>
      </c>
      <c r="N256" s="135" t="s">
        <v>41</v>
      </c>
      <c r="P256" s="136">
        <f>O256*H256</f>
        <v>0</v>
      </c>
      <c r="Q256" s="136">
        <v>0</v>
      </c>
      <c r="R256" s="136">
        <f>Q256*H256</f>
        <v>0</v>
      </c>
      <c r="S256" s="136">
        <v>0</v>
      </c>
      <c r="T256" s="137">
        <f>S256*H256</f>
        <v>0</v>
      </c>
      <c r="AR256" s="138" t="s">
        <v>265</v>
      </c>
      <c r="AT256" s="138" t="s">
        <v>135</v>
      </c>
      <c r="AU256" s="138" t="s">
        <v>80</v>
      </c>
      <c r="AY256" s="17" t="s">
        <v>132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7" t="s">
        <v>78</v>
      </c>
      <c r="BK256" s="139">
        <f>ROUND(I256*H256,2)</f>
        <v>0</v>
      </c>
      <c r="BL256" s="17" t="s">
        <v>265</v>
      </c>
      <c r="BM256" s="138" t="s">
        <v>1537</v>
      </c>
    </row>
    <row r="257" spans="2:65" s="1" customFormat="1">
      <c r="B257" s="32"/>
      <c r="D257" s="140" t="s">
        <v>142</v>
      </c>
      <c r="F257" s="141" t="s">
        <v>1538</v>
      </c>
      <c r="I257" s="142"/>
      <c r="L257" s="32"/>
      <c r="M257" s="143"/>
      <c r="T257" s="53"/>
      <c r="AT257" s="17" t="s">
        <v>142</v>
      </c>
      <c r="AU257" s="17" t="s">
        <v>80</v>
      </c>
    </row>
    <row r="258" spans="2:65" s="1" customFormat="1">
      <c r="B258" s="32"/>
      <c r="D258" s="144" t="s">
        <v>144</v>
      </c>
      <c r="F258" s="145" t="s">
        <v>1539</v>
      </c>
      <c r="I258" s="142"/>
      <c r="L258" s="32"/>
      <c r="M258" s="143"/>
      <c r="T258" s="53"/>
      <c r="AT258" s="17" t="s">
        <v>144</v>
      </c>
      <c r="AU258" s="17" t="s">
        <v>80</v>
      </c>
    </row>
    <row r="259" spans="2:65" s="1" customFormat="1" ht="24.2" customHeight="1">
      <c r="B259" s="32"/>
      <c r="C259" s="127" t="s">
        <v>497</v>
      </c>
      <c r="D259" s="127" t="s">
        <v>135</v>
      </c>
      <c r="E259" s="128" t="s">
        <v>1540</v>
      </c>
      <c r="F259" s="129" t="s">
        <v>1541</v>
      </c>
      <c r="G259" s="130" t="s">
        <v>152</v>
      </c>
      <c r="H259" s="131">
        <v>16</v>
      </c>
      <c r="I259" s="132"/>
      <c r="J259" s="133">
        <f>ROUND(I259*H259,2)</f>
        <v>0</v>
      </c>
      <c r="K259" s="129" t="s">
        <v>139</v>
      </c>
      <c r="L259" s="32"/>
      <c r="M259" s="134" t="s">
        <v>19</v>
      </c>
      <c r="N259" s="135" t="s">
        <v>41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265</v>
      </c>
      <c r="AT259" s="138" t="s">
        <v>135</v>
      </c>
      <c r="AU259" s="138" t="s">
        <v>80</v>
      </c>
      <c r="AY259" s="17" t="s">
        <v>132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78</v>
      </c>
      <c r="BK259" s="139">
        <f>ROUND(I259*H259,2)</f>
        <v>0</v>
      </c>
      <c r="BL259" s="17" t="s">
        <v>265</v>
      </c>
      <c r="BM259" s="138" t="s">
        <v>1542</v>
      </c>
    </row>
    <row r="260" spans="2:65" s="1" customFormat="1" ht="19.5">
      <c r="B260" s="32"/>
      <c r="D260" s="140" t="s">
        <v>142</v>
      </c>
      <c r="F260" s="141" t="s">
        <v>1543</v>
      </c>
      <c r="I260" s="142"/>
      <c r="L260" s="32"/>
      <c r="M260" s="143"/>
      <c r="T260" s="53"/>
      <c r="AT260" s="17" t="s">
        <v>142</v>
      </c>
      <c r="AU260" s="17" t="s">
        <v>80</v>
      </c>
    </row>
    <row r="261" spans="2:65" s="1" customFormat="1">
      <c r="B261" s="32"/>
      <c r="D261" s="144" t="s">
        <v>144</v>
      </c>
      <c r="F261" s="145" t="s">
        <v>1544</v>
      </c>
      <c r="I261" s="142"/>
      <c r="L261" s="32"/>
      <c r="M261" s="143"/>
      <c r="T261" s="53"/>
      <c r="AT261" s="17" t="s">
        <v>144</v>
      </c>
      <c r="AU261" s="17" t="s">
        <v>80</v>
      </c>
    </row>
    <row r="262" spans="2:65" s="1" customFormat="1" ht="24.2" customHeight="1">
      <c r="B262" s="32"/>
      <c r="C262" s="127" t="s">
        <v>503</v>
      </c>
      <c r="D262" s="127" t="s">
        <v>135</v>
      </c>
      <c r="E262" s="128" t="s">
        <v>1545</v>
      </c>
      <c r="F262" s="129" t="s">
        <v>1546</v>
      </c>
      <c r="G262" s="130" t="s">
        <v>544</v>
      </c>
      <c r="H262" s="176"/>
      <c r="I262" s="132"/>
      <c r="J262" s="133">
        <f>ROUND(I262*H262,2)</f>
        <v>0</v>
      </c>
      <c r="K262" s="129" t="s">
        <v>139</v>
      </c>
      <c r="L262" s="32"/>
      <c r="M262" s="134" t="s">
        <v>19</v>
      </c>
      <c r="N262" s="135" t="s">
        <v>41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265</v>
      </c>
      <c r="AT262" s="138" t="s">
        <v>135</v>
      </c>
      <c r="AU262" s="138" t="s">
        <v>80</v>
      </c>
      <c r="AY262" s="17" t="s">
        <v>132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78</v>
      </c>
      <c r="BK262" s="139">
        <f>ROUND(I262*H262,2)</f>
        <v>0</v>
      </c>
      <c r="BL262" s="17" t="s">
        <v>265</v>
      </c>
      <c r="BM262" s="138" t="s">
        <v>1547</v>
      </c>
    </row>
    <row r="263" spans="2:65" s="1" customFormat="1" ht="29.25">
      <c r="B263" s="32"/>
      <c r="D263" s="140" t="s">
        <v>142</v>
      </c>
      <c r="F263" s="141" t="s">
        <v>1548</v>
      </c>
      <c r="I263" s="142"/>
      <c r="L263" s="32"/>
      <c r="M263" s="143"/>
      <c r="T263" s="53"/>
      <c r="AT263" s="17" t="s">
        <v>142</v>
      </c>
      <c r="AU263" s="17" t="s">
        <v>80</v>
      </c>
    </row>
    <row r="264" spans="2:65" s="1" customFormat="1">
      <c r="B264" s="32"/>
      <c r="D264" s="144" t="s">
        <v>144</v>
      </c>
      <c r="F264" s="145" t="s">
        <v>1549</v>
      </c>
      <c r="I264" s="142"/>
      <c r="L264" s="32"/>
      <c r="M264" s="143"/>
      <c r="T264" s="53"/>
      <c r="AT264" s="17" t="s">
        <v>144</v>
      </c>
      <c r="AU264" s="17" t="s">
        <v>80</v>
      </c>
    </row>
    <row r="265" spans="2:65" s="11" customFormat="1" ht="22.9" customHeight="1">
      <c r="B265" s="115"/>
      <c r="D265" s="116" t="s">
        <v>69</v>
      </c>
      <c r="E265" s="125" t="s">
        <v>1550</v>
      </c>
      <c r="F265" s="125" t="s">
        <v>1551</v>
      </c>
      <c r="I265" s="118"/>
      <c r="J265" s="126">
        <f>BK265</f>
        <v>0</v>
      </c>
      <c r="L265" s="115"/>
      <c r="M265" s="120"/>
      <c r="P265" s="121">
        <f>SUM(P266:P328)</f>
        <v>0</v>
      </c>
      <c r="R265" s="121">
        <f>SUM(R266:R328)</f>
        <v>9.9049999999999999E-2</v>
      </c>
      <c r="T265" s="122">
        <f>SUM(T266:T328)</f>
        <v>3.2539999999999999E-2</v>
      </c>
      <c r="AR265" s="116" t="s">
        <v>80</v>
      </c>
      <c r="AT265" s="123" t="s">
        <v>69</v>
      </c>
      <c r="AU265" s="123" t="s">
        <v>78</v>
      </c>
      <c r="AY265" s="116" t="s">
        <v>132</v>
      </c>
      <c r="BK265" s="124">
        <f>SUM(BK266:BK328)</f>
        <v>0</v>
      </c>
    </row>
    <row r="266" spans="2:65" s="1" customFormat="1" ht="16.5" customHeight="1">
      <c r="B266" s="32"/>
      <c r="C266" s="127" t="s">
        <v>509</v>
      </c>
      <c r="D266" s="127" t="s">
        <v>135</v>
      </c>
      <c r="E266" s="128" t="s">
        <v>1552</v>
      </c>
      <c r="F266" s="129" t="s">
        <v>1553</v>
      </c>
      <c r="G266" s="130" t="s">
        <v>152</v>
      </c>
      <c r="H266" s="131">
        <v>36</v>
      </c>
      <c r="I266" s="132"/>
      <c r="J266" s="133">
        <f>ROUND(I266*H266,2)</f>
        <v>0</v>
      </c>
      <c r="K266" s="129" t="s">
        <v>139</v>
      </c>
      <c r="L266" s="32"/>
      <c r="M266" s="134" t="s">
        <v>19</v>
      </c>
      <c r="N266" s="135" t="s">
        <v>41</v>
      </c>
      <c r="P266" s="136">
        <f>O266*H266</f>
        <v>0</v>
      </c>
      <c r="Q266" s="136">
        <v>0</v>
      </c>
      <c r="R266" s="136">
        <f>Q266*H266</f>
        <v>0</v>
      </c>
      <c r="S266" s="136">
        <v>2.7999999999999998E-4</v>
      </c>
      <c r="T266" s="137">
        <f>S266*H266</f>
        <v>1.0079999999999999E-2</v>
      </c>
      <c r="AR266" s="138" t="s">
        <v>265</v>
      </c>
      <c r="AT266" s="138" t="s">
        <v>135</v>
      </c>
      <c r="AU266" s="138" t="s">
        <v>80</v>
      </c>
      <c r="AY266" s="17" t="s">
        <v>132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78</v>
      </c>
      <c r="BK266" s="139">
        <f>ROUND(I266*H266,2)</f>
        <v>0</v>
      </c>
      <c r="BL266" s="17" t="s">
        <v>265</v>
      </c>
      <c r="BM266" s="138" t="s">
        <v>1554</v>
      </c>
    </row>
    <row r="267" spans="2:65" s="1" customFormat="1">
      <c r="B267" s="32"/>
      <c r="D267" s="140" t="s">
        <v>142</v>
      </c>
      <c r="F267" s="141" t="s">
        <v>1555</v>
      </c>
      <c r="I267" s="142"/>
      <c r="L267" s="32"/>
      <c r="M267" s="143"/>
      <c r="T267" s="53"/>
      <c r="AT267" s="17" t="s">
        <v>142</v>
      </c>
      <c r="AU267" s="17" t="s">
        <v>80</v>
      </c>
    </row>
    <row r="268" spans="2:65" s="1" customFormat="1">
      <c r="B268" s="32"/>
      <c r="D268" s="144" t="s">
        <v>144</v>
      </c>
      <c r="F268" s="145" t="s">
        <v>1556</v>
      </c>
      <c r="I268" s="142"/>
      <c r="L268" s="32"/>
      <c r="M268" s="143"/>
      <c r="T268" s="53"/>
      <c r="AT268" s="17" t="s">
        <v>144</v>
      </c>
      <c r="AU268" s="17" t="s">
        <v>80</v>
      </c>
    </row>
    <row r="269" spans="2:65" s="1" customFormat="1" ht="24.2" customHeight="1">
      <c r="B269" s="32"/>
      <c r="C269" s="127" t="s">
        <v>515</v>
      </c>
      <c r="D269" s="127" t="s">
        <v>135</v>
      </c>
      <c r="E269" s="128" t="s">
        <v>1557</v>
      </c>
      <c r="F269" s="129" t="s">
        <v>1558</v>
      </c>
      <c r="G269" s="130" t="s">
        <v>152</v>
      </c>
      <c r="H269" s="131">
        <v>24</v>
      </c>
      <c r="I269" s="132"/>
      <c r="J269" s="133">
        <f>ROUND(I269*H269,2)</f>
        <v>0</v>
      </c>
      <c r="K269" s="129" t="s">
        <v>139</v>
      </c>
      <c r="L269" s="32"/>
      <c r="M269" s="134" t="s">
        <v>19</v>
      </c>
      <c r="N269" s="135" t="s">
        <v>41</v>
      </c>
      <c r="P269" s="136">
        <f>O269*H269</f>
        <v>0</v>
      </c>
      <c r="Q269" s="136">
        <v>7.5000000000000002E-4</v>
      </c>
      <c r="R269" s="136">
        <f>Q269*H269</f>
        <v>1.8000000000000002E-2</v>
      </c>
      <c r="S269" s="136">
        <v>0</v>
      </c>
      <c r="T269" s="137">
        <f>S269*H269</f>
        <v>0</v>
      </c>
      <c r="AR269" s="138" t="s">
        <v>265</v>
      </c>
      <c r="AT269" s="138" t="s">
        <v>135</v>
      </c>
      <c r="AU269" s="138" t="s">
        <v>80</v>
      </c>
      <c r="AY269" s="17" t="s">
        <v>132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7" t="s">
        <v>78</v>
      </c>
      <c r="BK269" s="139">
        <f>ROUND(I269*H269,2)</f>
        <v>0</v>
      </c>
      <c r="BL269" s="17" t="s">
        <v>265</v>
      </c>
      <c r="BM269" s="138" t="s">
        <v>1559</v>
      </c>
    </row>
    <row r="270" spans="2:65" s="1" customFormat="1" ht="19.5">
      <c r="B270" s="32"/>
      <c r="D270" s="140" t="s">
        <v>142</v>
      </c>
      <c r="F270" s="141" t="s">
        <v>1560</v>
      </c>
      <c r="I270" s="142"/>
      <c r="L270" s="32"/>
      <c r="M270" s="143"/>
      <c r="T270" s="53"/>
      <c r="AT270" s="17" t="s">
        <v>142</v>
      </c>
      <c r="AU270" s="17" t="s">
        <v>80</v>
      </c>
    </row>
    <row r="271" spans="2:65" s="1" customFormat="1">
      <c r="B271" s="32"/>
      <c r="D271" s="144" t="s">
        <v>144</v>
      </c>
      <c r="F271" s="145" t="s">
        <v>1561</v>
      </c>
      <c r="I271" s="142"/>
      <c r="L271" s="32"/>
      <c r="M271" s="143"/>
      <c r="T271" s="53"/>
      <c r="AT271" s="17" t="s">
        <v>144</v>
      </c>
      <c r="AU271" s="17" t="s">
        <v>80</v>
      </c>
    </row>
    <row r="272" spans="2:65" s="1" customFormat="1" ht="24.2" customHeight="1">
      <c r="B272" s="32"/>
      <c r="C272" s="127" t="s">
        <v>522</v>
      </c>
      <c r="D272" s="127" t="s">
        <v>135</v>
      </c>
      <c r="E272" s="128" t="s">
        <v>1562</v>
      </c>
      <c r="F272" s="129" t="s">
        <v>1563</v>
      </c>
      <c r="G272" s="130" t="s">
        <v>152</v>
      </c>
      <c r="H272" s="131">
        <v>16</v>
      </c>
      <c r="I272" s="132"/>
      <c r="J272" s="133">
        <f>ROUND(I272*H272,2)</f>
        <v>0</v>
      </c>
      <c r="K272" s="129" t="s">
        <v>139</v>
      </c>
      <c r="L272" s="32"/>
      <c r="M272" s="134" t="s">
        <v>19</v>
      </c>
      <c r="N272" s="135" t="s">
        <v>41</v>
      </c>
      <c r="P272" s="136">
        <f>O272*H272</f>
        <v>0</v>
      </c>
      <c r="Q272" s="136">
        <v>1.15E-3</v>
      </c>
      <c r="R272" s="136">
        <f>Q272*H272</f>
        <v>1.84E-2</v>
      </c>
      <c r="S272" s="136">
        <v>0</v>
      </c>
      <c r="T272" s="137">
        <f>S272*H272</f>
        <v>0</v>
      </c>
      <c r="AR272" s="138" t="s">
        <v>265</v>
      </c>
      <c r="AT272" s="138" t="s">
        <v>135</v>
      </c>
      <c r="AU272" s="138" t="s">
        <v>80</v>
      </c>
      <c r="AY272" s="17" t="s">
        <v>132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78</v>
      </c>
      <c r="BK272" s="139">
        <f>ROUND(I272*H272,2)</f>
        <v>0</v>
      </c>
      <c r="BL272" s="17" t="s">
        <v>265</v>
      </c>
      <c r="BM272" s="138" t="s">
        <v>1564</v>
      </c>
    </row>
    <row r="273" spans="2:65" s="1" customFormat="1" ht="19.5">
      <c r="B273" s="32"/>
      <c r="D273" s="140" t="s">
        <v>142</v>
      </c>
      <c r="F273" s="141" t="s">
        <v>1565</v>
      </c>
      <c r="I273" s="142"/>
      <c r="L273" s="32"/>
      <c r="M273" s="143"/>
      <c r="T273" s="53"/>
      <c r="AT273" s="17" t="s">
        <v>142</v>
      </c>
      <c r="AU273" s="17" t="s">
        <v>80</v>
      </c>
    </row>
    <row r="274" spans="2:65" s="1" customFormat="1">
      <c r="B274" s="32"/>
      <c r="D274" s="144" t="s">
        <v>144</v>
      </c>
      <c r="F274" s="145" t="s">
        <v>1566</v>
      </c>
      <c r="I274" s="142"/>
      <c r="L274" s="32"/>
      <c r="M274" s="143"/>
      <c r="T274" s="53"/>
      <c r="AT274" s="17" t="s">
        <v>144</v>
      </c>
      <c r="AU274" s="17" t="s">
        <v>80</v>
      </c>
    </row>
    <row r="275" spans="2:65" s="1" customFormat="1" ht="24.2" customHeight="1">
      <c r="B275" s="32"/>
      <c r="C275" s="127" t="s">
        <v>528</v>
      </c>
      <c r="D275" s="127" t="s">
        <v>135</v>
      </c>
      <c r="E275" s="128" t="s">
        <v>1567</v>
      </c>
      <c r="F275" s="129" t="s">
        <v>1568</v>
      </c>
      <c r="G275" s="130" t="s">
        <v>152</v>
      </c>
      <c r="H275" s="131">
        <v>24</v>
      </c>
      <c r="I275" s="132"/>
      <c r="J275" s="133">
        <f>ROUND(I275*H275,2)</f>
        <v>0</v>
      </c>
      <c r="K275" s="129" t="s">
        <v>139</v>
      </c>
      <c r="L275" s="32"/>
      <c r="M275" s="134" t="s">
        <v>19</v>
      </c>
      <c r="N275" s="135" t="s">
        <v>41</v>
      </c>
      <c r="P275" s="136">
        <f>O275*H275</f>
        <v>0</v>
      </c>
      <c r="Q275" s="136">
        <v>6.4000000000000005E-4</v>
      </c>
      <c r="R275" s="136">
        <f>Q275*H275</f>
        <v>1.5360000000000002E-2</v>
      </c>
      <c r="S275" s="136">
        <v>0</v>
      </c>
      <c r="T275" s="137">
        <f>S275*H275</f>
        <v>0</v>
      </c>
      <c r="AR275" s="138" t="s">
        <v>265</v>
      </c>
      <c r="AT275" s="138" t="s">
        <v>135</v>
      </c>
      <c r="AU275" s="138" t="s">
        <v>80</v>
      </c>
      <c r="AY275" s="17" t="s">
        <v>132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78</v>
      </c>
      <c r="BK275" s="139">
        <f>ROUND(I275*H275,2)</f>
        <v>0</v>
      </c>
      <c r="BL275" s="17" t="s">
        <v>265</v>
      </c>
      <c r="BM275" s="138" t="s">
        <v>1569</v>
      </c>
    </row>
    <row r="276" spans="2:65" s="1" customFormat="1" ht="19.5">
      <c r="B276" s="32"/>
      <c r="D276" s="140" t="s">
        <v>142</v>
      </c>
      <c r="F276" s="141" t="s">
        <v>1570</v>
      </c>
      <c r="I276" s="142"/>
      <c r="L276" s="32"/>
      <c r="M276" s="143"/>
      <c r="T276" s="53"/>
      <c r="AT276" s="17" t="s">
        <v>142</v>
      </c>
      <c r="AU276" s="17" t="s">
        <v>80</v>
      </c>
    </row>
    <row r="277" spans="2:65" s="1" customFormat="1">
      <c r="B277" s="32"/>
      <c r="D277" s="144" t="s">
        <v>144</v>
      </c>
      <c r="F277" s="145" t="s">
        <v>1571</v>
      </c>
      <c r="I277" s="142"/>
      <c r="L277" s="32"/>
      <c r="M277" s="143"/>
      <c r="T277" s="53"/>
      <c r="AT277" s="17" t="s">
        <v>144</v>
      </c>
      <c r="AU277" s="17" t="s">
        <v>80</v>
      </c>
    </row>
    <row r="278" spans="2:65" s="1" customFormat="1" ht="24.2" customHeight="1">
      <c r="B278" s="32"/>
      <c r="C278" s="127" t="s">
        <v>534</v>
      </c>
      <c r="D278" s="127" t="s">
        <v>135</v>
      </c>
      <c r="E278" s="128" t="s">
        <v>1572</v>
      </c>
      <c r="F278" s="129" t="s">
        <v>1573</v>
      </c>
      <c r="G278" s="130" t="s">
        <v>152</v>
      </c>
      <c r="H278" s="131">
        <v>16</v>
      </c>
      <c r="I278" s="132"/>
      <c r="J278" s="133">
        <f>ROUND(I278*H278,2)</f>
        <v>0</v>
      </c>
      <c r="K278" s="129" t="s">
        <v>139</v>
      </c>
      <c r="L278" s="32"/>
      <c r="M278" s="134" t="s">
        <v>19</v>
      </c>
      <c r="N278" s="135" t="s">
        <v>41</v>
      </c>
      <c r="P278" s="136">
        <f>O278*H278</f>
        <v>0</v>
      </c>
      <c r="Q278" s="136">
        <v>9.7999999999999997E-4</v>
      </c>
      <c r="R278" s="136">
        <f>Q278*H278</f>
        <v>1.5679999999999999E-2</v>
      </c>
      <c r="S278" s="136">
        <v>0</v>
      </c>
      <c r="T278" s="137">
        <f>S278*H278</f>
        <v>0</v>
      </c>
      <c r="AR278" s="138" t="s">
        <v>265</v>
      </c>
      <c r="AT278" s="138" t="s">
        <v>135</v>
      </c>
      <c r="AU278" s="138" t="s">
        <v>80</v>
      </c>
      <c r="AY278" s="17" t="s">
        <v>132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78</v>
      </c>
      <c r="BK278" s="139">
        <f>ROUND(I278*H278,2)</f>
        <v>0</v>
      </c>
      <c r="BL278" s="17" t="s">
        <v>265</v>
      </c>
      <c r="BM278" s="138" t="s">
        <v>1574</v>
      </c>
    </row>
    <row r="279" spans="2:65" s="1" customFormat="1" ht="19.5">
      <c r="B279" s="32"/>
      <c r="D279" s="140" t="s">
        <v>142</v>
      </c>
      <c r="F279" s="141" t="s">
        <v>1575</v>
      </c>
      <c r="I279" s="142"/>
      <c r="L279" s="32"/>
      <c r="M279" s="143"/>
      <c r="T279" s="53"/>
      <c r="AT279" s="17" t="s">
        <v>142</v>
      </c>
      <c r="AU279" s="17" t="s">
        <v>80</v>
      </c>
    </row>
    <row r="280" spans="2:65" s="1" customFormat="1">
      <c r="B280" s="32"/>
      <c r="D280" s="144" t="s">
        <v>144</v>
      </c>
      <c r="F280" s="145" t="s">
        <v>1576</v>
      </c>
      <c r="I280" s="142"/>
      <c r="L280" s="32"/>
      <c r="M280" s="143"/>
      <c r="T280" s="53"/>
      <c r="AT280" s="17" t="s">
        <v>144</v>
      </c>
      <c r="AU280" s="17" t="s">
        <v>80</v>
      </c>
    </row>
    <row r="281" spans="2:65" s="1" customFormat="1" ht="37.9" customHeight="1">
      <c r="B281" s="32"/>
      <c r="C281" s="127" t="s">
        <v>541</v>
      </c>
      <c r="D281" s="127" t="s">
        <v>135</v>
      </c>
      <c r="E281" s="128" t="s">
        <v>1577</v>
      </c>
      <c r="F281" s="129" t="s">
        <v>1578</v>
      </c>
      <c r="G281" s="130" t="s">
        <v>152</v>
      </c>
      <c r="H281" s="131">
        <v>48</v>
      </c>
      <c r="I281" s="132"/>
      <c r="J281" s="133">
        <f>ROUND(I281*H281,2)</f>
        <v>0</v>
      </c>
      <c r="K281" s="129" t="s">
        <v>139</v>
      </c>
      <c r="L281" s="32"/>
      <c r="M281" s="134" t="s">
        <v>19</v>
      </c>
      <c r="N281" s="135" t="s">
        <v>41</v>
      </c>
      <c r="P281" s="136">
        <f>O281*H281</f>
        <v>0</v>
      </c>
      <c r="Q281" s="136">
        <v>3.4000000000000002E-4</v>
      </c>
      <c r="R281" s="136">
        <f>Q281*H281</f>
        <v>1.6320000000000001E-2</v>
      </c>
      <c r="S281" s="136">
        <v>0</v>
      </c>
      <c r="T281" s="137">
        <f>S281*H281</f>
        <v>0</v>
      </c>
      <c r="AR281" s="138" t="s">
        <v>265</v>
      </c>
      <c r="AT281" s="138" t="s">
        <v>135</v>
      </c>
      <c r="AU281" s="138" t="s">
        <v>80</v>
      </c>
      <c r="AY281" s="17" t="s">
        <v>132</v>
      </c>
      <c r="BE281" s="139">
        <f>IF(N281="základní",J281,0)</f>
        <v>0</v>
      </c>
      <c r="BF281" s="139">
        <f>IF(N281="snížená",J281,0)</f>
        <v>0</v>
      </c>
      <c r="BG281" s="139">
        <f>IF(N281="zákl. přenesená",J281,0)</f>
        <v>0</v>
      </c>
      <c r="BH281" s="139">
        <f>IF(N281="sníž. přenesená",J281,0)</f>
        <v>0</v>
      </c>
      <c r="BI281" s="139">
        <f>IF(N281="nulová",J281,0)</f>
        <v>0</v>
      </c>
      <c r="BJ281" s="17" t="s">
        <v>78</v>
      </c>
      <c r="BK281" s="139">
        <f>ROUND(I281*H281,2)</f>
        <v>0</v>
      </c>
      <c r="BL281" s="17" t="s">
        <v>265</v>
      </c>
      <c r="BM281" s="138" t="s">
        <v>1579</v>
      </c>
    </row>
    <row r="282" spans="2:65" s="1" customFormat="1" ht="29.25">
      <c r="B282" s="32"/>
      <c r="D282" s="140" t="s">
        <v>142</v>
      </c>
      <c r="F282" s="141" t="s">
        <v>1580</v>
      </c>
      <c r="I282" s="142"/>
      <c r="L282" s="32"/>
      <c r="M282" s="143"/>
      <c r="T282" s="53"/>
      <c r="AT282" s="17" t="s">
        <v>142</v>
      </c>
      <c r="AU282" s="17" t="s">
        <v>80</v>
      </c>
    </row>
    <row r="283" spans="2:65" s="1" customFormat="1">
      <c r="B283" s="32"/>
      <c r="D283" s="144" t="s">
        <v>144</v>
      </c>
      <c r="F283" s="145" t="s">
        <v>1581</v>
      </c>
      <c r="I283" s="142"/>
      <c r="L283" s="32"/>
      <c r="M283" s="143"/>
      <c r="T283" s="53"/>
      <c r="AT283" s="17" t="s">
        <v>144</v>
      </c>
      <c r="AU283" s="17" t="s">
        <v>80</v>
      </c>
    </row>
    <row r="284" spans="2:65" s="1" customFormat="1" ht="37.9" customHeight="1">
      <c r="B284" s="32"/>
      <c r="C284" s="127" t="s">
        <v>550</v>
      </c>
      <c r="D284" s="127" t="s">
        <v>135</v>
      </c>
      <c r="E284" s="128" t="s">
        <v>1582</v>
      </c>
      <c r="F284" s="129" t="s">
        <v>1583</v>
      </c>
      <c r="G284" s="130" t="s">
        <v>152</v>
      </c>
      <c r="H284" s="131">
        <v>32</v>
      </c>
      <c r="I284" s="132"/>
      <c r="J284" s="133">
        <f>ROUND(I284*H284,2)</f>
        <v>0</v>
      </c>
      <c r="K284" s="129" t="s">
        <v>139</v>
      </c>
      <c r="L284" s="32"/>
      <c r="M284" s="134" t="s">
        <v>19</v>
      </c>
      <c r="N284" s="135" t="s">
        <v>41</v>
      </c>
      <c r="P284" s="136">
        <f>O284*H284</f>
        <v>0</v>
      </c>
      <c r="Q284" s="136">
        <v>1E-4</v>
      </c>
      <c r="R284" s="136">
        <f>Q284*H284</f>
        <v>3.2000000000000002E-3</v>
      </c>
      <c r="S284" s="136">
        <v>0</v>
      </c>
      <c r="T284" s="137">
        <f>S284*H284</f>
        <v>0</v>
      </c>
      <c r="AR284" s="138" t="s">
        <v>265</v>
      </c>
      <c r="AT284" s="138" t="s">
        <v>135</v>
      </c>
      <c r="AU284" s="138" t="s">
        <v>80</v>
      </c>
      <c r="AY284" s="17" t="s">
        <v>132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78</v>
      </c>
      <c r="BK284" s="139">
        <f>ROUND(I284*H284,2)</f>
        <v>0</v>
      </c>
      <c r="BL284" s="17" t="s">
        <v>265</v>
      </c>
      <c r="BM284" s="138" t="s">
        <v>1584</v>
      </c>
    </row>
    <row r="285" spans="2:65" s="1" customFormat="1" ht="29.25">
      <c r="B285" s="32"/>
      <c r="D285" s="140" t="s">
        <v>142</v>
      </c>
      <c r="F285" s="141" t="s">
        <v>1585</v>
      </c>
      <c r="I285" s="142"/>
      <c r="L285" s="32"/>
      <c r="M285" s="143"/>
      <c r="T285" s="53"/>
      <c r="AT285" s="17" t="s">
        <v>142</v>
      </c>
      <c r="AU285" s="17" t="s">
        <v>80</v>
      </c>
    </row>
    <row r="286" spans="2:65" s="1" customFormat="1">
      <c r="B286" s="32"/>
      <c r="D286" s="144" t="s">
        <v>144</v>
      </c>
      <c r="F286" s="145" t="s">
        <v>1586</v>
      </c>
      <c r="I286" s="142"/>
      <c r="L286" s="32"/>
      <c r="M286" s="143"/>
      <c r="T286" s="53"/>
      <c r="AT286" s="17" t="s">
        <v>144</v>
      </c>
      <c r="AU286" s="17" t="s">
        <v>80</v>
      </c>
    </row>
    <row r="287" spans="2:65" s="1" customFormat="1" ht="16.5" customHeight="1">
      <c r="B287" s="32"/>
      <c r="C287" s="127" t="s">
        <v>556</v>
      </c>
      <c r="D287" s="127" t="s">
        <v>135</v>
      </c>
      <c r="E287" s="128" t="s">
        <v>1587</v>
      </c>
      <c r="F287" s="129" t="s">
        <v>1588</v>
      </c>
      <c r="G287" s="130" t="s">
        <v>152</v>
      </c>
      <c r="H287" s="131">
        <v>20</v>
      </c>
      <c r="I287" s="132"/>
      <c r="J287" s="133">
        <f>ROUND(I287*H287,2)</f>
        <v>0</v>
      </c>
      <c r="K287" s="129" t="s">
        <v>139</v>
      </c>
      <c r="L287" s="32"/>
      <c r="M287" s="134" t="s">
        <v>19</v>
      </c>
      <c r="N287" s="135" t="s">
        <v>41</v>
      </c>
      <c r="P287" s="136">
        <f>O287*H287</f>
        <v>0</v>
      </c>
      <c r="Q287" s="136">
        <v>0</v>
      </c>
      <c r="R287" s="136">
        <f>Q287*H287</f>
        <v>0</v>
      </c>
      <c r="S287" s="136">
        <v>2.4000000000000001E-4</v>
      </c>
      <c r="T287" s="137">
        <f>S287*H287</f>
        <v>4.8000000000000004E-3</v>
      </c>
      <c r="AR287" s="138" t="s">
        <v>265</v>
      </c>
      <c r="AT287" s="138" t="s">
        <v>135</v>
      </c>
      <c r="AU287" s="138" t="s">
        <v>80</v>
      </c>
      <c r="AY287" s="17" t="s">
        <v>132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78</v>
      </c>
      <c r="BK287" s="139">
        <f>ROUND(I287*H287,2)</f>
        <v>0</v>
      </c>
      <c r="BL287" s="17" t="s">
        <v>265</v>
      </c>
      <c r="BM287" s="138" t="s">
        <v>1589</v>
      </c>
    </row>
    <row r="288" spans="2:65" s="1" customFormat="1" ht="19.5">
      <c r="B288" s="32"/>
      <c r="D288" s="140" t="s">
        <v>142</v>
      </c>
      <c r="F288" s="141" t="s">
        <v>1590</v>
      </c>
      <c r="I288" s="142"/>
      <c r="L288" s="32"/>
      <c r="M288" s="143"/>
      <c r="T288" s="53"/>
      <c r="AT288" s="17" t="s">
        <v>142</v>
      </c>
      <c r="AU288" s="17" t="s">
        <v>80</v>
      </c>
    </row>
    <row r="289" spans="2:65" s="1" customFormat="1">
      <c r="B289" s="32"/>
      <c r="D289" s="144" t="s">
        <v>144</v>
      </c>
      <c r="F289" s="145" t="s">
        <v>1591</v>
      </c>
      <c r="I289" s="142"/>
      <c r="L289" s="32"/>
      <c r="M289" s="143"/>
      <c r="T289" s="53"/>
      <c r="AT289" s="17" t="s">
        <v>144</v>
      </c>
      <c r="AU289" s="17" t="s">
        <v>80</v>
      </c>
    </row>
    <row r="290" spans="2:65" s="1" customFormat="1" ht="16.5" customHeight="1">
      <c r="B290" s="32"/>
      <c r="C290" s="127" t="s">
        <v>562</v>
      </c>
      <c r="D290" s="127" t="s">
        <v>135</v>
      </c>
      <c r="E290" s="128" t="s">
        <v>1592</v>
      </c>
      <c r="F290" s="129" t="s">
        <v>1593</v>
      </c>
      <c r="G290" s="130" t="s">
        <v>653</v>
      </c>
      <c r="H290" s="131">
        <v>28</v>
      </c>
      <c r="I290" s="132"/>
      <c r="J290" s="133">
        <f>ROUND(I290*H290,2)</f>
        <v>0</v>
      </c>
      <c r="K290" s="129" t="s">
        <v>139</v>
      </c>
      <c r="L290" s="32"/>
      <c r="M290" s="134" t="s">
        <v>19</v>
      </c>
      <c r="N290" s="135" t="s">
        <v>41</v>
      </c>
      <c r="P290" s="136">
        <f>O290*H290</f>
        <v>0</v>
      </c>
      <c r="Q290" s="136">
        <v>0</v>
      </c>
      <c r="R290" s="136">
        <f>Q290*H290</f>
        <v>0</v>
      </c>
      <c r="S290" s="136">
        <v>0</v>
      </c>
      <c r="T290" s="137">
        <f>S290*H290</f>
        <v>0</v>
      </c>
      <c r="AR290" s="138" t="s">
        <v>265</v>
      </c>
      <c r="AT290" s="138" t="s">
        <v>135</v>
      </c>
      <c r="AU290" s="138" t="s">
        <v>80</v>
      </c>
      <c r="AY290" s="17" t="s">
        <v>132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78</v>
      </c>
      <c r="BK290" s="139">
        <f>ROUND(I290*H290,2)</f>
        <v>0</v>
      </c>
      <c r="BL290" s="17" t="s">
        <v>265</v>
      </c>
      <c r="BM290" s="138" t="s">
        <v>1594</v>
      </c>
    </row>
    <row r="291" spans="2:65" s="1" customFormat="1" ht="19.5">
      <c r="B291" s="32"/>
      <c r="D291" s="140" t="s">
        <v>142</v>
      </c>
      <c r="F291" s="141" t="s">
        <v>1595</v>
      </c>
      <c r="I291" s="142"/>
      <c r="L291" s="32"/>
      <c r="M291" s="143"/>
      <c r="T291" s="53"/>
      <c r="AT291" s="17" t="s">
        <v>142</v>
      </c>
      <c r="AU291" s="17" t="s">
        <v>80</v>
      </c>
    </row>
    <row r="292" spans="2:65" s="1" customFormat="1">
      <c r="B292" s="32"/>
      <c r="D292" s="144" t="s">
        <v>144</v>
      </c>
      <c r="F292" s="145" t="s">
        <v>1596</v>
      </c>
      <c r="I292" s="142"/>
      <c r="L292" s="32"/>
      <c r="M292" s="143"/>
      <c r="T292" s="53"/>
      <c r="AT292" s="17" t="s">
        <v>144</v>
      </c>
      <c r="AU292" s="17" t="s">
        <v>80</v>
      </c>
    </row>
    <row r="293" spans="2:65" s="1" customFormat="1" ht="21.75" customHeight="1">
      <c r="B293" s="32"/>
      <c r="C293" s="127" t="s">
        <v>567</v>
      </c>
      <c r="D293" s="127" t="s">
        <v>135</v>
      </c>
      <c r="E293" s="128" t="s">
        <v>1597</v>
      </c>
      <c r="F293" s="129" t="s">
        <v>1598</v>
      </c>
      <c r="G293" s="130" t="s">
        <v>653</v>
      </c>
      <c r="H293" s="131">
        <v>2</v>
      </c>
      <c r="I293" s="132"/>
      <c r="J293" s="133">
        <f>ROUND(I293*H293,2)</f>
        <v>0</v>
      </c>
      <c r="K293" s="129" t="s">
        <v>139</v>
      </c>
      <c r="L293" s="32"/>
      <c r="M293" s="134" t="s">
        <v>19</v>
      </c>
      <c r="N293" s="135" t="s">
        <v>41</v>
      </c>
      <c r="P293" s="136">
        <f>O293*H293</f>
        <v>0</v>
      </c>
      <c r="Q293" s="136">
        <v>1.2999999999999999E-4</v>
      </c>
      <c r="R293" s="136">
        <f>Q293*H293</f>
        <v>2.5999999999999998E-4</v>
      </c>
      <c r="S293" s="136">
        <v>0</v>
      </c>
      <c r="T293" s="137">
        <f>S293*H293</f>
        <v>0</v>
      </c>
      <c r="AR293" s="138" t="s">
        <v>265</v>
      </c>
      <c r="AT293" s="138" t="s">
        <v>135</v>
      </c>
      <c r="AU293" s="138" t="s">
        <v>80</v>
      </c>
      <c r="AY293" s="17" t="s">
        <v>132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7" t="s">
        <v>78</v>
      </c>
      <c r="BK293" s="139">
        <f>ROUND(I293*H293,2)</f>
        <v>0</v>
      </c>
      <c r="BL293" s="17" t="s">
        <v>265</v>
      </c>
      <c r="BM293" s="138" t="s">
        <v>1599</v>
      </c>
    </row>
    <row r="294" spans="2:65" s="1" customFormat="1">
      <c r="B294" s="32"/>
      <c r="D294" s="140" t="s">
        <v>142</v>
      </c>
      <c r="F294" s="141" t="s">
        <v>1600</v>
      </c>
      <c r="I294" s="142"/>
      <c r="L294" s="32"/>
      <c r="M294" s="143"/>
      <c r="T294" s="53"/>
      <c r="AT294" s="17" t="s">
        <v>142</v>
      </c>
      <c r="AU294" s="17" t="s">
        <v>80</v>
      </c>
    </row>
    <row r="295" spans="2:65" s="1" customFormat="1">
      <c r="B295" s="32"/>
      <c r="D295" s="144" t="s">
        <v>144</v>
      </c>
      <c r="F295" s="145" t="s">
        <v>1601</v>
      </c>
      <c r="I295" s="142"/>
      <c r="L295" s="32"/>
      <c r="M295" s="143"/>
      <c r="T295" s="53"/>
      <c r="AT295" s="17" t="s">
        <v>144</v>
      </c>
      <c r="AU295" s="17" t="s">
        <v>80</v>
      </c>
    </row>
    <row r="296" spans="2:65" s="1" customFormat="1" ht="16.5" customHeight="1">
      <c r="B296" s="32"/>
      <c r="C296" s="127" t="s">
        <v>573</v>
      </c>
      <c r="D296" s="127" t="s">
        <v>135</v>
      </c>
      <c r="E296" s="128" t="s">
        <v>1602</v>
      </c>
      <c r="F296" s="129" t="s">
        <v>1603</v>
      </c>
      <c r="G296" s="130" t="s">
        <v>1604</v>
      </c>
      <c r="H296" s="131">
        <v>13</v>
      </c>
      <c r="I296" s="132"/>
      <c r="J296" s="133">
        <f>ROUND(I296*H296,2)</f>
        <v>0</v>
      </c>
      <c r="K296" s="129" t="s">
        <v>139</v>
      </c>
      <c r="L296" s="32"/>
      <c r="M296" s="134" t="s">
        <v>19</v>
      </c>
      <c r="N296" s="135" t="s">
        <v>41</v>
      </c>
      <c r="P296" s="136">
        <f>O296*H296</f>
        <v>0</v>
      </c>
      <c r="Q296" s="136">
        <v>2.5000000000000001E-4</v>
      </c>
      <c r="R296" s="136">
        <f>Q296*H296</f>
        <v>3.2500000000000003E-3</v>
      </c>
      <c r="S296" s="136">
        <v>0</v>
      </c>
      <c r="T296" s="137">
        <f>S296*H296</f>
        <v>0</v>
      </c>
      <c r="AR296" s="138" t="s">
        <v>265</v>
      </c>
      <c r="AT296" s="138" t="s">
        <v>135</v>
      </c>
      <c r="AU296" s="138" t="s">
        <v>80</v>
      </c>
      <c r="AY296" s="17" t="s">
        <v>132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78</v>
      </c>
      <c r="BK296" s="139">
        <f>ROUND(I296*H296,2)</f>
        <v>0</v>
      </c>
      <c r="BL296" s="17" t="s">
        <v>265</v>
      </c>
      <c r="BM296" s="138" t="s">
        <v>1605</v>
      </c>
    </row>
    <row r="297" spans="2:65" s="1" customFormat="1">
      <c r="B297" s="32"/>
      <c r="D297" s="140" t="s">
        <v>142</v>
      </c>
      <c r="F297" s="141" t="s">
        <v>1606</v>
      </c>
      <c r="I297" s="142"/>
      <c r="L297" s="32"/>
      <c r="M297" s="143"/>
      <c r="T297" s="53"/>
      <c r="AT297" s="17" t="s">
        <v>142</v>
      </c>
      <c r="AU297" s="17" t="s">
        <v>80</v>
      </c>
    </row>
    <row r="298" spans="2:65" s="1" customFormat="1">
      <c r="B298" s="32"/>
      <c r="D298" s="144" t="s">
        <v>144</v>
      </c>
      <c r="F298" s="145" t="s">
        <v>1607</v>
      </c>
      <c r="I298" s="142"/>
      <c r="L298" s="32"/>
      <c r="M298" s="143"/>
      <c r="T298" s="53"/>
      <c r="AT298" s="17" t="s">
        <v>144</v>
      </c>
      <c r="AU298" s="17" t="s">
        <v>80</v>
      </c>
    </row>
    <row r="299" spans="2:65" s="1" customFormat="1" ht="24.2" customHeight="1">
      <c r="B299" s="32"/>
      <c r="C299" s="127" t="s">
        <v>581</v>
      </c>
      <c r="D299" s="127" t="s">
        <v>135</v>
      </c>
      <c r="E299" s="128" t="s">
        <v>1608</v>
      </c>
      <c r="F299" s="129" t="s">
        <v>1609</v>
      </c>
      <c r="G299" s="130" t="s">
        <v>653</v>
      </c>
      <c r="H299" s="131">
        <v>2</v>
      </c>
      <c r="I299" s="132"/>
      <c r="J299" s="133">
        <f>ROUND(I299*H299,2)</f>
        <v>0</v>
      </c>
      <c r="K299" s="129" t="s">
        <v>139</v>
      </c>
      <c r="L299" s="32"/>
      <c r="M299" s="134" t="s">
        <v>19</v>
      </c>
      <c r="N299" s="135" t="s">
        <v>41</v>
      </c>
      <c r="P299" s="136">
        <f>O299*H299</f>
        <v>0</v>
      </c>
      <c r="Q299" s="136">
        <v>0</v>
      </c>
      <c r="R299" s="136">
        <f>Q299*H299</f>
        <v>0</v>
      </c>
      <c r="S299" s="136">
        <v>6.8999999999999997E-4</v>
      </c>
      <c r="T299" s="137">
        <f>S299*H299</f>
        <v>1.3799999999999999E-3</v>
      </c>
      <c r="AR299" s="138" t="s">
        <v>265</v>
      </c>
      <c r="AT299" s="138" t="s">
        <v>135</v>
      </c>
      <c r="AU299" s="138" t="s">
        <v>80</v>
      </c>
      <c r="AY299" s="17" t="s">
        <v>132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78</v>
      </c>
      <c r="BK299" s="139">
        <f>ROUND(I299*H299,2)</f>
        <v>0</v>
      </c>
      <c r="BL299" s="17" t="s">
        <v>265</v>
      </c>
      <c r="BM299" s="138" t="s">
        <v>1610</v>
      </c>
    </row>
    <row r="300" spans="2:65" s="1" customFormat="1">
      <c r="B300" s="32"/>
      <c r="D300" s="140" t="s">
        <v>142</v>
      </c>
      <c r="F300" s="141" t="s">
        <v>1611</v>
      </c>
      <c r="I300" s="142"/>
      <c r="L300" s="32"/>
      <c r="M300" s="143"/>
      <c r="T300" s="53"/>
      <c r="AT300" s="17" t="s">
        <v>142</v>
      </c>
      <c r="AU300" s="17" t="s">
        <v>80</v>
      </c>
    </row>
    <row r="301" spans="2:65" s="1" customFormat="1">
      <c r="B301" s="32"/>
      <c r="D301" s="144" t="s">
        <v>144</v>
      </c>
      <c r="F301" s="145" t="s">
        <v>1612</v>
      </c>
      <c r="I301" s="142"/>
      <c r="L301" s="32"/>
      <c r="M301" s="143"/>
      <c r="T301" s="53"/>
      <c r="AT301" s="17" t="s">
        <v>144</v>
      </c>
      <c r="AU301" s="17" t="s">
        <v>80</v>
      </c>
    </row>
    <row r="302" spans="2:65" s="1" customFormat="1" ht="21.75" customHeight="1">
      <c r="B302" s="32"/>
      <c r="C302" s="127" t="s">
        <v>588</v>
      </c>
      <c r="D302" s="127" t="s">
        <v>135</v>
      </c>
      <c r="E302" s="128" t="s">
        <v>1613</v>
      </c>
      <c r="F302" s="129" t="s">
        <v>1614</v>
      </c>
      <c r="G302" s="130" t="s">
        <v>653</v>
      </c>
      <c r="H302" s="131">
        <v>10</v>
      </c>
      <c r="I302" s="132"/>
      <c r="J302" s="133">
        <f>ROUND(I302*H302,2)</f>
        <v>0</v>
      </c>
      <c r="K302" s="129" t="s">
        <v>139</v>
      </c>
      <c r="L302" s="32"/>
      <c r="M302" s="134" t="s">
        <v>19</v>
      </c>
      <c r="N302" s="135" t="s">
        <v>41</v>
      </c>
      <c r="P302" s="136">
        <f>O302*H302</f>
        <v>0</v>
      </c>
      <c r="Q302" s="136">
        <v>0</v>
      </c>
      <c r="R302" s="136">
        <f>Q302*H302</f>
        <v>0</v>
      </c>
      <c r="S302" s="136">
        <v>5.2999999999999998E-4</v>
      </c>
      <c r="T302" s="137">
        <f>S302*H302</f>
        <v>5.3E-3</v>
      </c>
      <c r="AR302" s="138" t="s">
        <v>265</v>
      </c>
      <c r="AT302" s="138" t="s">
        <v>135</v>
      </c>
      <c r="AU302" s="138" t="s">
        <v>80</v>
      </c>
      <c r="AY302" s="17" t="s">
        <v>132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78</v>
      </c>
      <c r="BK302" s="139">
        <f>ROUND(I302*H302,2)</f>
        <v>0</v>
      </c>
      <c r="BL302" s="17" t="s">
        <v>265</v>
      </c>
      <c r="BM302" s="138" t="s">
        <v>1615</v>
      </c>
    </row>
    <row r="303" spans="2:65" s="1" customFormat="1">
      <c r="B303" s="32"/>
      <c r="D303" s="140" t="s">
        <v>142</v>
      </c>
      <c r="F303" s="141" t="s">
        <v>1616</v>
      </c>
      <c r="I303" s="142"/>
      <c r="L303" s="32"/>
      <c r="M303" s="143"/>
      <c r="T303" s="53"/>
      <c r="AT303" s="17" t="s">
        <v>142</v>
      </c>
      <c r="AU303" s="17" t="s">
        <v>80</v>
      </c>
    </row>
    <row r="304" spans="2:65" s="1" customFormat="1">
      <c r="B304" s="32"/>
      <c r="D304" s="144" t="s">
        <v>144</v>
      </c>
      <c r="F304" s="145" t="s">
        <v>1617</v>
      </c>
      <c r="I304" s="142"/>
      <c r="L304" s="32"/>
      <c r="M304" s="143"/>
      <c r="T304" s="53"/>
      <c r="AT304" s="17" t="s">
        <v>144</v>
      </c>
      <c r="AU304" s="17" t="s">
        <v>80</v>
      </c>
    </row>
    <row r="305" spans="2:65" s="1" customFormat="1" ht="21.75" customHeight="1">
      <c r="B305" s="32"/>
      <c r="C305" s="127" t="s">
        <v>596</v>
      </c>
      <c r="D305" s="127" t="s">
        <v>135</v>
      </c>
      <c r="E305" s="128" t="s">
        <v>1618</v>
      </c>
      <c r="F305" s="129" t="s">
        <v>1619</v>
      </c>
      <c r="G305" s="130" t="s">
        <v>653</v>
      </c>
      <c r="H305" s="131">
        <v>2</v>
      </c>
      <c r="I305" s="132"/>
      <c r="J305" s="133">
        <f>ROUND(I305*H305,2)</f>
        <v>0</v>
      </c>
      <c r="K305" s="129" t="s">
        <v>139</v>
      </c>
      <c r="L305" s="32"/>
      <c r="M305" s="134" t="s">
        <v>19</v>
      </c>
      <c r="N305" s="135" t="s">
        <v>41</v>
      </c>
      <c r="P305" s="136">
        <f>O305*H305</f>
        <v>0</v>
      </c>
      <c r="Q305" s="136">
        <v>3.4000000000000002E-4</v>
      </c>
      <c r="R305" s="136">
        <f>Q305*H305</f>
        <v>6.8000000000000005E-4</v>
      </c>
      <c r="S305" s="136">
        <v>0</v>
      </c>
      <c r="T305" s="137">
        <f>S305*H305</f>
        <v>0</v>
      </c>
      <c r="AR305" s="138" t="s">
        <v>265</v>
      </c>
      <c r="AT305" s="138" t="s">
        <v>135</v>
      </c>
      <c r="AU305" s="138" t="s">
        <v>80</v>
      </c>
      <c r="AY305" s="17" t="s">
        <v>132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7" t="s">
        <v>78</v>
      </c>
      <c r="BK305" s="139">
        <f>ROUND(I305*H305,2)</f>
        <v>0</v>
      </c>
      <c r="BL305" s="17" t="s">
        <v>265</v>
      </c>
      <c r="BM305" s="138" t="s">
        <v>1620</v>
      </c>
    </row>
    <row r="306" spans="2:65" s="1" customFormat="1" ht="19.5">
      <c r="B306" s="32"/>
      <c r="D306" s="140" t="s">
        <v>142</v>
      </c>
      <c r="F306" s="141" t="s">
        <v>1621</v>
      </c>
      <c r="I306" s="142"/>
      <c r="L306" s="32"/>
      <c r="M306" s="143"/>
      <c r="T306" s="53"/>
      <c r="AT306" s="17" t="s">
        <v>142</v>
      </c>
      <c r="AU306" s="17" t="s">
        <v>80</v>
      </c>
    </row>
    <row r="307" spans="2:65" s="1" customFormat="1">
      <c r="B307" s="32"/>
      <c r="D307" s="144" t="s">
        <v>144</v>
      </c>
      <c r="F307" s="145" t="s">
        <v>1622</v>
      </c>
      <c r="I307" s="142"/>
      <c r="L307" s="32"/>
      <c r="M307" s="143"/>
      <c r="T307" s="53"/>
      <c r="AT307" s="17" t="s">
        <v>144</v>
      </c>
      <c r="AU307" s="17" t="s">
        <v>80</v>
      </c>
    </row>
    <row r="308" spans="2:65" s="1" customFormat="1" ht="21.75" customHeight="1">
      <c r="B308" s="32"/>
      <c r="C308" s="127" t="s">
        <v>602</v>
      </c>
      <c r="D308" s="127" t="s">
        <v>135</v>
      </c>
      <c r="E308" s="128" t="s">
        <v>1623</v>
      </c>
      <c r="F308" s="129" t="s">
        <v>1624</v>
      </c>
      <c r="G308" s="130" t="s">
        <v>653</v>
      </c>
      <c r="H308" s="131">
        <v>2</v>
      </c>
      <c r="I308" s="132"/>
      <c r="J308" s="133">
        <f>ROUND(I308*H308,2)</f>
        <v>0</v>
      </c>
      <c r="K308" s="129" t="s">
        <v>139</v>
      </c>
      <c r="L308" s="32"/>
      <c r="M308" s="134" t="s">
        <v>19</v>
      </c>
      <c r="N308" s="135" t="s">
        <v>41</v>
      </c>
      <c r="P308" s="136">
        <f>O308*H308</f>
        <v>0</v>
      </c>
      <c r="Q308" s="136">
        <v>5.0000000000000001E-4</v>
      </c>
      <c r="R308" s="136">
        <f>Q308*H308</f>
        <v>1E-3</v>
      </c>
      <c r="S308" s="136">
        <v>0</v>
      </c>
      <c r="T308" s="137">
        <f>S308*H308</f>
        <v>0</v>
      </c>
      <c r="AR308" s="138" t="s">
        <v>265</v>
      </c>
      <c r="AT308" s="138" t="s">
        <v>135</v>
      </c>
      <c r="AU308" s="138" t="s">
        <v>80</v>
      </c>
      <c r="AY308" s="17" t="s">
        <v>132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78</v>
      </c>
      <c r="BK308" s="139">
        <f>ROUND(I308*H308,2)</f>
        <v>0</v>
      </c>
      <c r="BL308" s="17" t="s">
        <v>265</v>
      </c>
      <c r="BM308" s="138" t="s">
        <v>1625</v>
      </c>
    </row>
    <row r="309" spans="2:65" s="1" customFormat="1" ht="19.5">
      <c r="B309" s="32"/>
      <c r="D309" s="140" t="s">
        <v>142</v>
      </c>
      <c r="F309" s="141" t="s">
        <v>1626</v>
      </c>
      <c r="I309" s="142"/>
      <c r="L309" s="32"/>
      <c r="M309" s="143"/>
      <c r="T309" s="53"/>
      <c r="AT309" s="17" t="s">
        <v>142</v>
      </c>
      <c r="AU309" s="17" t="s">
        <v>80</v>
      </c>
    </row>
    <row r="310" spans="2:65" s="1" customFormat="1">
      <c r="B310" s="32"/>
      <c r="D310" s="144" t="s">
        <v>144</v>
      </c>
      <c r="F310" s="145" t="s">
        <v>1627</v>
      </c>
      <c r="I310" s="142"/>
      <c r="L310" s="32"/>
      <c r="M310" s="143"/>
      <c r="T310" s="53"/>
      <c r="AT310" s="17" t="s">
        <v>144</v>
      </c>
      <c r="AU310" s="17" t="s">
        <v>80</v>
      </c>
    </row>
    <row r="311" spans="2:65" s="1" customFormat="1" ht="24.2" customHeight="1">
      <c r="B311" s="32"/>
      <c r="C311" s="127" t="s">
        <v>608</v>
      </c>
      <c r="D311" s="127" t="s">
        <v>135</v>
      </c>
      <c r="E311" s="128" t="s">
        <v>1628</v>
      </c>
      <c r="F311" s="129" t="s">
        <v>1629</v>
      </c>
      <c r="G311" s="130" t="s">
        <v>653</v>
      </c>
      <c r="H311" s="131">
        <v>2</v>
      </c>
      <c r="I311" s="132"/>
      <c r="J311" s="133">
        <f>ROUND(I311*H311,2)</f>
        <v>0</v>
      </c>
      <c r="K311" s="129" t="s">
        <v>139</v>
      </c>
      <c r="L311" s="32"/>
      <c r="M311" s="134" t="s">
        <v>19</v>
      </c>
      <c r="N311" s="135" t="s">
        <v>41</v>
      </c>
      <c r="P311" s="136">
        <f>O311*H311</f>
        <v>0</v>
      </c>
      <c r="Q311" s="136">
        <v>4.0000000000000002E-4</v>
      </c>
      <c r="R311" s="136">
        <f>Q311*H311</f>
        <v>8.0000000000000004E-4</v>
      </c>
      <c r="S311" s="136">
        <v>0</v>
      </c>
      <c r="T311" s="137">
        <f>S311*H311</f>
        <v>0</v>
      </c>
      <c r="AR311" s="138" t="s">
        <v>265</v>
      </c>
      <c r="AT311" s="138" t="s">
        <v>135</v>
      </c>
      <c r="AU311" s="138" t="s">
        <v>80</v>
      </c>
      <c r="AY311" s="17" t="s">
        <v>132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78</v>
      </c>
      <c r="BK311" s="139">
        <f>ROUND(I311*H311,2)</f>
        <v>0</v>
      </c>
      <c r="BL311" s="17" t="s">
        <v>265</v>
      </c>
      <c r="BM311" s="138" t="s">
        <v>1630</v>
      </c>
    </row>
    <row r="312" spans="2:65" s="1" customFormat="1" ht="19.5">
      <c r="B312" s="32"/>
      <c r="D312" s="140" t="s">
        <v>142</v>
      </c>
      <c r="F312" s="141" t="s">
        <v>1631</v>
      </c>
      <c r="I312" s="142"/>
      <c r="L312" s="32"/>
      <c r="M312" s="143"/>
      <c r="T312" s="53"/>
      <c r="AT312" s="17" t="s">
        <v>142</v>
      </c>
      <c r="AU312" s="17" t="s">
        <v>80</v>
      </c>
    </row>
    <row r="313" spans="2:65" s="1" customFormat="1">
      <c r="B313" s="32"/>
      <c r="D313" s="144" t="s">
        <v>144</v>
      </c>
      <c r="F313" s="145" t="s">
        <v>1632</v>
      </c>
      <c r="I313" s="142"/>
      <c r="L313" s="32"/>
      <c r="M313" s="143"/>
      <c r="T313" s="53"/>
      <c r="AT313" s="17" t="s">
        <v>144</v>
      </c>
      <c r="AU313" s="17" t="s">
        <v>80</v>
      </c>
    </row>
    <row r="314" spans="2:65" s="1" customFormat="1" ht="16.5" customHeight="1">
      <c r="B314" s="32"/>
      <c r="C314" s="127" t="s">
        <v>617</v>
      </c>
      <c r="D314" s="127" t="s">
        <v>135</v>
      </c>
      <c r="E314" s="128" t="s">
        <v>1633</v>
      </c>
      <c r="F314" s="129" t="s">
        <v>1634</v>
      </c>
      <c r="G314" s="130" t="s">
        <v>653</v>
      </c>
      <c r="H314" s="131">
        <v>2</v>
      </c>
      <c r="I314" s="132"/>
      <c r="J314" s="133">
        <f>ROUND(I314*H314,2)</f>
        <v>0</v>
      </c>
      <c r="K314" s="129" t="s">
        <v>139</v>
      </c>
      <c r="L314" s="32"/>
      <c r="M314" s="134" t="s">
        <v>19</v>
      </c>
      <c r="N314" s="135" t="s">
        <v>41</v>
      </c>
      <c r="P314" s="136">
        <f>O314*H314</f>
        <v>0</v>
      </c>
      <c r="Q314" s="136">
        <v>0</v>
      </c>
      <c r="R314" s="136">
        <f>Q314*H314</f>
        <v>0</v>
      </c>
      <c r="S314" s="136">
        <v>5.4900000000000001E-3</v>
      </c>
      <c r="T314" s="137">
        <f>S314*H314</f>
        <v>1.098E-2</v>
      </c>
      <c r="AR314" s="138" t="s">
        <v>265</v>
      </c>
      <c r="AT314" s="138" t="s">
        <v>135</v>
      </c>
      <c r="AU314" s="138" t="s">
        <v>80</v>
      </c>
      <c r="AY314" s="17" t="s">
        <v>132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78</v>
      </c>
      <c r="BK314" s="139">
        <f>ROUND(I314*H314,2)</f>
        <v>0</v>
      </c>
      <c r="BL314" s="17" t="s">
        <v>265</v>
      </c>
      <c r="BM314" s="138" t="s">
        <v>1635</v>
      </c>
    </row>
    <row r="315" spans="2:65" s="1" customFormat="1">
      <c r="B315" s="32"/>
      <c r="D315" s="140" t="s">
        <v>142</v>
      </c>
      <c r="F315" s="141" t="s">
        <v>1634</v>
      </c>
      <c r="I315" s="142"/>
      <c r="L315" s="32"/>
      <c r="M315" s="143"/>
      <c r="T315" s="53"/>
      <c r="AT315" s="17" t="s">
        <v>142</v>
      </c>
      <c r="AU315" s="17" t="s">
        <v>80</v>
      </c>
    </row>
    <row r="316" spans="2:65" s="1" customFormat="1">
      <c r="B316" s="32"/>
      <c r="D316" s="144" t="s">
        <v>144</v>
      </c>
      <c r="F316" s="145" t="s">
        <v>1636</v>
      </c>
      <c r="I316" s="142"/>
      <c r="L316" s="32"/>
      <c r="M316" s="143"/>
      <c r="T316" s="53"/>
      <c r="AT316" s="17" t="s">
        <v>144</v>
      </c>
      <c r="AU316" s="17" t="s">
        <v>80</v>
      </c>
    </row>
    <row r="317" spans="2:65" s="1" customFormat="1" ht="16.5" customHeight="1">
      <c r="B317" s="32"/>
      <c r="C317" s="127" t="s">
        <v>624</v>
      </c>
      <c r="D317" s="127" t="s">
        <v>135</v>
      </c>
      <c r="E317" s="128" t="s">
        <v>1637</v>
      </c>
      <c r="F317" s="129" t="s">
        <v>1638</v>
      </c>
      <c r="G317" s="130" t="s">
        <v>1639</v>
      </c>
      <c r="H317" s="131">
        <v>2</v>
      </c>
      <c r="I317" s="132"/>
      <c r="J317" s="133">
        <f>ROUND(I317*H317,2)</f>
        <v>0</v>
      </c>
      <c r="K317" s="129" t="s">
        <v>139</v>
      </c>
      <c r="L317" s="32"/>
      <c r="M317" s="134" t="s">
        <v>19</v>
      </c>
      <c r="N317" s="135" t="s">
        <v>41</v>
      </c>
      <c r="P317" s="136">
        <f>O317*H317</f>
        <v>0</v>
      </c>
      <c r="Q317" s="136">
        <v>2E-3</v>
      </c>
      <c r="R317" s="136">
        <f>Q317*H317</f>
        <v>4.0000000000000001E-3</v>
      </c>
      <c r="S317" s="136">
        <v>0</v>
      </c>
      <c r="T317" s="137">
        <f>S317*H317</f>
        <v>0</v>
      </c>
      <c r="AR317" s="138" t="s">
        <v>265</v>
      </c>
      <c r="AT317" s="138" t="s">
        <v>135</v>
      </c>
      <c r="AU317" s="138" t="s">
        <v>80</v>
      </c>
      <c r="AY317" s="17" t="s">
        <v>132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78</v>
      </c>
      <c r="BK317" s="139">
        <f>ROUND(I317*H317,2)</f>
        <v>0</v>
      </c>
      <c r="BL317" s="17" t="s">
        <v>265</v>
      </c>
      <c r="BM317" s="138" t="s">
        <v>1640</v>
      </c>
    </row>
    <row r="318" spans="2:65" s="1" customFormat="1">
      <c r="B318" s="32"/>
      <c r="D318" s="140" t="s">
        <v>142</v>
      </c>
      <c r="F318" s="141" t="s">
        <v>1641</v>
      </c>
      <c r="I318" s="142"/>
      <c r="L318" s="32"/>
      <c r="M318" s="143"/>
      <c r="T318" s="53"/>
      <c r="AT318" s="17" t="s">
        <v>142</v>
      </c>
      <c r="AU318" s="17" t="s">
        <v>80</v>
      </c>
    </row>
    <row r="319" spans="2:65" s="1" customFormat="1">
      <c r="B319" s="32"/>
      <c r="D319" s="144" t="s">
        <v>144</v>
      </c>
      <c r="F319" s="145" t="s">
        <v>1642</v>
      </c>
      <c r="I319" s="142"/>
      <c r="L319" s="32"/>
      <c r="M319" s="143"/>
      <c r="T319" s="53"/>
      <c r="AT319" s="17" t="s">
        <v>144</v>
      </c>
      <c r="AU319" s="17" t="s">
        <v>80</v>
      </c>
    </row>
    <row r="320" spans="2:65" s="1" customFormat="1" ht="21.75" customHeight="1">
      <c r="B320" s="32"/>
      <c r="C320" s="127" t="s">
        <v>630</v>
      </c>
      <c r="D320" s="127" t="s">
        <v>135</v>
      </c>
      <c r="E320" s="128" t="s">
        <v>1643</v>
      </c>
      <c r="F320" s="129" t="s">
        <v>1644</v>
      </c>
      <c r="G320" s="130" t="s">
        <v>152</v>
      </c>
      <c r="H320" s="131">
        <v>70</v>
      </c>
      <c r="I320" s="132"/>
      <c r="J320" s="133">
        <f>ROUND(I320*H320,2)</f>
        <v>0</v>
      </c>
      <c r="K320" s="129" t="s">
        <v>139</v>
      </c>
      <c r="L320" s="32"/>
      <c r="M320" s="134" t="s">
        <v>19</v>
      </c>
      <c r="N320" s="135" t="s">
        <v>41</v>
      </c>
      <c r="P320" s="136">
        <f>O320*H320</f>
        <v>0</v>
      </c>
      <c r="Q320" s="136">
        <v>1.0000000000000001E-5</v>
      </c>
      <c r="R320" s="136">
        <f>Q320*H320</f>
        <v>7.000000000000001E-4</v>
      </c>
      <c r="S320" s="136">
        <v>0</v>
      </c>
      <c r="T320" s="137">
        <f>S320*H320</f>
        <v>0</v>
      </c>
      <c r="AR320" s="138" t="s">
        <v>265</v>
      </c>
      <c r="AT320" s="138" t="s">
        <v>135</v>
      </c>
      <c r="AU320" s="138" t="s">
        <v>80</v>
      </c>
      <c r="AY320" s="17" t="s">
        <v>132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7" t="s">
        <v>78</v>
      </c>
      <c r="BK320" s="139">
        <f>ROUND(I320*H320,2)</f>
        <v>0</v>
      </c>
      <c r="BL320" s="17" t="s">
        <v>265</v>
      </c>
      <c r="BM320" s="138" t="s">
        <v>1645</v>
      </c>
    </row>
    <row r="321" spans="2:65" s="1" customFormat="1" ht="19.5">
      <c r="B321" s="32"/>
      <c r="D321" s="140" t="s">
        <v>142</v>
      </c>
      <c r="F321" s="141" t="s">
        <v>1646</v>
      </c>
      <c r="I321" s="142"/>
      <c r="L321" s="32"/>
      <c r="M321" s="143"/>
      <c r="T321" s="53"/>
      <c r="AT321" s="17" t="s">
        <v>142</v>
      </c>
      <c r="AU321" s="17" t="s">
        <v>80</v>
      </c>
    </row>
    <row r="322" spans="2:65" s="1" customFormat="1">
      <c r="B322" s="32"/>
      <c r="D322" s="144" t="s">
        <v>144</v>
      </c>
      <c r="F322" s="145" t="s">
        <v>1647</v>
      </c>
      <c r="I322" s="142"/>
      <c r="L322" s="32"/>
      <c r="M322" s="143"/>
      <c r="T322" s="53"/>
      <c r="AT322" s="17" t="s">
        <v>144</v>
      </c>
      <c r="AU322" s="17" t="s">
        <v>80</v>
      </c>
    </row>
    <row r="323" spans="2:65" s="1" customFormat="1" ht="24.2" customHeight="1">
      <c r="B323" s="32"/>
      <c r="C323" s="127" t="s">
        <v>637</v>
      </c>
      <c r="D323" s="127" t="s">
        <v>135</v>
      </c>
      <c r="E323" s="128" t="s">
        <v>1648</v>
      </c>
      <c r="F323" s="129" t="s">
        <v>1649</v>
      </c>
      <c r="G323" s="130" t="s">
        <v>152</v>
      </c>
      <c r="H323" s="131">
        <v>70</v>
      </c>
      <c r="I323" s="132"/>
      <c r="J323" s="133">
        <f>ROUND(I323*H323,2)</f>
        <v>0</v>
      </c>
      <c r="K323" s="129" t="s">
        <v>139</v>
      </c>
      <c r="L323" s="32"/>
      <c r="M323" s="134" t="s">
        <v>19</v>
      </c>
      <c r="N323" s="135" t="s">
        <v>41</v>
      </c>
      <c r="P323" s="136">
        <f>O323*H323</f>
        <v>0</v>
      </c>
      <c r="Q323" s="136">
        <v>2.0000000000000002E-5</v>
      </c>
      <c r="R323" s="136">
        <f>Q323*H323</f>
        <v>1.4000000000000002E-3</v>
      </c>
      <c r="S323" s="136">
        <v>0</v>
      </c>
      <c r="T323" s="137">
        <f>S323*H323</f>
        <v>0</v>
      </c>
      <c r="AR323" s="138" t="s">
        <v>265</v>
      </c>
      <c r="AT323" s="138" t="s">
        <v>135</v>
      </c>
      <c r="AU323" s="138" t="s">
        <v>80</v>
      </c>
      <c r="AY323" s="17" t="s">
        <v>132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78</v>
      </c>
      <c r="BK323" s="139">
        <f>ROUND(I323*H323,2)</f>
        <v>0</v>
      </c>
      <c r="BL323" s="17" t="s">
        <v>265</v>
      </c>
      <c r="BM323" s="138" t="s">
        <v>1650</v>
      </c>
    </row>
    <row r="324" spans="2:65" s="1" customFormat="1" ht="19.5">
      <c r="B324" s="32"/>
      <c r="D324" s="140" t="s">
        <v>142</v>
      </c>
      <c r="F324" s="141" t="s">
        <v>1651</v>
      </c>
      <c r="I324" s="142"/>
      <c r="L324" s="32"/>
      <c r="M324" s="143"/>
      <c r="T324" s="53"/>
      <c r="AT324" s="17" t="s">
        <v>142</v>
      </c>
      <c r="AU324" s="17" t="s">
        <v>80</v>
      </c>
    </row>
    <row r="325" spans="2:65" s="1" customFormat="1">
      <c r="B325" s="32"/>
      <c r="D325" s="144" t="s">
        <v>144</v>
      </c>
      <c r="F325" s="145" t="s">
        <v>1652</v>
      </c>
      <c r="I325" s="142"/>
      <c r="L325" s="32"/>
      <c r="M325" s="143"/>
      <c r="T325" s="53"/>
      <c r="AT325" s="17" t="s">
        <v>144</v>
      </c>
      <c r="AU325" s="17" t="s">
        <v>80</v>
      </c>
    </row>
    <row r="326" spans="2:65" s="1" customFormat="1" ht="24.2" customHeight="1">
      <c r="B326" s="32"/>
      <c r="C326" s="127" t="s">
        <v>643</v>
      </c>
      <c r="D326" s="127" t="s">
        <v>135</v>
      </c>
      <c r="E326" s="128" t="s">
        <v>1653</v>
      </c>
      <c r="F326" s="129" t="s">
        <v>1654</v>
      </c>
      <c r="G326" s="130" t="s">
        <v>544</v>
      </c>
      <c r="H326" s="176"/>
      <c r="I326" s="132"/>
      <c r="J326" s="133">
        <f>ROUND(I326*H326,2)</f>
        <v>0</v>
      </c>
      <c r="K326" s="129" t="s">
        <v>139</v>
      </c>
      <c r="L326" s="32"/>
      <c r="M326" s="134" t="s">
        <v>19</v>
      </c>
      <c r="N326" s="135" t="s">
        <v>41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265</v>
      </c>
      <c r="AT326" s="138" t="s">
        <v>135</v>
      </c>
      <c r="AU326" s="138" t="s">
        <v>80</v>
      </c>
      <c r="AY326" s="17" t="s">
        <v>132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78</v>
      </c>
      <c r="BK326" s="139">
        <f>ROUND(I326*H326,2)</f>
        <v>0</v>
      </c>
      <c r="BL326" s="17" t="s">
        <v>265</v>
      </c>
      <c r="BM326" s="138" t="s">
        <v>1655</v>
      </c>
    </row>
    <row r="327" spans="2:65" s="1" customFormat="1" ht="29.25">
      <c r="B327" s="32"/>
      <c r="D327" s="140" t="s">
        <v>142</v>
      </c>
      <c r="F327" s="141" t="s">
        <v>1656</v>
      </c>
      <c r="I327" s="142"/>
      <c r="L327" s="32"/>
      <c r="M327" s="143"/>
      <c r="T327" s="53"/>
      <c r="AT327" s="17" t="s">
        <v>142</v>
      </c>
      <c r="AU327" s="17" t="s">
        <v>80</v>
      </c>
    </row>
    <row r="328" spans="2:65" s="1" customFormat="1">
      <c r="B328" s="32"/>
      <c r="D328" s="144" t="s">
        <v>144</v>
      </c>
      <c r="F328" s="145" t="s">
        <v>1657</v>
      </c>
      <c r="I328" s="142"/>
      <c r="L328" s="32"/>
      <c r="M328" s="143"/>
      <c r="T328" s="53"/>
      <c r="AT328" s="17" t="s">
        <v>144</v>
      </c>
      <c r="AU328" s="17" t="s">
        <v>80</v>
      </c>
    </row>
    <row r="329" spans="2:65" s="11" customFormat="1" ht="22.9" customHeight="1">
      <c r="B329" s="115"/>
      <c r="D329" s="116" t="s">
        <v>69</v>
      </c>
      <c r="E329" s="125" t="s">
        <v>1658</v>
      </c>
      <c r="F329" s="125" t="s">
        <v>1659</v>
      </c>
      <c r="I329" s="118"/>
      <c r="J329" s="126">
        <f>BK329</f>
        <v>0</v>
      </c>
      <c r="L329" s="115"/>
      <c r="M329" s="120"/>
      <c r="P329" s="121">
        <f>SUM(P330:P410)</f>
        <v>0</v>
      </c>
      <c r="R329" s="121">
        <f>SUM(R330:R410)</f>
        <v>0.17052000000000003</v>
      </c>
      <c r="T329" s="122">
        <f>SUM(T330:T410)</f>
        <v>0.19381999999999996</v>
      </c>
      <c r="AR329" s="116" t="s">
        <v>80</v>
      </c>
      <c r="AT329" s="123" t="s">
        <v>69</v>
      </c>
      <c r="AU329" s="123" t="s">
        <v>78</v>
      </c>
      <c r="AY329" s="116" t="s">
        <v>132</v>
      </c>
      <c r="BK329" s="124">
        <f>SUM(BK330:BK410)</f>
        <v>0</v>
      </c>
    </row>
    <row r="330" spans="2:65" s="1" customFormat="1" ht="16.5" customHeight="1">
      <c r="B330" s="32"/>
      <c r="C330" s="127" t="s">
        <v>650</v>
      </c>
      <c r="D330" s="127" t="s">
        <v>135</v>
      </c>
      <c r="E330" s="128" t="s">
        <v>1660</v>
      </c>
      <c r="F330" s="129" t="s">
        <v>1661</v>
      </c>
      <c r="G330" s="130" t="s">
        <v>1639</v>
      </c>
      <c r="H330" s="131">
        <v>2</v>
      </c>
      <c r="I330" s="132"/>
      <c r="J330" s="133">
        <f>ROUND(I330*H330,2)</f>
        <v>0</v>
      </c>
      <c r="K330" s="129" t="s">
        <v>139</v>
      </c>
      <c r="L330" s="32"/>
      <c r="M330" s="134" t="s">
        <v>19</v>
      </c>
      <c r="N330" s="135" t="s">
        <v>41</v>
      </c>
      <c r="P330" s="136">
        <f>O330*H330</f>
        <v>0</v>
      </c>
      <c r="Q330" s="136">
        <v>0</v>
      </c>
      <c r="R330" s="136">
        <f>Q330*H330</f>
        <v>0</v>
      </c>
      <c r="S330" s="136">
        <v>3.4200000000000001E-2</v>
      </c>
      <c r="T330" s="137">
        <f>S330*H330</f>
        <v>6.8400000000000002E-2</v>
      </c>
      <c r="AR330" s="138" t="s">
        <v>265</v>
      </c>
      <c r="AT330" s="138" t="s">
        <v>135</v>
      </c>
      <c r="AU330" s="138" t="s">
        <v>80</v>
      </c>
      <c r="AY330" s="17" t="s">
        <v>132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78</v>
      </c>
      <c r="BK330" s="139">
        <f>ROUND(I330*H330,2)</f>
        <v>0</v>
      </c>
      <c r="BL330" s="17" t="s">
        <v>265</v>
      </c>
      <c r="BM330" s="138" t="s">
        <v>1662</v>
      </c>
    </row>
    <row r="331" spans="2:65" s="1" customFormat="1">
      <c r="B331" s="32"/>
      <c r="D331" s="140" t="s">
        <v>142</v>
      </c>
      <c r="F331" s="141" t="s">
        <v>1663</v>
      </c>
      <c r="I331" s="142"/>
      <c r="L331" s="32"/>
      <c r="M331" s="143"/>
      <c r="T331" s="53"/>
      <c r="AT331" s="17" t="s">
        <v>142</v>
      </c>
      <c r="AU331" s="17" t="s">
        <v>80</v>
      </c>
    </row>
    <row r="332" spans="2:65" s="1" customFormat="1">
      <c r="B332" s="32"/>
      <c r="D332" s="144" t="s">
        <v>144</v>
      </c>
      <c r="F332" s="145" t="s">
        <v>1664</v>
      </c>
      <c r="I332" s="142"/>
      <c r="L332" s="32"/>
      <c r="M332" s="143"/>
      <c r="T332" s="53"/>
      <c r="AT332" s="17" t="s">
        <v>144</v>
      </c>
      <c r="AU332" s="17" t="s">
        <v>80</v>
      </c>
    </row>
    <row r="333" spans="2:65" s="1" customFormat="1" ht="21.75" customHeight="1">
      <c r="B333" s="32"/>
      <c r="C333" s="127" t="s">
        <v>657</v>
      </c>
      <c r="D333" s="127" t="s">
        <v>135</v>
      </c>
      <c r="E333" s="128" t="s">
        <v>1665</v>
      </c>
      <c r="F333" s="129" t="s">
        <v>1666</v>
      </c>
      <c r="G333" s="130" t="s">
        <v>653</v>
      </c>
      <c r="H333" s="131">
        <v>2</v>
      </c>
      <c r="I333" s="132"/>
      <c r="J333" s="133">
        <f>ROUND(I333*H333,2)</f>
        <v>0</v>
      </c>
      <c r="K333" s="129" t="s">
        <v>139</v>
      </c>
      <c r="L333" s="32"/>
      <c r="M333" s="134" t="s">
        <v>19</v>
      </c>
      <c r="N333" s="135" t="s">
        <v>41</v>
      </c>
      <c r="P333" s="136">
        <f>O333*H333</f>
        <v>0</v>
      </c>
      <c r="Q333" s="136">
        <v>1.2700000000000001E-3</v>
      </c>
      <c r="R333" s="136">
        <f>Q333*H333</f>
        <v>2.5400000000000002E-3</v>
      </c>
      <c r="S333" s="136">
        <v>0</v>
      </c>
      <c r="T333" s="137">
        <f>S333*H333</f>
        <v>0</v>
      </c>
      <c r="AR333" s="138" t="s">
        <v>265</v>
      </c>
      <c r="AT333" s="138" t="s">
        <v>135</v>
      </c>
      <c r="AU333" s="138" t="s">
        <v>80</v>
      </c>
      <c r="AY333" s="17" t="s">
        <v>132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7" t="s">
        <v>78</v>
      </c>
      <c r="BK333" s="139">
        <f>ROUND(I333*H333,2)</f>
        <v>0</v>
      </c>
      <c r="BL333" s="17" t="s">
        <v>265</v>
      </c>
      <c r="BM333" s="138" t="s">
        <v>1667</v>
      </c>
    </row>
    <row r="334" spans="2:65" s="1" customFormat="1" ht="19.5">
      <c r="B334" s="32"/>
      <c r="D334" s="140" t="s">
        <v>142</v>
      </c>
      <c r="F334" s="141" t="s">
        <v>1668</v>
      </c>
      <c r="I334" s="142"/>
      <c r="L334" s="32"/>
      <c r="M334" s="143"/>
      <c r="T334" s="53"/>
      <c r="AT334" s="17" t="s">
        <v>142</v>
      </c>
      <c r="AU334" s="17" t="s">
        <v>80</v>
      </c>
    </row>
    <row r="335" spans="2:65" s="1" customFormat="1">
      <c r="B335" s="32"/>
      <c r="D335" s="144" t="s">
        <v>144</v>
      </c>
      <c r="F335" s="145" t="s">
        <v>1669</v>
      </c>
      <c r="I335" s="142"/>
      <c r="L335" s="32"/>
      <c r="M335" s="143"/>
      <c r="T335" s="53"/>
      <c r="AT335" s="17" t="s">
        <v>144</v>
      </c>
      <c r="AU335" s="17" t="s">
        <v>80</v>
      </c>
    </row>
    <row r="336" spans="2:65" s="1" customFormat="1" ht="24.2" customHeight="1">
      <c r="B336" s="32"/>
      <c r="C336" s="166" t="s">
        <v>663</v>
      </c>
      <c r="D336" s="166" t="s">
        <v>485</v>
      </c>
      <c r="E336" s="167" t="s">
        <v>1670</v>
      </c>
      <c r="F336" s="168" t="s">
        <v>1671</v>
      </c>
      <c r="G336" s="169" t="s">
        <v>653</v>
      </c>
      <c r="H336" s="170">
        <v>2</v>
      </c>
      <c r="I336" s="171"/>
      <c r="J336" s="172">
        <f>ROUND(I336*H336,2)</f>
        <v>0</v>
      </c>
      <c r="K336" s="168" t="s">
        <v>139</v>
      </c>
      <c r="L336" s="173"/>
      <c r="M336" s="174" t="s">
        <v>19</v>
      </c>
      <c r="N336" s="175" t="s">
        <v>41</v>
      </c>
      <c r="P336" s="136">
        <f>O336*H336</f>
        <v>0</v>
      </c>
      <c r="Q336" s="136">
        <v>1.4500000000000001E-2</v>
      </c>
      <c r="R336" s="136">
        <f>Q336*H336</f>
        <v>2.9000000000000001E-2</v>
      </c>
      <c r="S336" s="136">
        <v>0</v>
      </c>
      <c r="T336" s="137">
        <f>S336*H336</f>
        <v>0</v>
      </c>
      <c r="AR336" s="138" t="s">
        <v>377</v>
      </c>
      <c r="AT336" s="138" t="s">
        <v>485</v>
      </c>
      <c r="AU336" s="138" t="s">
        <v>80</v>
      </c>
      <c r="AY336" s="17" t="s">
        <v>132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78</v>
      </c>
      <c r="BK336" s="139">
        <f>ROUND(I336*H336,2)</f>
        <v>0</v>
      </c>
      <c r="BL336" s="17" t="s">
        <v>265</v>
      </c>
      <c r="BM336" s="138" t="s">
        <v>1672</v>
      </c>
    </row>
    <row r="337" spans="2:65" s="1" customFormat="1" ht="19.5">
      <c r="B337" s="32"/>
      <c r="D337" s="140" t="s">
        <v>142</v>
      </c>
      <c r="F337" s="141" t="s">
        <v>1671</v>
      </c>
      <c r="I337" s="142"/>
      <c r="L337" s="32"/>
      <c r="M337" s="143"/>
      <c r="T337" s="53"/>
      <c r="AT337" s="17" t="s">
        <v>142</v>
      </c>
      <c r="AU337" s="17" t="s">
        <v>80</v>
      </c>
    </row>
    <row r="338" spans="2:65" s="1" customFormat="1" ht="16.5" customHeight="1">
      <c r="B338" s="32"/>
      <c r="C338" s="127" t="s">
        <v>669</v>
      </c>
      <c r="D338" s="127" t="s">
        <v>135</v>
      </c>
      <c r="E338" s="128" t="s">
        <v>1673</v>
      </c>
      <c r="F338" s="129" t="s">
        <v>1674</v>
      </c>
      <c r="G338" s="130" t="s">
        <v>653</v>
      </c>
      <c r="H338" s="131">
        <v>2</v>
      </c>
      <c r="I338" s="132"/>
      <c r="J338" s="133">
        <f>ROUND(I338*H338,2)</f>
        <v>0</v>
      </c>
      <c r="K338" s="129" t="s">
        <v>139</v>
      </c>
      <c r="L338" s="32"/>
      <c r="M338" s="134" t="s">
        <v>19</v>
      </c>
      <c r="N338" s="135" t="s">
        <v>41</v>
      </c>
      <c r="P338" s="136">
        <f>O338*H338</f>
        <v>0</v>
      </c>
      <c r="Q338" s="136">
        <v>0</v>
      </c>
      <c r="R338" s="136">
        <f>Q338*H338</f>
        <v>0</v>
      </c>
      <c r="S338" s="136">
        <v>0</v>
      </c>
      <c r="T338" s="137">
        <f>S338*H338</f>
        <v>0</v>
      </c>
      <c r="AR338" s="138" t="s">
        <v>265</v>
      </c>
      <c r="AT338" s="138" t="s">
        <v>135</v>
      </c>
      <c r="AU338" s="138" t="s">
        <v>80</v>
      </c>
      <c r="AY338" s="17" t="s">
        <v>132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7" t="s">
        <v>78</v>
      </c>
      <c r="BK338" s="139">
        <f>ROUND(I338*H338,2)</f>
        <v>0</v>
      </c>
      <c r="BL338" s="17" t="s">
        <v>265</v>
      </c>
      <c r="BM338" s="138" t="s">
        <v>1675</v>
      </c>
    </row>
    <row r="339" spans="2:65" s="1" customFormat="1">
      <c r="B339" s="32"/>
      <c r="D339" s="140" t="s">
        <v>142</v>
      </c>
      <c r="F339" s="141" t="s">
        <v>1676</v>
      </c>
      <c r="I339" s="142"/>
      <c r="L339" s="32"/>
      <c r="M339" s="143"/>
      <c r="T339" s="53"/>
      <c r="AT339" s="17" t="s">
        <v>142</v>
      </c>
      <c r="AU339" s="17" t="s">
        <v>80</v>
      </c>
    </row>
    <row r="340" spans="2:65" s="1" customFormat="1">
      <c r="B340" s="32"/>
      <c r="D340" s="144" t="s">
        <v>144</v>
      </c>
      <c r="F340" s="145" t="s">
        <v>1677</v>
      </c>
      <c r="I340" s="142"/>
      <c r="L340" s="32"/>
      <c r="M340" s="143"/>
      <c r="T340" s="53"/>
      <c r="AT340" s="17" t="s">
        <v>144</v>
      </c>
      <c r="AU340" s="17" t="s">
        <v>80</v>
      </c>
    </row>
    <row r="341" spans="2:65" s="1" customFormat="1" ht="16.5" customHeight="1">
      <c r="B341" s="32"/>
      <c r="C341" s="166" t="s">
        <v>675</v>
      </c>
      <c r="D341" s="166" t="s">
        <v>485</v>
      </c>
      <c r="E341" s="167" t="s">
        <v>1678</v>
      </c>
      <c r="F341" s="168" t="s">
        <v>1679</v>
      </c>
      <c r="G341" s="169" t="s">
        <v>653</v>
      </c>
      <c r="H341" s="170">
        <v>2</v>
      </c>
      <c r="I341" s="171"/>
      <c r="J341" s="172">
        <f>ROUND(I341*H341,2)</f>
        <v>0</v>
      </c>
      <c r="K341" s="168" t="s">
        <v>139</v>
      </c>
      <c r="L341" s="173"/>
      <c r="M341" s="174" t="s">
        <v>19</v>
      </c>
      <c r="N341" s="175" t="s">
        <v>41</v>
      </c>
      <c r="P341" s="136">
        <f>O341*H341</f>
        <v>0</v>
      </c>
      <c r="Q341" s="136">
        <v>2.0999999999999999E-3</v>
      </c>
      <c r="R341" s="136">
        <f>Q341*H341</f>
        <v>4.1999999999999997E-3</v>
      </c>
      <c r="S341" s="136">
        <v>0</v>
      </c>
      <c r="T341" s="137">
        <f>S341*H341</f>
        <v>0</v>
      </c>
      <c r="AR341" s="138" t="s">
        <v>377</v>
      </c>
      <c r="AT341" s="138" t="s">
        <v>485</v>
      </c>
      <c r="AU341" s="138" t="s">
        <v>80</v>
      </c>
      <c r="AY341" s="17" t="s">
        <v>132</v>
      </c>
      <c r="BE341" s="139">
        <f>IF(N341="základní",J341,0)</f>
        <v>0</v>
      </c>
      <c r="BF341" s="139">
        <f>IF(N341="snížená",J341,0)</f>
        <v>0</v>
      </c>
      <c r="BG341" s="139">
        <f>IF(N341="zákl. přenesená",J341,0)</f>
        <v>0</v>
      </c>
      <c r="BH341" s="139">
        <f>IF(N341="sníž. přenesená",J341,0)</f>
        <v>0</v>
      </c>
      <c r="BI341" s="139">
        <f>IF(N341="nulová",J341,0)</f>
        <v>0</v>
      </c>
      <c r="BJ341" s="17" t="s">
        <v>78</v>
      </c>
      <c r="BK341" s="139">
        <f>ROUND(I341*H341,2)</f>
        <v>0</v>
      </c>
      <c r="BL341" s="17" t="s">
        <v>265</v>
      </c>
      <c r="BM341" s="138" t="s">
        <v>1680</v>
      </c>
    </row>
    <row r="342" spans="2:65" s="1" customFormat="1">
      <c r="B342" s="32"/>
      <c r="D342" s="140" t="s">
        <v>142</v>
      </c>
      <c r="F342" s="141" t="s">
        <v>1679</v>
      </c>
      <c r="I342" s="142"/>
      <c r="L342" s="32"/>
      <c r="M342" s="143"/>
      <c r="T342" s="53"/>
      <c r="AT342" s="17" t="s">
        <v>142</v>
      </c>
      <c r="AU342" s="17" t="s">
        <v>80</v>
      </c>
    </row>
    <row r="343" spans="2:65" s="1" customFormat="1" ht="16.5" customHeight="1">
      <c r="B343" s="32"/>
      <c r="C343" s="166" t="s">
        <v>681</v>
      </c>
      <c r="D343" s="166" t="s">
        <v>485</v>
      </c>
      <c r="E343" s="167" t="s">
        <v>1681</v>
      </c>
      <c r="F343" s="168" t="s">
        <v>1682</v>
      </c>
      <c r="G343" s="169" t="s">
        <v>1683</v>
      </c>
      <c r="H343" s="170">
        <v>2</v>
      </c>
      <c r="I343" s="171"/>
      <c r="J343" s="172">
        <f>ROUND(I343*H343,2)</f>
        <v>0</v>
      </c>
      <c r="K343" s="168" t="s">
        <v>139</v>
      </c>
      <c r="L343" s="173"/>
      <c r="M343" s="174" t="s">
        <v>19</v>
      </c>
      <c r="N343" s="175" t="s">
        <v>41</v>
      </c>
      <c r="P343" s="136">
        <f>O343*H343</f>
        <v>0</v>
      </c>
      <c r="Q343" s="136">
        <v>3.0000000000000001E-5</v>
      </c>
      <c r="R343" s="136">
        <f>Q343*H343</f>
        <v>6.0000000000000002E-5</v>
      </c>
      <c r="S343" s="136">
        <v>0</v>
      </c>
      <c r="T343" s="137">
        <f>S343*H343</f>
        <v>0</v>
      </c>
      <c r="AR343" s="138" t="s">
        <v>377</v>
      </c>
      <c r="AT343" s="138" t="s">
        <v>485</v>
      </c>
      <c r="AU343" s="138" t="s">
        <v>80</v>
      </c>
      <c r="AY343" s="17" t="s">
        <v>132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78</v>
      </c>
      <c r="BK343" s="139">
        <f>ROUND(I343*H343,2)</f>
        <v>0</v>
      </c>
      <c r="BL343" s="17" t="s">
        <v>265</v>
      </c>
      <c r="BM343" s="138" t="s">
        <v>1684</v>
      </c>
    </row>
    <row r="344" spans="2:65" s="1" customFormat="1">
      <c r="B344" s="32"/>
      <c r="D344" s="140" t="s">
        <v>142</v>
      </c>
      <c r="F344" s="141" t="s">
        <v>1682</v>
      </c>
      <c r="I344" s="142"/>
      <c r="L344" s="32"/>
      <c r="M344" s="143"/>
      <c r="T344" s="53"/>
      <c r="AT344" s="17" t="s">
        <v>142</v>
      </c>
      <c r="AU344" s="17" t="s">
        <v>80</v>
      </c>
    </row>
    <row r="345" spans="2:65" s="1" customFormat="1" ht="16.5" customHeight="1">
      <c r="B345" s="32"/>
      <c r="C345" s="166" t="s">
        <v>687</v>
      </c>
      <c r="D345" s="166" t="s">
        <v>485</v>
      </c>
      <c r="E345" s="167" t="s">
        <v>1685</v>
      </c>
      <c r="F345" s="168" t="s">
        <v>1686</v>
      </c>
      <c r="G345" s="169" t="s">
        <v>1683</v>
      </c>
      <c r="H345" s="170">
        <v>2</v>
      </c>
      <c r="I345" s="171"/>
      <c r="J345" s="172">
        <f>ROUND(I345*H345,2)</f>
        <v>0</v>
      </c>
      <c r="K345" s="168" t="s">
        <v>139</v>
      </c>
      <c r="L345" s="173"/>
      <c r="M345" s="174" t="s">
        <v>19</v>
      </c>
      <c r="N345" s="175" t="s">
        <v>41</v>
      </c>
      <c r="P345" s="136">
        <f>O345*H345</f>
        <v>0</v>
      </c>
      <c r="Q345" s="136">
        <v>1E-4</v>
      </c>
      <c r="R345" s="136">
        <f>Q345*H345</f>
        <v>2.0000000000000001E-4</v>
      </c>
      <c r="S345" s="136">
        <v>0</v>
      </c>
      <c r="T345" s="137">
        <f>S345*H345</f>
        <v>0</v>
      </c>
      <c r="AR345" s="138" t="s">
        <v>377</v>
      </c>
      <c r="AT345" s="138" t="s">
        <v>485</v>
      </c>
      <c r="AU345" s="138" t="s">
        <v>80</v>
      </c>
      <c r="AY345" s="17" t="s">
        <v>132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78</v>
      </c>
      <c r="BK345" s="139">
        <f>ROUND(I345*H345,2)</f>
        <v>0</v>
      </c>
      <c r="BL345" s="17" t="s">
        <v>265</v>
      </c>
      <c r="BM345" s="138" t="s">
        <v>1687</v>
      </c>
    </row>
    <row r="346" spans="2:65" s="1" customFormat="1">
      <c r="B346" s="32"/>
      <c r="D346" s="140" t="s">
        <v>142</v>
      </c>
      <c r="F346" s="141" t="s">
        <v>1686</v>
      </c>
      <c r="I346" s="142"/>
      <c r="L346" s="32"/>
      <c r="M346" s="143"/>
      <c r="T346" s="53"/>
      <c r="AT346" s="17" t="s">
        <v>142</v>
      </c>
      <c r="AU346" s="17" t="s">
        <v>80</v>
      </c>
    </row>
    <row r="347" spans="2:65" s="1" customFormat="1" ht="16.5" customHeight="1">
      <c r="B347" s="32"/>
      <c r="C347" s="127" t="s">
        <v>693</v>
      </c>
      <c r="D347" s="127" t="s">
        <v>135</v>
      </c>
      <c r="E347" s="128" t="s">
        <v>1688</v>
      </c>
      <c r="F347" s="129" t="s">
        <v>1689</v>
      </c>
      <c r="G347" s="130" t="s">
        <v>1639</v>
      </c>
      <c r="H347" s="131">
        <v>2</v>
      </c>
      <c r="I347" s="132"/>
      <c r="J347" s="133">
        <f>ROUND(I347*H347,2)</f>
        <v>0</v>
      </c>
      <c r="K347" s="129" t="s">
        <v>139</v>
      </c>
      <c r="L347" s="32"/>
      <c r="M347" s="134" t="s">
        <v>19</v>
      </c>
      <c r="N347" s="135" t="s">
        <v>41</v>
      </c>
      <c r="P347" s="136">
        <f>O347*H347</f>
        <v>0</v>
      </c>
      <c r="Q347" s="136">
        <v>0</v>
      </c>
      <c r="R347" s="136">
        <f>Q347*H347</f>
        <v>0</v>
      </c>
      <c r="S347" s="136">
        <v>1.9460000000000002E-2</v>
      </c>
      <c r="T347" s="137">
        <f>S347*H347</f>
        <v>3.8920000000000003E-2</v>
      </c>
      <c r="AR347" s="138" t="s">
        <v>265</v>
      </c>
      <c r="AT347" s="138" t="s">
        <v>135</v>
      </c>
      <c r="AU347" s="138" t="s">
        <v>80</v>
      </c>
      <c r="AY347" s="17" t="s">
        <v>132</v>
      </c>
      <c r="BE347" s="139">
        <f>IF(N347="základní",J347,0)</f>
        <v>0</v>
      </c>
      <c r="BF347" s="139">
        <f>IF(N347="snížená",J347,0)</f>
        <v>0</v>
      </c>
      <c r="BG347" s="139">
        <f>IF(N347="zákl. přenesená",J347,0)</f>
        <v>0</v>
      </c>
      <c r="BH347" s="139">
        <f>IF(N347="sníž. přenesená",J347,0)</f>
        <v>0</v>
      </c>
      <c r="BI347" s="139">
        <f>IF(N347="nulová",J347,0)</f>
        <v>0</v>
      </c>
      <c r="BJ347" s="17" t="s">
        <v>78</v>
      </c>
      <c r="BK347" s="139">
        <f>ROUND(I347*H347,2)</f>
        <v>0</v>
      </c>
      <c r="BL347" s="17" t="s">
        <v>265</v>
      </c>
      <c r="BM347" s="138" t="s">
        <v>1690</v>
      </c>
    </row>
    <row r="348" spans="2:65" s="1" customFormat="1">
      <c r="B348" s="32"/>
      <c r="D348" s="140" t="s">
        <v>142</v>
      </c>
      <c r="F348" s="141" t="s">
        <v>1691</v>
      </c>
      <c r="I348" s="142"/>
      <c r="L348" s="32"/>
      <c r="M348" s="143"/>
      <c r="T348" s="53"/>
      <c r="AT348" s="17" t="s">
        <v>142</v>
      </c>
      <c r="AU348" s="17" t="s">
        <v>80</v>
      </c>
    </row>
    <row r="349" spans="2:65" s="1" customFormat="1">
      <c r="B349" s="32"/>
      <c r="D349" s="144" t="s">
        <v>144</v>
      </c>
      <c r="F349" s="145" t="s">
        <v>1692</v>
      </c>
      <c r="I349" s="142"/>
      <c r="L349" s="32"/>
      <c r="M349" s="143"/>
      <c r="T349" s="53"/>
      <c r="AT349" s="17" t="s">
        <v>144</v>
      </c>
      <c r="AU349" s="17" t="s">
        <v>80</v>
      </c>
    </row>
    <row r="350" spans="2:65" s="1" customFormat="1" ht="21.75" customHeight="1">
      <c r="B350" s="32"/>
      <c r="C350" s="127" t="s">
        <v>701</v>
      </c>
      <c r="D350" s="127" t="s">
        <v>135</v>
      </c>
      <c r="E350" s="128" t="s">
        <v>1693</v>
      </c>
      <c r="F350" s="129" t="s">
        <v>1694</v>
      </c>
      <c r="G350" s="130" t="s">
        <v>1639</v>
      </c>
      <c r="H350" s="131">
        <v>6</v>
      </c>
      <c r="I350" s="132"/>
      <c r="J350" s="133">
        <f>ROUND(I350*H350,2)</f>
        <v>0</v>
      </c>
      <c r="K350" s="129" t="s">
        <v>139</v>
      </c>
      <c r="L350" s="32"/>
      <c r="M350" s="134" t="s">
        <v>19</v>
      </c>
      <c r="N350" s="135" t="s">
        <v>41</v>
      </c>
      <c r="P350" s="136">
        <f>O350*H350</f>
        <v>0</v>
      </c>
      <c r="Q350" s="136">
        <v>2.2300000000000002E-3</v>
      </c>
      <c r="R350" s="136">
        <f>Q350*H350</f>
        <v>1.3380000000000001E-2</v>
      </c>
      <c r="S350" s="136">
        <v>0</v>
      </c>
      <c r="T350" s="137">
        <f>S350*H350</f>
        <v>0</v>
      </c>
      <c r="AR350" s="138" t="s">
        <v>265</v>
      </c>
      <c r="AT350" s="138" t="s">
        <v>135</v>
      </c>
      <c r="AU350" s="138" t="s">
        <v>80</v>
      </c>
      <c r="AY350" s="17" t="s">
        <v>132</v>
      </c>
      <c r="BE350" s="139">
        <f>IF(N350="základní",J350,0)</f>
        <v>0</v>
      </c>
      <c r="BF350" s="139">
        <f>IF(N350="snížená",J350,0)</f>
        <v>0</v>
      </c>
      <c r="BG350" s="139">
        <f>IF(N350="zákl. přenesená",J350,0)</f>
        <v>0</v>
      </c>
      <c r="BH350" s="139">
        <f>IF(N350="sníž. přenesená",J350,0)</f>
        <v>0</v>
      </c>
      <c r="BI350" s="139">
        <f>IF(N350="nulová",J350,0)</f>
        <v>0</v>
      </c>
      <c r="BJ350" s="17" t="s">
        <v>78</v>
      </c>
      <c r="BK350" s="139">
        <f>ROUND(I350*H350,2)</f>
        <v>0</v>
      </c>
      <c r="BL350" s="17" t="s">
        <v>265</v>
      </c>
      <c r="BM350" s="138" t="s">
        <v>1695</v>
      </c>
    </row>
    <row r="351" spans="2:65" s="1" customFormat="1">
      <c r="B351" s="32"/>
      <c r="D351" s="140" t="s">
        <v>142</v>
      </c>
      <c r="F351" s="141" t="s">
        <v>1696</v>
      </c>
      <c r="I351" s="142"/>
      <c r="L351" s="32"/>
      <c r="M351" s="143"/>
      <c r="T351" s="53"/>
      <c r="AT351" s="17" t="s">
        <v>142</v>
      </c>
      <c r="AU351" s="17" t="s">
        <v>80</v>
      </c>
    </row>
    <row r="352" spans="2:65" s="1" customFormat="1">
      <c r="B352" s="32"/>
      <c r="D352" s="144" t="s">
        <v>144</v>
      </c>
      <c r="F352" s="145" t="s">
        <v>1697</v>
      </c>
      <c r="I352" s="142"/>
      <c r="L352" s="32"/>
      <c r="M352" s="143"/>
      <c r="T352" s="53"/>
      <c r="AT352" s="17" t="s">
        <v>144</v>
      </c>
      <c r="AU352" s="17" t="s">
        <v>80</v>
      </c>
    </row>
    <row r="353" spans="2:65" s="1" customFormat="1" ht="16.5" customHeight="1">
      <c r="B353" s="32"/>
      <c r="C353" s="166" t="s">
        <v>709</v>
      </c>
      <c r="D353" s="166" t="s">
        <v>485</v>
      </c>
      <c r="E353" s="167" t="s">
        <v>1698</v>
      </c>
      <c r="F353" s="168" t="s">
        <v>1699</v>
      </c>
      <c r="G353" s="169" t="s">
        <v>653</v>
      </c>
      <c r="H353" s="170">
        <v>6</v>
      </c>
      <c r="I353" s="171"/>
      <c r="J353" s="172">
        <f>ROUND(I353*H353,2)</f>
        <v>0</v>
      </c>
      <c r="K353" s="168" t="s">
        <v>139</v>
      </c>
      <c r="L353" s="173"/>
      <c r="M353" s="174" t="s">
        <v>19</v>
      </c>
      <c r="N353" s="175" t="s">
        <v>41</v>
      </c>
      <c r="P353" s="136">
        <f>O353*H353</f>
        <v>0</v>
      </c>
      <c r="Q353" s="136">
        <v>1.2E-2</v>
      </c>
      <c r="R353" s="136">
        <f>Q353*H353</f>
        <v>7.2000000000000008E-2</v>
      </c>
      <c r="S353" s="136">
        <v>0</v>
      </c>
      <c r="T353" s="137">
        <f>S353*H353</f>
        <v>0</v>
      </c>
      <c r="AR353" s="138" t="s">
        <v>377</v>
      </c>
      <c r="AT353" s="138" t="s">
        <v>485</v>
      </c>
      <c r="AU353" s="138" t="s">
        <v>80</v>
      </c>
      <c r="AY353" s="17" t="s">
        <v>132</v>
      </c>
      <c r="BE353" s="139">
        <f>IF(N353="základní",J353,0)</f>
        <v>0</v>
      </c>
      <c r="BF353" s="139">
        <f>IF(N353="snížená",J353,0)</f>
        <v>0</v>
      </c>
      <c r="BG353" s="139">
        <f>IF(N353="zákl. přenesená",J353,0)</f>
        <v>0</v>
      </c>
      <c r="BH353" s="139">
        <f>IF(N353="sníž. přenesená",J353,0)</f>
        <v>0</v>
      </c>
      <c r="BI353" s="139">
        <f>IF(N353="nulová",J353,0)</f>
        <v>0</v>
      </c>
      <c r="BJ353" s="17" t="s">
        <v>78</v>
      </c>
      <c r="BK353" s="139">
        <f>ROUND(I353*H353,2)</f>
        <v>0</v>
      </c>
      <c r="BL353" s="17" t="s">
        <v>265</v>
      </c>
      <c r="BM353" s="138" t="s">
        <v>1700</v>
      </c>
    </row>
    <row r="354" spans="2:65" s="1" customFormat="1">
      <c r="B354" s="32"/>
      <c r="D354" s="140" t="s">
        <v>142</v>
      </c>
      <c r="F354" s="141" t="s">
        <v>1699</v>
      </c>
      <c r="I354" s="142"/>
      <c r="L354" s="32"/>
      <c r="M354" s="143"/>
      <c r="T354" s="53"/>
      <c r="AT354" s="17" t="s">
        <v>142</v>
      </c>
      <c r="AU354" s="17" t="s">
        <v>80</v>
      </c>
    </row>
    <row r="355" spans="2:65" s="1" customFormat="1" ht="16.5" customHeight="1">
      <c r="B355" s="32"/>
      <c r="C355" s="166" t="s">
        <v>715</v>
      </c>
      <c r="D355" s="166" t="s">
        <v>485</v>
      </c>
      <c r="E355" s="167" t="s">
        <v>1701</v>
      </c>
      <c r="F355" s="168" t="s">
        <v>1702</v>
      </c>
      <c r="G355" s="169" t="s">
        <v>1683</v>
      </c>
      <c r="H355" s="170">
        <v>6</v>
      </c>
      <c r="I355" s="171"/>
      <c r="J355" s="172">
        <f>ROUND(I355*H355,2)</f>
        <v>0</v>
      </c>
      <c r="K355" s="168" t="s">
        <v>139</v>
      </c>
      <c r="L355" s="173"/>
      <c r="M355" s="174" t="s">
        <v>19</v>
      </c>
      <c r="N355" s="175" t="s">
        <v>41</v>
      </c>
      <c r="P355" s="136">
        <f>O355*H355</f>
        <v>0</v>
      </c>
      <c r="Q355" s="136">
        <v>5.0000000000000001E-4</v>
      </c>
      <c r="R355" s="136">
        <f>Q355*H355</f>
        <v>3.0000000000000001E-3</v>
      </c>
      <c r="S355" s="136">
        <v>0</v>
      </c>
      <c r="T355" s="137">
        <f>S355*H355</f>
        <v>0</v>
      </c>
      <c r="AR355" s="138" t="s">
        <v>377</v>
      </c>
      <c r="AT355" s="138" t="s">
        <v>485</v>
      </c>
      <c r="AU355" s="138" t="s">
        <v>80</v>
      </c>
      <c r="AY355" s="17" t="s">
        <v>132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78</v>
      </c>
      <c r="BK355" s="139">
        <f>ROUND(I355*H355,2)</f>
        <v>0</v>
      </c>
      <c r="BL355" s="17" t="s">
        <v>265</v>
      </c>
      <c r="BM355" s="138" t="s">
        <v>1703</v>
      </c>
    </row>
    <row r="356" spans="2:65" s="1" customFormat="1">
      <c r="B356" s="32"/>
      <c r="D356" s="140" t="s">
        <v>142</v>
      </c>
      <c r="F356" s="141" t="s">
        <v>1702</v>
      </c>
      <c r="I356" s="142"/>
      <c r="L356" s="32"/>
      <c r="M356" s="143"/>
      <c r="T356" s="53"/>
      <c r="AT356" s="17" t="s">
        <v>142</v>
      </c>
      <c r="AU356" s="17" t="s">
        <v>80</v>
      </c>
    </row>
    <row r="357" spans="2:65" s="1" customFormat="1" ht="24.2" customHeight="1">
      <c r="B357" s="32"/>
      <c r="C357" s="127" t="s">
        <v>722</v>
      </c>
      <c r="D357" s="127" t="s">
        <v>135</v>
      </c>
      <c r="E357" s="128" t="s">
        <v>1704</v>
      </c>
      <c r="F357" s="129" t="s">
        <v>1705</v>
      </c>
      <c r="G357" s="130" t="s">
        <v>1639</v>
      </c>
      <c r="H357" s="131">
        <v>1</v>
      </c>
      <c r="I357" s="132"/>
      <c r="J357" s="133">
        <f>ROUND(I357*H357,2)</f>
        <v>0</v>
      </c>
      <c r="K357" s="129" t="s">
        <v>139</v>
      </c>
      <c r="L357" s="32"/>
      <c r="M357" s="134" t="s">
        <v>19</v>
      </c>
      <c r="N357" s="135" t="s">
        <v>41</v>
      </c>
      <c r="P357" s="136">
        <f>O357*H357</f>
        <v>0</v>
      </c>
      <c r="Q357" s="136">
        <v>0</v>
      </c>
      <c r="R357" s="136">
        <f>Q357*H357</f>
        <v>0</v>
      </c>
      <c r="S357" s="136">
        <v>7.1499999999999994E-2</v>
      </c>
      <c r="T357" s="137">
        <f>S357*H357</f>
        <v>7.1499999999999994E-2</v>
      </c>
      <c r="AR357" s="138" t="s">
        <v>265</v>
      </c>
      <c r="AT357" s="138" t="s">
        <v>135</v>
      </c>
      <c r="AU357" s="138" t="s">
        <v>80</v>
      </c>
      <c r="AY357" s="17" t="s">
        <v>132</v>
      </c>
      <c r="BE357" s="139">
        <f>IF(N357="základní",J357,0)</f>
        <v>0</v>
      </c>
      <c r="BF357" s="139">
        <f>IF(N357="snížená",J357,0)</f>
        <v>0</v>
      </c>
      <c r="BG357" s="139">
        <f>IF(N357="zákl. přenesená",J357,0)</f>
        <v>0</v>
      </c>
      <c r="BH357" s="139">
        <f>IF(N357="sníž. přenesená",J357,0)</f>
        <v>0</v>
      </c>
      <c r="BI357" s="139">
        <f>IF(N357="nulová",J357,0)</f>
        <v>0</v>
      </c>
      <c r="BJ357" s="17" t="s">
        <v>78</v>
      </c>
      <c r="BK357" s="139">
        <f>ROUND(I357*H357,2)</f>
        <v>0</v>
      </c>
      <c r="BL357" s="17" t="s">
        <v>265</v>
      </c>
      <c r="BM357" s="138" t="s">
        <v>1706</v>
      </c>
    </row>
    <row r="358" spans="2:65" s="1" customFormat="1" ht="19.5">
      <c r="B358" s="32"/>
      <c r="D358" s="140" t="s">
        <v>142</v>
      </c>
      <c r="F358" s="141" t="s">
        <v>1707</v>
      </c>
      <c r="I358" s="142"/>
      <c r="L358" s="32"/>
      <c r="M358" s="143"/>
      <c r="T358" s="53"/>
      <c r="AT358" s="17" t="s">
        <v>142</v>
      </c>
      <c r="AU358" s="17" t="s">
        <v>80</v>
      </c>
    </row>
    <row r="359" spans="2:65" s="1" customFormat="1">
      <c r="B359" s="32"/>
      <c r="D359" s="144" t="s">
        <v>144</v>
      </c>
      <c r="F359" s="145" t="s">
        <v>1708</v>
      </c>
      <c r="I359" s="142"/>
      <c r="L359" s="32"/>
      <c r="M359" s="143"/>
      <c r="T359" s="53"/>
      <c r="AT359" s="17" t="s">
        <v>144</v>
      </c>
      <c r="AU359" s="17" t="s">
        <v>80</v>
      </c>
    </row>
    <row r="360" spans="2:65" s="1" customFormat="1" ht="21.75" customHeight="1">
      <c r="B360" s="32"/>
      <c r="C360" s="127" t="s">
        <v>729</v>
      </c>
      <c r="D360" s="127" t="s">
        <v>135</v>
      </c>
      <c r="E360" s="128" t="s">
        <v>1709</v>
      </c>
      <c r="F360" s="129" t="s">
        <v>1710</v>
      </c>
      <c r="G360" s="130" t="s">
        <v>1639</v>
      </c>
      <c r="H360" s="131">
        <v>14</v>
      </c>
      <c r="I360" s="132"/>
      <c r="J360" s="133">
        <f>ROUND(I360*H360,2)</f>
        <v>0</v>
      </c>
      <c r="K360" s="129" t="s">
        <v>139</v>
      </c>
      <c r="L360" s="32"/>
      <c r="M360" s="134" t="s">
        <v>19</v>
      </c>
      <c r="N360" s="135" t="s">
        <v>41</v>
      </c>
      <c r="P360" s="136">
        <f>O360*H360</f>
        <v>0</v>
      </c>
      <c r="Q360" s="136">
        <v>9.0000000000000006E-5</v>
      </c>
      <c r="R360" s="136">
        <f>Q360*H360</f>
        <v>1.2600000000000001E-3</v>
      </c>
      <c r="S360" s="136">
        <v>0</v>
      </c>
      <c r="T360" s="137">
        <f>S360*H360</f>
        <v>0</v>
      </c>
      <c r="AR360" s="138" t="s">
        <v>265</v>
      </c>
      <c r="AT360" s="138" t="s">
        <v>135</v>
      </c>
      <c r="AU360" s="138" t="s">
        <v>80</v>
      </c>
      <c r="AY360" s="17" t="s">
        <v>132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78</v>
      </c>
      <c r="BK360" s="139">
        <f>ROUND(I360*H360,2)</f>
        <v>0</v>
      </c>
      <c r="BL360" s="17" t="s">
        <v>265</v>
      </c>
      <c r="BM360" s="138" t="s">
        <v>1711</v>
      </c>
    </row>
    <row r="361" spans="2:65" s="1" customFormat="1" ht="19.5">
      <c r="B361" s="32"/>
      <c r="D361" s="140" t="s">
        <v>142</v>
      </c>
      <c r="F361" s="141" t="s">
        <v>1712</v>
      </c>
      <c r="I361" s="142"/>
      <c r="L361" s="32"/>
      <c r="M361" s="143"/>
      <c r="T361" s="53"/>
      <c r="AT361" s="17" t="s">
        <v>142</v>
      </c>
      <c r="AU361" s="17" t="s">
        <v>80</v>
      </c>
    </row>
    <row r="362" spans="2:65" s="1" customFormat="1">
      <c r="B362" s="32"/>
      <c r="D362" s="144" t="s">
        <v>144</v>
      </c>
      <c r="F362" s="145" t="s">
        <v>1713</v>
      </c>
      <c r="I362" s="142"/>
      <c r="L362" s="32"/>
      <c r="M362" s="143"/>
      <c r="T362" s="53"/>
      <c r="AT362" s="17" t="s">
        <v>144</v>
      </c>
      <c r="AU362" s="17" t="s">
        <v>80</v>
      </c>
    </row>
    <row r="363" spans="2:65" s="1" customFormat="1" ht="16.5" customHeight="1">
      <c r="B363" s="32"/>
      <c r="C363" s="166" t="s">
        <v>735</v>
      </c>
      <c r="D363" s="166" t="s">
        <v>485</v>
      </c>
      <c r="E363" s="167" t="s">
        <v>1714</v>
      </c>
      <c r="F363" s="168" t="s">
        <v>1715</v>
      </c>
      <c r="G363" s="169" t="s">
        <v>653</v>
      </c>
      <c r="H363" s="170">
        <v>2</v>
      </c>
      <c r="I363" s="171"/>
      <c r="J363" s="172">
        <f>ROUND(I363*H363,2)</f>
        <v>0</v>
      </c>
      <c r="K363" s="168" t="s">
        <v>139</v>
      </c>
      <c r="L363" s="173"/>
      <c r="M363" s="174" t="s">
        <v>19</v>
      </c>
      <c r="N363" s="175" t="s">
        <v>41</v>
      </c>
      <c r="P363" s="136">
        <f>O363*H363</f>
        <v>0</v>
      </c>
      <c r="Q363" s="136">
        <v>1.4999999999999999E-4</v>
      </c>
      <c r="R363" s="136">
        <f>Q363*H363</f>
        <v>2.9999999999999997E-4</v>
      </c>
      <c r="S363" s="136">
        <v>0</v>
      </c>
      <c r="T363" s="137">
        <f>S363*H363</f>
        <v>0</v>
      </c>
      <c r="AR363" s="138" t="s">
        <v>377</v>
      </c>
      <c r="AT363" s="138" t="s">
        <v>485</v>
      </c>
      <c r="AU363" s="138" t="s">
        <v>80</v>
      </c>
      <c r="AY363" s="17" t="s">
        <v>132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78</v>
      </c>
      <c r="BK363" s="139">
        <f>ROUND(I363*H363,2)</f>
        <v>0</v>
      </c>
      <c r="BL363" s="17" t="s">
        <v>265</v>
      </c>
      <c r="BM363" s="138" t="s">
        <v>1716</v>
      </c>
    </row>
    <row r="364" spans="2:65" s="1" customFormat="1">
      <c r="B364" s="32"/>
      <c r="D364" s="140" t="s">
        <v>142</v>
      </c>
      <c r="F364" s="141" t="s">
        <v>1715</v>
      </c>
      <c r="I364" s="142"/>
      <c r="L364" s="32"/>
      <c r="M364" s="143"/>
      <c r="T364" s="53"/>
      <c r="AT364" s="17" t="s">
        <v>142</v>
      </c>
      <c r="AU364" s="17" t="s">
        <v>80</v>
      </c>
    </row>
    <row r="365" spans="2:65" s="1" customFormat="1" ht="24.2" customHeight="1">
      <c r="B365" s="32"/>
      <c r="C365" s="166" t="s">
        <v>741</v>
      </c>
      <c r="D365" s="166" t="s">
        <v>485</v>
      </c>
      <c r="E365" s="167" t="s">
        <v>1717</v>
      </c>
      <c r="F365" s="168" t="s">
        <v>1718</v>
      </c>
      <c r="G365" s="169" t="s">
        <v>653</v>
      </c>
      <c r="H365" s="170">
        <v>12</v>
      </c>
      <c r="I365" s="171"/>
      <c r="J365" s="172">
        <f>ROUND(I365*H365,2)</f>
        <v>0</v>
      </c>
      <c r="K365" s="168" t="s">
        <v>139</v>
      </c>
      <c r="L365" s="173"/>
      <c r="M365" s="174" t="s">
        <v>19</v>
      </c>
      <c r="N365" s="175" t="s">
        <v>41</v>
      </c>
      <c r="P365" s="136">
        <f>O365*H365</f>
        <v>0</v>
      </c>
      <c r="Q365" s="136">
        <v>3.1E-4</v>
      </c>
      <c r="R365" s="136">
        <f>Q365*H365</f>
        <v>3.7200000000000002E-3</v>
      </c>
      <c r="S365" s="136">
        <v>0</v>
      </c>
      <c r="T365" s="137">
        <f>S365*H365</f>
        <v>0</v>
      </c>
      <c r="AR365" s="138" t="s">
        <v>377</v>
      </c>
      <c r="AT365" s="138" t="s">
        <v>485</v>
      </c>
      <c r="AU365" s="138" t="s">
        <v>80</v>
      </c>
      <c r="AY365" s="17" t="s">
        <v>132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7" t="s">
        <v>78</v>
      </c>
      <c r="BK365" s="139">
        <f>ROUND(I365*H365,2)</f>
        <v>0</v>
      </c>
      <c r="BL365" s="17" t="s">
        <v>265</v>
      </c>
      <c r="BM365" s="138" t="s">
        <v>1719</v>
      </c>
    </row>
    <row r="366" spans="2:65" s="1" customFormat="1" ht="19.5">
      <c r="B366" s="32"/>
      <c r="D366" s="140" t="s">
        <v>142</v>
      </c>
      <c r="F366" s="141" t="s">
        <v>1718</v>
      </c>
      <c r="I366" s="142"/>
      <c r="L366" s="32"/>
      <c r="M366" s="143"/>
      <c r="T366" s="53"/>
      <c r="AT366" s="17" t="s">
        <v>142</v>
      </c>
      <c r="AU366" s="17" t="s">
        <v>80</v>
      </c>
    </row>
    <row r="367" spans="2:65" s="1" customFormat="1" ht="24.2" customHeight="1">
      <c r="B367" s="32"/>
      <c r="C367" s="166" t="s">
        <v>747</v>
      </c>
      <c r="D367" s="166" t="s">
        <v>485</v>
      </c>
      <c r="E367" s="167" t="s">
        <v>1720</v>
      </c>
      <c r="F367" s="168" t="s">
        <v>1721</v>
      </c>
      <c r="G367" s="169" t="s">
        <v>152</v>
      </c>
      <c r="H367" s="170">
        <v>12</v>
      </c>
      <c r="I367" s="171"/>
      <c r="J367" s="172">
        <f>ROUND(I367*H367,2)</f>
        <v>0</v>
      </c>
      <c r="K367" s="168" t="s">
        <v>139</v>
      </c>
      <c r="L367" s="173"/>
      <c r="M367" s="174" t="s">
        <v>19</v>
      </c>
      <c r="N367" s="175" t="s">
        <v>41</v>
      </c>
      <c r="P367" s="136">
        <f>O367*H367</f>
        <v>0</v>
      </c>
      <c r="Q367" s="136">
        <v>1.8000000000000001E-4</v>
      </c>
      <c r="R367" s="136">
        <f>Q367*H367</f>
        <v>2.16E-3</v>
      </c>
      <c r="S367" s="136">
        <v>0</v>
      </c>
      <c r="T367" s="137">
        <f>S367*H367</f>
        <v>0</v>
      </c>
      <c r="AR367" s="138" t="s">
        <v>377</v>
      </c>
      <c r="AT367" s="138" t="s">
        <v>485</v>
      </c>
      <c r="AU367" s="138" t="s">
        <v>80</v>
      </c>
      <c r="AY367" s="17" t="s">
        <v>132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78</v>
      </c>
      <c r="BK367" s="139">
        <f>ROUND(I367*H367,2)</f>
        <v>0</v>
      </c>
      <c r="BL367" s="17" t="s">
        <v>265</v>
      </c>
      <c r="BM367" s="138" t="s">
        <v>1722</v>
      </c>
    </row>
    <row r="368" spans="2:65" s="1" customFormat="1">
      <c r="B368" s="32"/>
      <c r="D368" s="140" t="s">
        <v>142</v>
      </c>
      <c r="F368" s="141" t="s">
        <v>1721</v>
      </c>
      <c r="I368" s="142"/>
      <c r="L368" s="32"/>
      <c r="M368" s="143"/>
      <c r="T368" s="53"/>
      <c r="AT368" s="17" t="s">
        <v>142</v>
      </c>
      <c r="AU368" s="17" t="s">
        <v>80</v>
      </c>
    </row>
    <row r="369" spans="2:65" s="1" customFormat="1" ht="24.2" customHeight="1">
      <c r="B369" s="32"/>
      <c r="C369" s="166" t="s">
        <v>751</v>
      </c>
      <c r="D369" s="166" t="s">
        <v>485</v>
      </c>
      <c r="E369" s="167" t="s">
        <v>1723</v>
      </c>
      <c r="F369" s="168" t="s">
        <v>1724</v>
      </c>
      <c r="G369" s="169" t="s">
        <v>152</v>
      </c>
      <c r="H369" s="170">
        <v>2</v>
      </c>
      <c r="I369" s="171"/>
      <c r="J369" s="172">
        <f>ROUND(I369*H369,2)</f>
        <v>0</v>
      </c>
      <c r="K369" s="168" t="s">
        <v>139</v>
      </c>
      <c r="L369" s="173"/>
      <c r="M369" s="174" t="s">
        <v>19</v>
      </c>
      <c r="N369" s="175" t="s">
        <v>41</v>
      </c>
      <c r="P369" s="136">
        <f>O369*H369</f>
        <v>0</v>
      </c>
      <c r="Q369" s="136">
        <v>1.2999999999999999E-4</v>
      </c>
      <c r="R369" s="136">
        <f>Q369*H369</f>
        <v>2.5999999999999998E-4</v>
      </c>
      <c r="S369" s="136">
        <v>0</v>
      </c>
      <c r="T369" s="137">
        <f>S369*H369</f>
        <v>0</v>
      </c>
      <c r="AR369" s="138" t="s">
        <v>377</v>
      </c>
      <c r="AT369" s="138" t="s">
        <v>485</v>
      </c>
      <c r="AU369" s="138" t="s">
        <v>80</v>
      </c>
      <c r="AY369" s="17" t="s">
        <v>132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78</v>
      </c>
      <c r="BK369" s="139">
        <f>ROUND(I369*H369,2)</f>
        <v>0</v>
      </c>
      <c r="BL369" s="17" t="s">
        <v>265</v>
      </c>
      <c r="BM369" s="138" t="s">
        <v>1725</v>
      </c>
    </row>
    <row r="370" spans="2:65" s="1" customFormat="1">
      <c r="B370" s="32"/>
      <c r="D370" s="140" t="s">
        <v>142</v>
      </c>
      <c r="F370" s="141" t="s">
        <v>1724</v>
      </c>
      <c r="I370" s="142"/>
      <c r="L370" s="32"/>
      <c r="M370" s="143"/>
      <c r="T370" s="53"/>
      <c r="AT370" s="17" t="s">
        <v>142</v>
      </c>
      <c r="AU370" s="17" t="s">
        <v>80</v>
      </c>
    </row>
    <row r="371" spans="2:65" s="1" customFormat="1" ht="16.5" customHeight="1">
      <c r="B371" s="32"/>
      <c r="C371" s="127" t="s">
        <v>757</v>
      </c>
      <c r="D371" s="127" t="s">
        <v>135</v>
      </c>
      <c r="E371" s="128" t="s">
        <v>1726</v>
      </c>
      <c r="F371" s="129" t="s">
        <v>1727</v>
      </c>
      <c r="G371" s="130" t="s">
        <v>1639</v>
      </c>
      <c r="H371" s="131">
        <v>4</v>
      </c>
      <c r="I371" s="132"/>
      <c r="J371" s="133">
        <f>ROUND(I371*H371,2)</f>
        <v>0</v>
      </c>
      <c r="K371" s="129" t="s">
        <v>139</v>
      </c>
      <c r="L371" s="32"/>
      <c r="M371" s="134" t="s">
        <v>19</v>
      </c>
      <c r="N371" s="135" t="s">
        <v>41</v>
      </c>
      <c r="P371" s="136">
        <f>O371*H371</f>
        <v>0</v>
      </c>
      <c r="Q371" s="136">
        <v>0</v>
      </c>
      <c r="R371" s="136">
        <f>Q371*H371</f>
        <v>0</v>
      </c>
      <c r="S371" s="136">
        <v>1.56E-3</v>
      </c>
      <c r="T371" s="137">
        <f>S371*H371</f>
        <v>6.2399999999999999E-3</v>
      </c>
      <c r="AR371" s="138" t="s">
        <v>265</v>
      </c>
      <c r="AT371" s="138" t="s">
        <v>135</v>
      </c>
      <c r="AU371" s="138" t="s">
        <v>80</v>
      </c>
      <c r="AY371" s="17" t="s">
        <v>132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7" t="s">
        <v>78</v>
      </c>
      <c r="BK371" s="139">
        <f>ROUND(I371*H371,2)</f>
        <v>0</v>
      </c>
      <c r="BL371" s="17" t="s">
        <v>265</v>
      </c>
      <c r="BM371" s="138" t="s">
        <v>1728</v>
      </c>
    </row>
    <row r="372" spans="2:65" s="1" customFormat="1">
      <c r="B372" s="32"/>
      <c r="D372" s="140" t="s">
        <v>142</v>
      </c>
      <c r="F372" s="141" t="s">
        <v>1729</v>
      </c>
      <c r="I372" s="142"/>
      <c r="L372" s="32"/>
      <c r="M372" s="143"/>
      <c r="T372" s="53"/>
      <c r="AT372" s="17" t="s">
        <v>142</v>
      </c>
      <c r="AU372" s="17" t="s">
        <v>80</v>
      </c>
    </row>
    <row r="373" spans="2:65" s="1" customFormat="1">
      <c r="B373" s="32"/>
      <c r="D373" s="144" t="s">
        <v>144</v>
      </c>
      <c r="F373" s="145" t="s">
        <v>1730</v>
      </c>
      <c r="I373" s="142"/>
      <c r="L373" s="32"/>
      <c r="M373" s="143"/>
      <c r="T373" s="53"/>
      <c r="AT373" s="17" t="s">
        <v>144</v>
      </c>
      <c r="AU373" s="17" t="s">
        <v>80</v>
      </c>
    </row>
    <row r="374" spans="2:65" s="1" customFormat="1" ht="24.2" customHeight="1">
      <c r="B374" s="32"/>
      <c r="C374" s="127" t="s">
        <v>761</v>
      </c>
      <c r="D374" s="127" t="s">
        <v>135</v>
      </c>
      <c r="E374" s="128" t="s">
        <v>1731</v>
      </c>
      <c r="F374" s="129" t="s">
        <v>1732</v>
      </c>
      <c r="G374" s="130" t="s">
        <v>653</v>
      </c>
      <c r="H374" s="131">
        <v>6</v>
      </c>
      <c r="I374" s="132"/>
      <c r="J374" s="133">
        <f>ROUND(I374*H374,2)</f>
        <v>0</v>
      </c>
      <c r="K374" s="129" t="s">
        <v>139</v>
      </c>
      <c r="L374" s="32"/>
      <c r="M374" s="134" t="s">
        <v>19</v>
      </c>
      <c r="N374" s="135" t="s">
        <v>41</v>
      </c>
      <c r="P374" s="136">
        <f>O374*H374</f>
        <v>0</v>
      </c>
      <c r="Q374" s="136">
        <v>4.0000000000000003E-5</v>
      </c>
      <c r="R374" s="136">
        <f>Q374*H374</f>
        <v>2.4000000000000003E-4</v>
      </c>
      <c r="S374" s="136">
        <v>0</v>
      </c>
      <c r="T374" s="137">
        <f>S374*H374</f>
        <v>0</v>
      </c>
      <c r="AR374" s="138" t="s">
        <v>265</v>
      </c>
      <c r="AT374" s="138" t="s">
        <v>135</v>
      </c>
      <c r="AU374" s="138" t="s">
        <v>80</v>
      </c>
      <c r="AY374" s="17" t="s">
        <v>132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78</v>
      </c>
      <c r="BK374" s="139">
        <f>ROUND(I374*H374,2)</f>
        <v>0</v>
      </c>
      <c r="BL374" s="17" t="s">
        <v>265</v>
      </c>
      <c r="BM374" s="138" t="s">
        <v>1733</v>
      </c>
    </row>
    <row r="375" spans="2:65" s="1" customFormat="1">
      <c r="B375" s="32"/>
      <c r="D375" s="140" t="s">
        <v>142</v>
      </c>
      <c r="F375" s="141" t="s">
        <v>1734</v>
      </c>
      <c r="I375" s="142"/>
      <c r="L375" s="32"/>
      <c r="M375" s="143"/>
      <c r="T375" s="53"/>
      <c r="AT375" s="17" t="s">
        <v>142</v>
      </c>
      <c r="AU375" s="17" t="s">
        <v>80</v>
      </c>
    </row>
    <row r="376" spans="2:65" s="1" customFormat="1">
      <c r="B376" s="32"/>
      <c r="D376" s="144" t="s">
        <v>144</v>
      </c>
      <c r="F376" s="145" t="s">
        <v>1735</v>
      </c>
      <c r="I376" s="142"/>
      <c r="L376" s="32"/>
      <c r="M376" s="143"/>
      <c r="T376" s="53"/>
      <c r="AT376" s="17" t="s">
        <v>144</v>
      </c>
      <c r="AU376" s="17" t="s">
        <v>80</v>
      </c>
    </row>
    <row r="377" spans="2:65" s="1" customFormat="1" ht="16.5" customHeight="1">
      <c r="B377" s="32"/>
      <c r="C377" s="166" t="s">
        <v>767</v>
      </c>
      <c r="D377" s="166" t="s">
        <v>485</v>
      </c>
      <c r="E377" s="167" t="s">
        <v>1736</v>
      </c>
      <c r="F377" s="168" t="s">
        <v>1737</v>
      </c>
      <c r="G377" s="169" t="s">
        <v>653</v>
      </c>
      <c r="H377" s="170">
        <v>6</v>
      </c>
      <c r="I377" s="171"/>
      <c r="J377" s="172">
        <f>ROUND(I377*H377,2)</f>
        <v>0</v>
      </c>
      <c r="K377" s="168" t="s">
        <v>139</v>
      </c>
      <c r="L377" s="173"/>
      <c r="M377" s="174" t="s">
        <v>19</v>
      </c>
      <c r="N377" s="175" t="s">
        <v>41</v>
      </c>
      <c r="P377" s="136">
        <f>O377*H377</f>
        <v>0</v>
      </c>
      <c r="Q377" s="136">
        <v>1.47E-3</v>
      </c>
      <c r="R377" s="136">
        <f>Q377*H377</f>
        <v>8.8199999999999997E-3</v>
      </c>
      <c r="S377" s="136">
        <v>0</v>
      </c>
      <c r="T377" s="137">
        <f>S377*H377</f>
        <v>0</v>
      </c>
      <c r="AR377" s="138" t="s">
        <v>377</v>
      </c>
      <c r="AT377" s="138" t="s">
        <v>485</v>
      </c>
      <c r="AU377" s="138" t="s">
        <v>80</v>
      </c>
      <c r="AY377" s="17" t="s">
        <v>132</v>
      </c>
      <c r="BE377" s="139">
        <f>IF(N377="základní",J377,0)</f>
        <v>0</v>
      </c>
      <c r="BF377" s="139">
        <f>IF(N377="snížená",J377,0)</f>
        <v>0</v>
      </c>
      <c r="BG377" s="139">
        <f>IF(N377="zákl. přenesená",J377,0)</f>
        <v>0</v>
      </c>
      <c r="BH377" s="139">
        <f>IF(N377="sníž. přenesená",J377,0)</f>
        <v>0</v>
      </c>
      <c r="BI377" s="139">
        <f>IF(N377="nulová",J377,0)</f>
        <v>0</v>
      </c>
      <c r="BJ377" s="17" t="s">
        <v>78</v>
      </c>
      <c r="BK377" s="139">
        <f>ROUND(I377*H377,2)</f>
        <v>0</v>
      </c>
      <c r="BL377" s="17" t="s">
        <v>265</v>
      </c>
      <c r="BM377" s="138" t="s">
        <v>1738</v>
      </c>
    </row>
    <row r="378" spans="2:65" s="1" customFormat="1">
      <c r="B378" s="32"/>
      <c r="D378" s="140" t="s">
        <v>142</v>
      </c>
      <c r="F378" s="141" t="s">
        <v>1737</v>
      </c>
      <c r="I378" s="142"/>
      <c r="L378" s="32"/>
      <c r="M378" s="143"/>
      <c r="T378" s="53"/>
      <c r="AT378" s="17" t="s">
        <v>142</v>
      </c>
      <c r="AU378" s="17" t="s">
        <v>80</v>
      </c>
    </row>
    <row r="379" spans="2:65" s="1" customFormat="1" ht="16.5" customHeight="1">
      <c r="B379" s="32"/>
      <c r="C379" s="127" t="s">
        <v>771</v>
      </c>
      <c r="D379" s="127" t="s">
        <v>135</v>
      </c>
      <c r="E379" s="128" t="s">
        <v>1739</v>
      </c>
      <c r="F379" s="129" t="s">
        <v>1740</v>
      </c>
      <c r="G379" s="130" t="s">
        <v>653</v>
      </c>
      <c r="H379" s="131">
        <v>1</v>
      </c>
      <c r="I379" s="132"/>
      <c r="J379" s="133">
        <f>ROUND(I379*H379,2)</f>
        <v>0</v>
      </c>
      <c r="K379" s="129" t="s">
        <v>139</v>
      </c>
      <c r="L379" s="32"/>
      <c r="M379" s="134" t="s">
        <v>19</v>
      </c>
      <c r="N379" s="135" t="s">
        <v>41</v>
      </c>
      <c r="P379" s="136">
        <f>O379*H379</f>
        <v>0</v>
      </c>
      <c r="Q379" s="136">
        <v>0</v>
      </c>
      <c r="R379" s="136">
        <f>Q379*H379</f>
        <v>0</v>
      </c>
      <c r="S379" s="136">
        <v>2.2499999999999998E-3</v>
      </c>
      <c r="T379" s="137">
        <f>S379*H379</f>
        <v>2.2499999999999998E-3</v>
      </c>
      <c r="AR379" s="138" t="s">
        <v>265</v>
      </c>
      <c r="AT379" s="138" t="s">
        <v>135</v>
      </c>
      <c r="AU379" s="138" t="s">
        <v>80</v>
      </c>
      <c r="AY379" s="17" t="s">
        <v>132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7" t="s">
        <v>78</v>
      </c>
      <c r="BK379" s="139">
        <f>ROUND(I379*H379,2)</f>
        <v>0</v>
      </c>
      <c r="BL379" s="17" t="s">
        <v>265</v>
      </c>
      <c r="BM379" s="138" t="s">
        <v>1741</v>
      </c>
    </row>
    <row r="380" spans="2:65" s="1" customFormat="1">
      <c r="B380" s="32"/>
      <c r="D380" s="140" t="s">
        <v>142</v>
      </c>
      <c r="F380" s="141" t="s">
        <v>1742</v>
      </c>
      <c r="I380" s="142"/>
      <c r="L380" s="32"/>
      <c r="M380" s="143"/>
      <c r="T380" s="53"/>
      <c r="AT380" s="17" t="s">
        <v>142</v>
      </c>
      <c r="AU380" s="17" t="s">
        <v>80</v>
      </c>
    </row>
    <row r="381" spans="2:65" s="1" customFormat="1">
      <c r="B381" s="32"/>
      <c r="D381" s="144" t="s">
        <v>144</v>
      </c>
      <c r="F381" s="145" t="s">
        <v>1743</v>
      </c>
      <c r="I381" s="142"/>
      <c r="L381" s="32"/>
      <c r="M381" s="143"/>
      <c r="T381" s="53"/>
      <c r="AT381" s="17" t="s">
        <v>144</v>
      </c>
      <c r="AU381" s="17" t="s">
        <v>80</v>
      </c>
    </row>
    <row r="382" spans="2:65" s="1" customFormat="1" ht="21.75" customHeight="1">
      <c r="B382" s="32"/>
      <c r="C382" s="127" t="s">
        <v>775</v>
      </c>
      <c r="D382" s="127" t="s">
        <v>135</v>
      </c>
      <c r="E382" s="128" t="s">
        <v>1744</v>
      </c>
      <c r="F382" s="129" t="s">
        <v>1745</v>
      </c>
      <c r="G382" s="130" t="s">
        <v>653</v>
      </c>
      <c r="H382" s="131">
        <v>1</v>
      </c>
      <c r="I382" s="132"/>
      <c r="J382" s="133">
        <f>ROUND(I382*H382,2)</f>
        <v>0</v>
      </c>
      <c r="K382" s="129" t="s">
        <v>139</v>
      </c>
      <c r="L382" s="32"/>
      <c r="M382" s="134" t="s">
        <v>19</v>
      </c>
      <c r="N382" s="135" t="s">
        <v>41</v>
      </c>
      <c r="P382" s="136">
        <f>O382*H382</f>
        <v>0</v>
      </c>
      <c r="Q382" s="136">
        <v>0</v>
      </c>
      <c r="R382" s="136">
        <f>Q382*H382</f>
        <v>0</v>
      </c>
      <c r="S382" s="136">
        <v>5.1999999999999995E-4</v>
      </c>
      <c r="T382" s="137">
        <f>S382*H382</f>
        <v>5.1999999999999995E-4</v>
      </c>
      <c r="AR382" s="138" t="s">
        <v>265</v>
      </c>
      <c r="AT382" s="138" t="s">
        <v>135</v>
      </c>
      <c r="AU382" s="138" t="s">
        <v>80</v>
      </c>
      <c r="AY382" s="17" t="s">
        <v>132</v>
      </c>
      <c r="BE382" s="139">
        <f>IF(N382="základní",J382,0)</f>
        <v>0</v>
      </c>
      <c r="BF382" s="139">
        <f>IF(N382="snížená",J382,0)</f>
        <v>0</v>
      </c>
      <c r="BG382" s="139">
        <f>IF(N382="zákl. přenesená",J382,0)</f>
        <v>0</v>
      </c>
      <c r="BH382" s="139">
        <f>IF(N382="sníž. přenesená",J382,0)</f>
        <v>0</v>
      </c>
      <c r="BI382" s="139">
        <f>IF(N382="nulová",J382,0)</f>
        <v>0</v>
      </c>
      <c r="BJ382" s="17" t="s">
        <v>78</v>
      </c>
      <c r="BK382" s="139">
        <f>ROUND(I382*H382,2)</f>
        <v>0</v>
      </c>
      <c r="BL382" s="17" t="s">
        <v>265</v>
      </c>
      <c r="BM382" s="138" t="s">
        <v>1746</v>
      </c>
    </row>
    <row r="383" spans="2:65" s="1" customFormat="1" ht="19.5">
      <c r="B383" s="32"/>
      <c r="D383" s="140" t="s">
        <v>142</v>
      </c>
      <c r="F383" s="141" t="s">
        <v>1747</v>
      </c>
      <c r="I383" s="142"/>
      <c r="L383" s="32"/>
      <c r="M383" s="143"/>
      <c r="T383" s="53"/>
      <c r="AT383" s="17" t="s">
        <v>142</v>
      </c>
      <c r="AU383" s="17" t="s">
        <v>80</v>
      </c>
    </row>
    <row r="384" spans="2:65" s="1" customFormat="1">
      <c r="B384" s="32"/>
      <c r="D384" s="144" t="s">
        <v>144</v>
      </c>
      <c r="F384" s="145" t="s">
        <v>1748</v>
      </c>
      <c r="I384" s="142"/>
      <c r="L384" s="32"/>
      <c r="M384" s="143"/>
      <c r="T384" s="53"/>
      <c r="AT384" s="17" t="s">
        <v>144</v>
      </c>
      <c r="AU384" s="17" t="s">
        <v>80</v>
      </c>
    </row>
    <row r="385" spans="2:65" s="1" customFormat="1" ht="24.2" customHeight="1">
      <c r="B385" s="32"/>
      <c r="C385" s="127" t="s">
        <v>779</v>
      </c>
      <c r="D385" s="127" t="s">
        <v>135</v>
      </c>
      <c r="E385" s="128" t="s">
        <v>1749</v>
      </c>
      <c r="F385" s="129" t="s">
        <v>1750</v>
      </c>
      <c r="G385" s="130" t="s">
        <v>653</v>
      </c>
      <c r="H385" s="131">
        <v>7</v>
      </c>
      <c r="I385" s="132"/>
      <c r="J385" s="133">
        <f>ROUND(I385*H385,2)</f>
        <v>0</v>
      </c>
      <c r="K385" s="129" t="s">
        <v>139</v>
      </c>
      <c r="L385" s="32"/>
      <c r="M385" s="134" t="s">
        <v>19</v>
      </c>
      <c r="N385" s="135" t="s">
        <v>41</v>
      </c>
      <c r="P385" s="136">
        <f>O385*H385</f>
        <v>0</v>
      </c>
      <c r="Q385" s="136">
        <v>1.3999999999999999E-4</v>
      </c>
      <c r="R385" s="136">
        <f>Q385*H385</f>
        <v>9.7999999999999997E-4</v>
      </c>
      <c r="S385" s="136">
        <v>0</v>
      </c>
      <c r="T385" s="137">
        <f>S385*H385</f>
        <v>0</v>
      </c>
      <c r="AR385" s="138" t="s">
        <v>265</v>
      </c>
      <c r="AT385" s="138" t="s">
        <v>135</v>
      </c>
      <c r="AU385" s="138" t="s">
        <v>80</v>
      </c>
      <c r="AY385" s="17" t="s">
        <v>132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78</v>
      </c>
      <c r="BK385" s="139">
        <f>ROUND(I385*H385,2)</f>
        <v>0</v>
      </c>
      <c r="BL385" s="17" t="s">
        <v>265</v>
      </c>
      <c r="BM385" s="138" t="s">
        <v>1751</v>
      </c>
    </row>
    <row r="386" spans="2:65" s="1" customFormat="1" ht="19.5">
      <c r="B386" s="32"/>
      <c r="D386" s="140" t="s">
        <v>142</v>
      </c>
      <c r="F386" s="141" t="s">
        <v>1752</v>
      </c>
      <c r="I386" s="142"/>
      <c r="L386" s="32"/>
      <c r="M386" s="143"/>
      <c r="T386" s="53"/>
      <c r="AT386" s="17" t="s">
        <v>142</v>
      </c>
      <c r="AU386" s="17" t="s">
        <v>80</v>
      </c>
    </row>
    <row r="387" spans="2:65" s="1" customFormat="1">
      <c r="B387" s="32"/>
      <c r="D387" s="144" t="s">
        <v>144</v>
      </c>
      <c r="F387" s="145" t="s">
        <v>1753</v>
      </c>
      <c r="I387" s="142"/>
      <c r="L387" s="32"/>
      <c r="M387" s="143"/>
      <c r="T387" s="53"/>
      <c r="AT387" s="17" t="s">
        <v>144</v>
      </c>
      <c r="AU387" s="17" t="s">
        <v>80</v>
      </c>
    </row>
    <row r="388" spans="2:65" s="1" customFormat="1" ht="16.5" customHeight="1">
      <c r="B388" s="32"/>
      <c r="C388" s="166" t="s">
        <v>785</v>
      </c>
      <c r="D388" s="166" t="s">
        <v>485</v>
      </c>
      <c r="E388" s="167" t="s">
        <v>1754</v>
      </c>
      <c r="F388" s="168" t="s">
        <v>1755</v>
      </c>
      <c r="G388" s="169" t="s">
        <v>653</v>
      </c>
      <c r="H388" s="170">
        <v>7</v>
      </c>
      <c r="I388" s="171"/>
      <c r="J388" s="172">
        <f>ROUND(I388*H388,2)</f>
        <v>0</v>
      </c>
      <c r="K388" s="168" t="s">
        <v>139</v>
      </c>
      <c r="L388" s="173"/>
      <c r="M388" s="174" t="s">
        <v>19</v>
      </c>
      <c r="N388" s="175" t="s">
        <v>41</v>
      </c>
      <c r="P388" s="136">
        <f>O388*H388</f>
        <v>0</v>
      </c>
      <c r="Q388" s="136">
        <v>1.8E-3</v>
      </c>
      <c r="R388" s="136">
        <f>Q388*H388</f>
        <v>1.26E-2</v>
      </c>
      <c r="S388" s="136">
        <v>0</v>
      </c>
      <c r="T388" s="137">
        <f>S388*H388</f>
        <v>0</v>
      </c>
      <c r="AR388" s="138" t="s">
        <v>377</v>
      </c>
      <c r="AT388" s="138" t="s">
        <v>485</v>
      </c>
      <c r="AU388" s="138" t="s">
        <v>80</v>
      </c>
      <c r="AY388" s="17" t="s">
        <v>132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78</v>
      </c>
      <c r="BK388" s="139">
        <f>ROUND(I388*H388,2)</f>
        <v>0</v>
      </c>
      <c r="BL388" s="17" t="s">
        <v>265</v>
      </c>
      <c r="BM388" s="138" t="s">
        <v>1756</v>
      </c>
    </row>
    <row r="389" spans="2:65" s="1" customFormat="1">
      <c r="B389" s="32"/>
      <c r="D389" s="140" t="s">
        <v>142</v>
      </c>
      <c r="F389" s="141" t="s">
        <v>1755</v>
      </c>
      <c r="I389" s="142"/>
      <c r="L389" s="32"/>
      <c r="M389" s="143"/>
      <c r="T389" s="53"/>
      <c r="AT389" s="17" t="s">
        <v>142</v>
      </c>
      <c r="AU389" s="17" t="s">
        <v>80</v>
      </c>
    </row>
    <row r="390" spans="2:65" s="1" customFormat="1" ht="16.5" customHeight="1">
      <c r="B390" s="32"/>
      <c r="C390" s="166" t="s">
        <v>789</v>
      </c>
      <c r="D390" s="166" t="s">
        <v>485</v>
      </c>
      <c r="E390" s="167" t="s">
        <v>1757</v>
      </c>
      <c r="F390" s="168" t="s">
        <v>1758</v>
      </c>
      <c r="G390" s="169" t="s">
        <v>1683</v>
      </c>
      <c r="H390" s="170">
        <v>7</v>
      </c>
      <c r="I390" s="171"/>
      <c r="J390" s="172">
        <f>ROUND(I390*H390,2)</f>
        <v>0</v>
      </c>
      <c r="K390" s="168" t="s">
        <v>139</v>
      </c>
      <c r="L390" s="173"/>
      <c r="M390" s="174" t="s">
        <v>19</v>
      </c>
      <c r="N390" s="175" t="s">
        <v>41</v>
      </c>
      <c r="P390" s="136">
        <f>O390*H390</f>
        <v>0</v>
      </c>
      <c r="Q390" s="136">
        <v>9.7999999999999997E-4</v>
      </c>
      <c r="R390" s="136">
        <f>Q390*H390</f>
        <v>6.8599999999999998E-3</v>
      </c>
      <c r="S390" s="136">
        <v>0</v>
      </c>
      <c r="T390" s="137">
        <f>S390*H390</f>
        <v>0</v>
      </c>
      <c r="AR390" s="138" t="s">
        <v>377</v>
      </c>
      <c r="AT390" s="138" t="s">
        <v>485</v>
      </c>
      <c r="AU390" s="138" t="s">
        <v>80</v>
      </c>
      <c r="AY390" s="17" t="s">
        <v>132</v>
      </c>
      <c r="BE390" s="139">
        <f>IF(N390="základní",J390,0)</f>
        <v>0</v>
      </c>
      <c r="BF390" s="139">
        <f>IF(N390="snížená",J390,0)</f>
        <v>0</v>
      </c>
      <c r="BG390" s="139">
        <f>IF(N390="zákl. přenesená",J390,0)</f>
        <v>0</v>
      </c>
      <c r="BH390" s="139">
        <f>IF(N390="sníž. přenesená",J390,0)</f>
        <v>0</v>
      </c>
      <c r="BI390" s="139">
        <f>IF(N390="nulová",J390,0)</f>
        <v>0</v>
      </c>
      <c r="BJ390" s="17" t="s">
        <v>78</v>
      </c>
      <c r="BK390" s="139">
        <f>ROUND(I390*H390,2)</f>
        <v>0</v>
      </c>
      <c r="BL390" s="17" t="s">
        <v>265</v>
      </c>
      <c r="BM390" s="138" t="s">
        <v>1759</v>
      </c>
    </row>
    <row r="391" spans="2:65" s="1" customFormat="1">
      <c r="B391" s="32"/>
      <c r="D391" s="140" t="s">
        <v>142</v>
      </c>
      <c r="F391" s="141" t="s">
        <v>1758</v>
      </c>
      <c r="I391" s="142"/>
      <c r="L391" s="32"/>
      <c r="M391" s="143"/>
      <c r="T391" s="53"/>
      <c r="AT391" s="17" t="s">
        <v>142</v>
      </c>
      <c r="AU391" s="17" t="s">
        <v>80</v>
      </c>
    </row>
    <row r="392" spans="2:65" s="1" customFormat="1" ht="16.5" customHeight="1">
      <c r="B392" s="32"/>
      <c r="C392" s="127" t="s">
        <v>793</v>
      </c>
      <c r="D392" s="127" t="s">
        <v>135</v>
      </c>
      <c r="E392" s="128" t="s">
        <v>1760</v>
      </c>
      <c r="F392" s="129" t="s">
        <v>1761</v>
      </c>
      <c r="G392" s="130" t="s">
        <v>653</v>
      </c>
      <c r="H392" s="131">
        <v>4</v>
      </c>
      <c r="I392" s="132"/>
      <c r="J392" s="133">
        <f>ROUND(I392*H392,2)</f>
        <v>0</v>
      </c>
      <c r="K392" s="129" t="s">
        <v>139</v>
      </c>
      <c r="L392" s="32"/>
      <c r="M392" s="134" t="s">
        <v>19</v>
      </c>
      <c r="N392" s="135" t="s">
        <v>41</v>
      </c>
      <c r="P392" s="136">
        <f>O392*H392</f>
        <v>0</v>
      </c>
      <c r="Q392" s="136">
        <v>0</v>
      </c>
      <c r="R392" s="136">
        <f>Q392*H392</f>
        <v>0</v>
      </c>
      <c r="S392" s="136">
        <v>8.5999999999999998E-4</v>
      </c>
      <c r="T392" s="137">
        <f>S392*H392</f>
        <v>3.4399999999999999E-3</v>
      </c>
      <c r="AR392" s="138" t="s">
        <v>265</v>
      </c>
      <c r="AT392" s="138" t="s">
        <v>135</v>
      </c>
      <c r="AU392" s="138" t="s">
        <v>80</v>
      </c>
      <c r="AY392" s="17" t="s">
        <v>132</v>
      </c>
      <c r="BE392" s="139">
        <f>IF(N392="základní",J392,0)</f>
        <v>0</v>
      </c>
      <c r="BF392" s="139">
        <f>IF(N392="snížená",J392,0)</f>
        <v>0</v>
      </c>
      <c r="BG392" s="139">
        <f>IF(N392="zákl. přenesená",J392,0)</f>
        <v>0</v>
      </c>
      <c r="BH392" s="139">
        <f>IF(N392="sníž. přenesená",J392,0)</f>
        <v>0</v>
      </c>
      <c r="BI392" s="139">
        <f>IF(N392="nulová",J392,0)</f>
        <v>0</v>
      </c>
      <c r="BJ392" s="17" t="s">
        <v>78</v>
      </c>
      <c r="BK392" s="139">
        <f>ROUND(I392*H392,2)</f>
        <v>0</v>
      </c>
      <c r="BL392" s="17" t="s">
        <v>265</v>
      </c>
      <c r="BM392" s="138" t="s">
        <v>1762</v>
      </c>
    </row>
    <row r="393" spans="2:65" s="1" customFormat="1">
      <c r="B393" s="32"/>
      <c r="D393" s="140" t="s">
        <v>142</v>
      </c>
      <c r="F393" s="141" t="s">
        <v>1763</v>
      </c>
      <c r="I393" s="142"/>
      <c r="L393" s="32"/>
      <c r="M393" s="143"/>
      <c r="T393" s="53"/>
      <c r="AT393" s="17" t="s">
        <v>142</v>
      </c>
      <c r="AU393" s="17" t="s">
        <v>80</v>
      </c>
    </row>
    <row r="394" spans="2:65" s="1" customFormat="1">
      <c r="B394" s="32"/>
      <c r="D394" s="144" t="s">
        <v>144</v>
      </c>
      <c r="F394" s="145" t="s">
        <v>1764</v>
      </c>
      <c r="I394" s="142"/>
      <c r="L394" s="32"/>
      <c r="M394" s="143"/>
      <c r="T394" s="53"/>
      <c r="AT394" s="17" t="s">
        <v>144</v>
      </c>
      <c r="AU394" s="17" t="s">
        <v>80</v>
      </c>
    </row>
    <row r="395" spans="2:65" s="1" customFormat="1" ht="24.2" customHeight="1">
      <c r="B395" s="32"/>
      <c r="C395" s="127" t="s">
        <v>799</v>
      </c>
      <c r="D395" s="127" t="s">
        <v>135</v>
      </c>
      <c r="E395" s="128" t="s">
        <v>1765</v>
      </c>
      <c r="F395" s="129" t="s">
        <v>1766</v>
      </c>
      <c r="G395" s="130" t="s">
        <v>653</v>
      </c>
      <c r="H395" s="131">
        <v>6</v>
      </c>
      <c r="I395" s="132"/>
      <c r="J395" s="133">
        <f>ROUND(I395*H395,2)</f>
        <v>0</v>
      </c>
      <c r="K395" s="129" t="s">
        <v>139</v>
      </c>
      <c r="L395" s="32"/>
      <c r="M395" s="134" t="s">
        <v>19</v>
      </c>
      <c r="N395" s="135" t="s">
        <v>41</v>
      </c>
      <c r="P395" s="136">
        <f>O395*H395</f>
        <v>0</v>
      </c>
      <c r="Q395" s="136">
        <v>6.0000000000000002E-5</v>
      </c>
      <c r="R395" s="136">
        <f>Q395*H395</f>
        <v>3.6000000000000002E-4</v>
      </c>
      <c r="S395" s="136">
        <v>0</v>
      </c>
      <c r="T395" s="137">
        <f>S395*H395</f>
        <v>0</v>
      </c>
      <c r="AR395" s="138" t="s">
        <v>265</v>
      </c>
      <c r="AT395" s="138" t="s">
        <v>135</v>
      </c>
      <c r="AU395" s="138" t="s">
        <v>80</v>
      </c>
      <c r="AY395" s="17" t="s">
        <v>132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78</v>
      </c>
      <c r="BK395" s="139">
        <f>ROUND(I395*H395,2)</f>
        <v>0</v>
      </c>
      <c r="BL395" s="17" t="s">
        <v>265</v>
      </c>
      <c r="BM395" s="138" t="s">
        <v>1767</v>
      </c>
    </row>
    <row r="396" spans="2:65" s="1" customFormat="1">
      <c r="B396" s="32"/>
      <c r="D396" s="140" t="s">
        <v>142</v>
      </c>
      <c r="F396" s="141" t="s">
        <v>1768</v>
      </c>
      <c r="I396" s="142"/>
      <c r="L396" s="32"/>
      <c r="M396" s="143"/>
      <c r="T396" s="53"/>
      <c r="AT396" s="17" t="s">
        <v>142</v>
      </c>
      <c r="AU396" s="17" t="s">
        <v>80</v>
      </c>
    </row>
    <row r="397" spans="2:65" s="1" customFormat="1">
      <c r="B397" s="32"/>
      <c r="D397" s="144" t="s">
        <v>144</v>
      </c>
      <c r="F397" s="145" t="s">
        <v>1769</v>
      </c>
      <c r="I397" s="142"/>
      <c r="L397" s="32"/>
      <c r="M397" s="143"/>
      <c r="T397" s="53"/>
      <c r="AT397" s="17" t="s">
        <v>144</v>
      </c>
      <c r="AU397" s="17" t="s">
        <v>80</v>
      </c>
    </row>
    <row r="398" spans="2:65" s="1" customFormat="1" ht="33" customHeight="1">
      <c r="B398" s="32"/>
      <c r="C398" s="166" t="s">
        <v>803</v>
      </c>
      <c r="D398" s="166" t="s">
        <v>485</v>
      </c>
      <c r="E398" s="167" t="s">
        <v>1770</v>
      </c>
      <c r="F398" s="168" t="s">
        <v>1771</v>
      </c>
      <c r="G398" s="169" t="s">
        <v>653</v>
      </c>
      <c r="H398" s="170">
        <v>6</v>
      </c>
      <c r="I398" s="171"/>
      <c r="J398" s="172">
        <f>ROUND(I398*H398,2)</f>
        <v>0</v>
      </c>
      <c r="K398" s="168" t="s">
        <v>139</v>
      </c>
      <c r="L398" s="173"/>
      <c r="M398" s="174" t="s">
        <v>19</v>
      </c>
      <c r="N398" s="175" t="s">
        <v>41</v>
      </c>
      <c r="P398" s="136">
        <f>O398*H398</f>
        <v>0</v>
      </c>
      <c r="Q398" s="136">
        <v>3.8000000000000002E-4</v>
      </c>
      <c r="R398" s="136">
        <f>Q398*H398</f>
        <v>2.2799999999999999E-3</v>
      </c>
      <c r="S398" s="136">
        <v>0</v>
      </c>
      <c r="T398" s="137">
        <f>S398*H398</f>
        <v>0</v>
      </c>
      <c r="AR398" s="138" t="s">
        <v>377</v>
      </c>
      <c r="AT398" s="138" t="s">
        <v>485</v>
      </c>
      <c r="AU398" s="138" t="s">
        <v>80</v>
      </c>
      <c r="AY398" s="17" t="s">
        <v>132</v>
      </c>
      <c r="BE398" s="139">
        <f>IF(N398="základní",J398,0)</f>
        <v>0</v>
      </c>
      <c r="BF398" s="139">
        <f>IF(N398="snížená",J398,0)</f>
        <v>0</v>
      </c>
      <c r="BG398" s="139">
        <f>IF(N398="zákl. přenesená",J398,0)</f>
        <v>0</v>
      </c>
      <c r="BH398" s="139">
        <f>IF(N398="sníž. přenesená",J398,0)</f>
        <v>0</v>
      </c>
      <c r="BI398" s="139">
        <f>IF(N398="nulová",J398,0)</f>
        <v>0</v>
      </c>
      <c r="BJ398" s="17" t="s">
        <v>78</v>
      </c>
      <c r="BK398" s="139">
        <f>ROUND(I398*H398,2)</f>
        <v>0</v>
      </c>
      <c r="BL398" s="17" t="s">
        <v>265</v>
      </c>
      <c r="BM398" s="138" t="s">
        <v>1772</v>
      </c>
    </row>
    <row r="399" spans="2:65" s="1" customFormat="1" ht="19.5">
      <c r="B399" s="32"/>
      <c r="D399" s="140" t="s">
        <v>142</v>
      </c>
      <c r="F399" s="141" t="s">
        <v>1771</v>
      </c>
      <c r="I399" s="142"/>
      <c r="L399" s="32"/>
      <c r="M399" s="143"/>
      <c r="T399" s="53"/>
      <c r="AT399" s="17" t="s">
        <v>142</v>
      </c>
      <c r="AU399" s="17" t="s">
        <v>80</v>
      </c>
    </row>
    <row r="400" spans="2:65" s="1" customFormat="1" ht="16.5" customHeight="1">
      <c r="B400" s="32"/>
      <c r="C400" s="127" t="s">
        <v>809</v>
      </c>
      <c r="D400" s="127" t="s">
        <v>135</v>
      </c>
      <c r="E400" s="128" t="s">
        <v>1773</v>
      </c>
      <c r="F400" s="129" t="s">
        <v>1774</v>
      </c>
      <c r="G400" s="130" t="s">
        <v>653</v>
      </c>
      <c r="H400" s="131">
        <v>3</v>
      </c>
      <c r="I400" s="132"/>
      <c r="J400" s="133">
        <f>ROUND(I400*H400,2)</f>
        <v>0</v>
      </c>
      <c r="K400" s="129" t="s">
        <v>139</v>
      </c>
      <c r="L400" s="32"/>
      <c r="M400" s="134" t="s">
        <v>19</v>
      </c>
      <c r="N400" s="135" t="s">
        <v>41</v>
      </c>
      <c r="P400" s="136">
        <f>O400*H400</f>
        <v>0</v>
      </c>
      <c r="Q400" s="136">
        <v>0</v>
      </c>
      <c r="R400" s="136">
        <f>Q400*H400</f>
        <v>0</v>
      </c>
      <c r="S400" s="136">
        <v>8.4999999999999995E-4</v>
      </c>
      <c r="T400" s="137">
        <f>S400*H400</f>
        <v>2.5499999999999997E-3</v>
      </c>
      <c r="AR400" s="138" t="s">
        <v>265</v>
      </c>
      <c r="AT400" s="138" t="s">
        <v>135</v>
      </c>
      <c r="AU400" s="138" t="s">
        <v>80</v>
      </c>
      <c r="AY400" s="17" t="s">
        <v>132</v>
      </c>
      <c r="BE400" s="139">
        <f>IF(N400="základní",J400,0)</f>
        <v>0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78</v>
      </c>
      <c r="BK400" s="139">
        <f>ROUND(I400*H400,2)</f>
        <v>0</v>
      </c>
      <c r="BL400" s="17" t="s">
        <v>265</v>
      </c>
      <c r="BM400" s="138" t="s">
        <v>1775</v>
      </c>
    </row>
    <row r="401" spans="2:65" s="1" customFormat="1" ht="19.5">
      <c r="B401" s="32"/>
      <c r="D401" s="140" t="s">
        <v>142</v>
      </c>
      <c r="F401" s="141" t="s">
        <v>1776</v>
      </c>
      <c r="I401" s="142"/>
      <c r="L401" s="32"/>
      <c r="M401" s="143"/>
      <c r="T401" s="53"/>
      <c r="AT401" s="17" t="s">
        <v>142</v>
      </c>
      <c r="AU401" s="17" t="s">
        <v>80</v>
      </c>
    </row>
    <row r="402" spans="2:65" s="1" customFormat="1">
      <c r="B402" s="32"/>
      <c r="D402" s="144" t="s">
        <v>144</v>
      </c>
      <c r="F402" s="145" t="s">
        <v>1777</v>
      </c>
      <c r="I402" s="142"/>
      <c r="L402" s="32"/>
      <c r="M402" s="143"/>
      <c r="T402" s="53"/>
      <c r="AT402" s="17" t="s">
        <v>144</v>
      </c>
      <c r="AU402" s="17" t="s">
        <v>80</v>
      </c>
    </row>
    <row r="403" spans="2:65" s="1" customFormat="1" ht="21.75" customHeight="1">
      <c r="B403" s="32"/>
      <c r="C403" s="127" t="s">
        <v>813</v>
      </c>
      <c r="D403" s="127" t="s">
        <v>135</v>
      </c>
      <c r="E403" s="128" t="s">
        <v>1778</v>
      </c>
      <c r="F403" s="129" t="s">
        <v>1779</v>
      </c>
      <c r="G403" s="130" t="s">
        <v>653</v>
      </c>
      <c r="H403" s="131">
        <v>6</v>
      </c>
      <c r="I403" s="132"/>
      <c r="J403" s="133">
        <f>ROUND(I403*H403,2)</f>
        <v>0</v>
      </c>
      <c r="K403" s="129" t="s">
        <v>139</v>
      </c>
      <c r="L403" s="32"/>
      <c r="M403" s="134" t="s">
        <v>19</v>
      </c>
      <c r="N403" s="135" t="s">
        <v>41</v>
      </c>
      <c r="P403" s="136">
        <f>O403*H403</f>
        <v>0</v>
      </c>
      <c r="Q403" s="136">
        <v>1.4999999999999999E-4</v>
      </c>
      <c r="R403" s="136">
        <f>Q403*H403</f>
        <v>8.9999999999999998E-4</v>
      </c>
      <c r="S403" s="136">
        <v>0</v>
      </c>
      <c r="T403" s="137">
        <f>S403*H403</f>
        <v>0</v>
      </c>
      <c r="AR403" s="138" t="s">
        <v>265</v>
      </c>
      <c r="AT403" s="138" t="s">
        <v>135</v>
      </c>
      <c r="AU403" s="138" t="s">
        <v>80</v>
      </c>
      <c r="AY403" s="17" t="s">
        <v>132</v>
      </c>
      <c r="BE403" s="139">
        <f>IF(N403="základní",J403,0)</f>
        <v>0</v>
      </c>
      <c r="BF403" s="139">
        <f>IF(N403="snížená",J403,0)</f>
        <v>0</v>
      </c>
      <c r="BG403" s="139">
        <f>IF(N403="zákl. přenesená",J403,0)</f>
        <v>0</v>
      </c>
      <c r="BH403" s="139">
        <f>IF(N403="sníž. přenesená",J403,0)</f>
        <v>0</v>
      </c>
      <c r="BI403" s="139">
        <f>IF(N403="nulová",J403,0)</f>
        <v>0</v>
      </c>
      <c r="BJ403" s="17" t="s">
        <v>78</v>
      </c>
      <c r="BK403" s="139">
        <f>ROUND(I403*H403,2)</f>
        <v>0</v>
      </c>
      <c r="BL403" s="17" t="s">
        <v>265</v>
      </c>
      <c r="BM403" s="138" t="s">
        <v>1780</v>
      </c>
    </row>
    <row r="404" spans="2:65" s="1" customFormat="1" ht="19.5">
      <c r="B404" s="32"/>
      <c r="D404" s="140" t="s">
        <v>142</v>
      </c>
      <c r="F404" s="141" t="s">
        <v>1781</v>
      </c>
      <c r="I404" s="142"/>
      <c r="L404" s="32"/>
      <c r="M404" s="143"/>
      <c r="T404" s="53"/>
      <c r="AT404" s="17" t="s">
        <v>142</v>
      </c>
      <c r="AU404" s="17" t="s">
        <v>80</v>
      </c>
    </row>
    <row r="405" spans="2:65" s="1" customFormat="1">
      <c r="B405" s="32"/>
      <c r="D405" s="144" t="s">
        <v>144</v>
      </c>
      <c r="F405" s="145" t="s">
        <v>1782</v>
      </c>
      <c r="I405" s="142"/>
      <c r="L405" s="32"/>
      <c r="M405" s="143"/>
      <c r="T405" s="53"/>
      <c r="AT405" s="17" t="s">
        <v>144</v>
      </c>
      <c r="AU405" s="17" t="s">
        <v>80</v>
      </c>
    </row>
    <row r="406" spans="2:65" s="1" customFormat="1" ht="24.2" customHeight="1">
      <c r="B406" s="32"/>
      <c r="C406" s="166" t="s">
        <v>817</v>
      </c>
      <c r="D406" s="166" t="s">
        <v>485</v>
      </c>
      <c r="E406" s="167" t="s">
        <v>1783</v>
      </c>
      <c r="F406" s="168" t="s">
        <v>1784</v>
      </c>
      <c r="G406" s="169" t="s">
        <v>653</v>
      </c>
      <c r="H406" s="170">
        <v>6</v>
      </c>
      <c r="I406" s="171"/>
      <c r="J406" s="172">
        <f>ROUND(I406*H406,2)</f>
        <v>0</v>
      </c>
      <c r="K406" s="168" t="s">
        <v>139</v>
      </c>
      <c r="L406" s="173"/>
      <c r="M406" s="174" t="s">
        <v>19</v>
      </c>
      <c r="N406" s="175" t="s">
        <v>41</v>
      </c>
      <c r="P406" s="136">
        <f>O406*H406</f>
        <v>0</v>
      </c>
      <c r="Q406" s="136">
        <v>8.9999999999999998E-4</v>
      </c>
      <c r="R406" s="136">
        <f>Q406*H406</f>
        <v>5.4000000000000003E-3</v>
      </c>
      <c r="S406" s="136">
        <v>0</v>
      </c>
      <c r="T406" s="137">
        <f>S406*H406</f>
        <v>0</v>
      </c>
      <c r="AR406" s="138" t="s">
        <v>377</v>
      </c>
      <c r="AT406" s="138" t="s">
        <v>485</v>
      </c>
      <c r="AU406" s="138" t="s">
        <v>80</v>
      </c>
      <c r="AY406" s="17" t="s">
        <v>132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7" t="s">
        <v>78</v>
      </c>
      <c r="BK406" s="139">
        <f>ROUND(I406*H406,2)</f>
        <v>0</v>
      </c>
      <c r="BL406" s="17" t="s">
        <v>265</v>
      </c>
      <c r="BM406" s="138" t="s">
        <v>1785</v>
      </c>
    </row>
    <row r="407" spans="2:65" s="1" customFormat="1" ht="19.5">
      <c r="B407" s="32"/>
      <c r="D407" s="140" t="s">
        <v>142</v>
      </c>
      <c r="F407" s="141" t="s">
        <v>1784</v>
      </c>
      <c r="I407" s="142"/>
      <c r="L407" s="32"/>
      <c r="M407" s="143"/>
      <c r="T407" s="53"/>
      <c r="AT407" s="17" t="s">
        <v>142</v>
      </c>
      <c r="AU407" s="17" t="s">
        <v>80</v>
      </c>
    </row>
    <row r="408" spans="2:65" s="1" customFormat="1" ht="24.2" customHeight="1">
      <c r="B408" s="32"/>
      <c r="C408" s="127" t="s">
        <v>821</v>
      </c>
      <c r="D408" s="127" t="s">
        <v>135</v>
      </c>
      <c r="E408" s="128" t="s">
        <v>1786</v>
      </c>
      <c r="F408" s="129" t="s">
        <v>1787</v>
      </c>
      <c r="G408" s="130" t="s">
        <v>544</v>
      </c>
      <c r="H408" s="176"/>
      <c r="I408" s="132"/>
      <c r="J408" s="133">
        <f>ROUND(I408*H408,2)</f>
        <v>0</v>
      </c>
      <c r="K408" s="129" t="s">
        <v>139</v>
      </c>
      <c r="L408" s="32"/>
      <c r="M408" s="134" t="s">
        <v>19</v>
      </c>
      <c r="N408" s="135" t="s">
        <v>41</v>
      </c>
      <c r="P408" s="136">
        <f>O408*H408</f>
        <v>0</v>
      </c>
      <c r="Q408" s="136">
        <v>0</v>
      </c>
      <c r="R408" s="136">
        <f>Q408*H408</f>
        <v>0</v>
      </c>
      <c r="S408" s="136">
        <v>0</v>
      </c>
      <c r="T408" s="137">
        <f>S408*H408</f>
        <v>0</v>
      </c>
      <c r="AR408" s="138" t="s">
        <v>265</v>
      </c>
      <c r="AT408" s="138" t="s">
        <v>135</v>
      </c>
      <c r="AU408" s="138" t="s">
        <v>80</v>
      </c>
      <c r="AY408" s="17" t="s">
        <v>132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78</v>
      </c>
      <c r="BK408" s="139">
        <f>ROUND(I408*H408,2)</f>
        <v>0</v>
      </c>
      <c r="BL408" s="17" t="s">
        <v>265</v>
      </c>
      <c r="BM408" s="138" t="s">
        <v>1788</v>
      </c>
    </row>
    <row r="409" spans="2:65" s="1" customFormat="1" ht="29.25">
      <c r="B409" s="32"/>
      <c r="D409" s="140" t="s">
        <v>142</v>
      </c>
      <c r="F409" s="141" t="s">
        <v>1789</v>
      </c>
      <c r="I409" s="142"/>
      <c r="L409" s="32"/>
      <c r="M409" s="143"/>
      <c r="T409" s="53"/>
      <c r="AT409" s="17" t="s">
        <v>142</v>
      </c>
      <c r="AU409" s="17" t="s">
        <v>80</v>
      </c>
    </row>
    <row r="410" spans="2:65" s="1" customFormat="1">
      <c r="B410" s="32"/>
      <c r="D410" s="144" t="s">
        <v>144</v>
      </c>
      <c r="F410" s="145" t="s">
        <v>1790</v>
      </c>
      <c r="I410" s="142"/>
      <c r="L410" s="32"/>
      <c r="M410" s="143"/>
      <c r="T410" s="53"/>
      <c r="AT410" s="17" t="s">
        <v>144</v>
      </c>
      <c r="AU410" s="17" t="s">
        <v>80</v>
      </c>
    </row>
    <row r="411" spans="2:65" s="11" customFormat="1" ht="22.9" customHeight="1">
      <c r="B411" s="115"/>
      <c r="D411" s="116" t="s">
        <v>69</v>
      </c>
      <c r="E411" s="125" t="s">
        <v>1791</v>
      </c>
      <c r="F411" s="125" t="s">
        <v>1792</v>
      </c>
      <c r="I411" s="118"/>
      <c r="J411" s="126">
        <f>BK411</f>
        <v>0</v>
      </c>
      <c r="L411" s="115"/>
      <c r="M411" s="120"/>
      <c r="P411" s="121">
        <f>SUM(P412:P428)</f>
        <v>0</v>
      </c>
      <c r="R411" s="121">
        <f>SUM(R412:R428)</f>
        <v>3.6600000000000008E-2</v>
      </c>
      <c r="T411" s="122">
        <f>SUM(T412:T428)</f>
        <v>0</v>
      </c>
      <c r="AR411" s="116" t="s">
        <v>80</v>
      </c>
      <c r="AT411" s="123" t="s">
        <v>69</v>
      </c>
      <c r="AU411" s="123" t="s">
        <v>78</v>
      </c>
      <c r="AY411" s="116" t="s">
        <v>132</v>
      </c>
      <c r="BK411" s="124">
        <f>SUM(BK412:BK428)</f>
        <v>0</v>
      </c>
    </row>
    <row r="412" spans="2:65" s="1" customFormat="1" ht="33" customHeight="1">
      <c r="B412" s="32"/>
      <c r="C412" s="127" t="s">
        <v>827</v>
      </c>
      <c r="D412" s="127" t="s">
        <v>135</v>
      </c>
      <c r="E412" s="128" t="s">
        <v>1793</v>
      </c>
      <c r="F412" s="129" t="s">
        <v>1794</v>
      </c>
      <c r="G412" s="130" t="s">
        <v>1639</v>
      </c>
      <c r="H412" s="131">
        <v>2</v>
      </c>
      <c r="I412" s="132"/>
      <c r="J412" s="133">
        <f>ROUND(I412*H412,2)</f>
        <v>0</v>
      </c>
      <c r="K412" s="129" t="s">
        <v>139</v>
      </c>
      <c r="L412" s="32"/>
      <c r="M412" s="134" t="s">
        <v>19</v>
      </c>
      <c r="N412" s="135" t="s">
        <v>41</v>
      </c>
      <c r="P412" s="136">
        <f>O412*H412</f>
        <v>0</v>
      </c>
      <c r="Q412" s="136">
        <v>1.6650000000000002E-2</v>
      </c>
      <c r="R412" s="136">
        <f>Q412*H412</f>
        <v>3.3300000000000003E-2</v>
      </c>
      <c r="S412" s="136">
        <v>0</v>
      </c>
      <c r="T412" s="137">
        <f>S412*H412</f>
        <v>0</v>
      </c>
      <c r="AR412" s="138" t="s">
        <v>265</v>
      </c>
      <c r="AT412" s="138" t="s">
        <v>135</v>
      </c>
      <c r="AU412" s="138" t="s">
        <v>80</v>
      </c>
      <c r="AY412" s="17" t="s">
        <v>132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78</v>
      </c>
      <c r="BK412" s="139">
        <f>ROUND(I412*H412,2)</f>
        <v>0</v>
      </c>
      <c r="BL412" s="17" t="s">
        <v>265</v>
      </c>
      <c r="BM412" s="138" t="s">
        <v>1795</v>
      </c>
    </row>
    <row r="413" spans="2:65" s="1" customFormat="1" ht="29.25">
      <c r="B413" s="32"/>
      <c r="D413" s="140" t="s">
        <v>142</v>
      </c>
      <c r="F413" s="141" t="s">
        <v>1796</v>
      </c>
      <c r="I413" s="142"/>
      <c r="L413" s="32"/>
      <c r="M413" s="143"/>
      <c r="T413" s="53"/>
      <c r="AT413" s="17" t="s">
        <v>142</v>
      </c>
      <c r="AU413" s="17" t="s">
        <v>80</v>
      </c>
    </row>
    <row r="414" spans="2:65" s="1" customFormat="1">
      <c r="B414" s="32"/>
      <c r="D414" s="144" t="s">
        <v>144</v>
      </c>
      <c r="F414" s="145" t="s">
        <v>1797</v>
      </c>
      <c r="I414" s="142"/>
      <c r="L414" s="32"/>
      <c r="M414" s="143"/>
      <c r="T414" s="53"/>
      <c r="AT414" s="17" t="s">
        <v>144</v>
      </c>
      <c r="AU414" s="17" t="s">
        <v>80</v>
      </c>
    </row>
    <row r="415" spans="2:65" s="1" customFormat="1" ht="16.5" customHeight="1">
      <c r="B415" s="32"/>
      <c r="C415" s="127" t="s">
        <v>831</v>
      </c>
      <c r="D415" s="127" t="s">
        <v>135</v>
      </c>
      <c r="E415" s="128" t="s">
        <v>1798</v>
      </c>
      <c r="F415" s="129" t="s">
        <v>1799</v>
      </c>
      <c r="G415" s="130" t="s">
        <v>1639</v>
      </c>
      <c r="H415" s="131">
        <v>2</v>
      </c>
      <c r="I415" s="132"/>
      <c r="J415" s="133">
        <f>ROUND(I415*H415,2)</f>
        <v>0</v>
      </c>
      <c r="K415" s="129" t="s">
        <v>139</v>
      </c>
      <c r="L415" s="32"/>
      <c r="M415" s="134" t="s">
        <v>19</v>
      </c>
      <c r="N415" s="135" t="s">
        <v>41</v>
      </c>
      <c r="P415" s="136">
        <f>O415*H415</f>
        <v>0</v>
      </c>
      <c r="Q415" s="136">
        <v>1.4999999999999999E-4</v>
      </c>
      <c r="R415" s="136">
        <f>Q415*H415</f>
        <v>2.9999999999999997E-4</v>
      </c>
      <c r="S415" s="136">
        <v>0</v>
      </c>
      <c r="T415" s="137">
        <f>S415*H415</f>
        <v>0</v>
      </c>
      <c r="AR415" s="138" t="s">
        <v>265</v>
      </c>
      <c r="AT415" s="138" t="s">
        <v>135</v>
      </c>
      <c r="AU415" s="138" t="s">
        <v>80</v>
      </c>
      <c r="AY415" s="17" t="s">
        <v>132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78</v>
      </c>
      <c r="BK415" s="139">
        <f>ROUND(I415*H415,2)</f>
        <v>0</v>
      </c>
      <c r="BL415" s="17" t="s">
        <v>265</v>
      </c>
      <c r="BM415" s="138" t="s">
        <v>1800</v>
      </c>
    </row>
    <row r="416" spans="2:65" s="1" customFormat="1" ht="19.5">
      <c r="B416" s="32"/>
      <c r="D416" s="140" t="s">
        <v>142</v>
      </c>
      <c r="F416" s="141" t="s">
        <v>1801</v>
      </c>
      <c r="I416" s="142"/>
      <c r="L416" s="32"/>
      <c r="M416" s="143"/>
      <c r="T416" s="53"/>
      <c r="AT416" s="17" t="s">
        <v>142</v>
      </c>
      <c r="AU416" s="17" t="s">
        <v>80</v>
      </c>
    </row>
    <row r="417" spans="2:65" s="1" customFormat="1">
      <c r="B417" s="32"/>
      <c r="D417" s="144" t="s">
        <v>144</v>
      </c>
      <c r="F417" s="145" t="s">
        <v>1802</v>
      </c>
      <c r="I417" s="142"/>
      <c r="L417" s="32"/>
      <c r="M417" s="143"/>
      <c r="T417" s="53"/>
      <c r="AT417" s="17" t="s">
        <v>144</v>
      </c>
      <c r="AU417" s="17" t="s">
        <v>80</v>
      </c>
    </row>
    <row r="418" spans="2:65" s="1" customFormat="1" ht="16.5" customHeight="1">
      <c r="B418" s="32"/>
      <c r="C418" s="127" t="s">
        <v>835</v>
      </c>
      <c r="D418" s="127" t="s">
        <v>135</v>
      </c>
      <c r="E418" s="128" t="s">
        <v>1803</v>
      </c>
      <c r="F418" s="129" t="s">
        <v>1804</v>
      </c>
      <c r="G418" s="130" t="s">
        <v>1639</v>
      </c>
      <c r="H418" s="131">
        <v>2</v>
      </c>
      <c r="I418" s="132"/>
      <c r="J418" s="133">
        <f>ROUND(I418*H418,2)</f>
        <v>0</v>
      </c>
      <c r="K418" s="129" t="s">
        <v>139</v>
      </c>
      <c r="L418" s="32"/>
      <c r="M418" s="134" t="s">
        <v>19</v>
      </c>
      <c r="N418" s="135" t="s">
        <v>41</v>
      </c>
      <c r="P418" s="136">
        <f>O418*H418</f>
        <v>0</v>
      </c>
      <c r="Q418" s="136">
        <v>5.0000000000000001E-4</v>
      </c>
      <c r="R418" s="136">
        <f>Q418*H418</f>
        <v>1E-3</v>
      </c>
      <c r="S418" s="136">
        <v>0</v>
      </c>
      <c r="T418" s="137">
        <f>S418*H418</f>
        <v>0</v>
      </c>
      <c r="AR418" s="138" t="s">
        <v>265</v>
      </c>
      <c r="AT418" s="138" t="s">
        <v>135</v>
      </c>
      <c r="AU418" s="138" t="s">
        <v>80</v>
      </c>
      <c r="AY418" s="17" t="s">
        <v>132</v>
      </c>
      <c r="BE418" s="139">
        <f>IF(N418="základní",J418,0)</f>
        <v>0</v>
      </c>
      <c r="BF418" s="139">
        <f>IF(N418="snížená",J418,0)</f>
        <v>0</v>
      </c>
      <c r="BG418" s="139">
        <f>IF(N418="zákl. přenesená",J418,0)</f>
        <v>0</v>
      </c>
      <c r="BH418" s="139">
        <f>IF(N418="sníž. přenesená",J418,0)</f>
        <v>0</v>
      </c>
      <c r="BI418" s="139">
        <f>IF(N418="nulová",J418,0)</f>
        <v>0</v>
      </c>
      <c r="BJ418" s="17" t="s">
        <v>78</v>
      </c>
      <c r="BK418" s="139">
        <f>ROUND(I418*H418,2)</f>
        <v>0</v>
      </c>
      <c r="BL418" s="17" t="s">
        <v>265</v>
      </c>
      <c r="BM418" s="138" t="s">
        <v>1805</v>
      </c>
    </row>
    <row r="419" spans="2:65" s="1" customFormat="1" ht="19.5">
      <c r="B419" s="32"/>
      <c r="D419" s="140" t="s">
        <v>142</v>
      </c>
      <c r="F419" s="141" t="s">
        <v>1806</v>
      </c>
      <c r="I419" s="142"/>
      <c r="L419" s="32"/>
      <c r="M419" s="143"/>
      <c r="T419" s="53"/>
      <c r="AT419" s="17" t="s">
        <v>142</v>
      </c>
      <c r="AU419" s="17" t="s">
        <v>80</v>
      </c>
    </row>
    <row r="420" spans="2:65" s="1" customFormat="1">
      <c r="B420" s="32"/>
      <c r="D420" s="144" t="s">
        <v>144</v>
      </c>
      <c r="F420" s="145" t="s">
        <v>1807</v>
      </c>
      <c r="I420" s="142"/>
      <c r="L420" s="32"/>
      <c r="M420" s="143"/>
      <c r="T420" s="53"/>
      <c r="AT420" s="17" t="s">
        <v>144</v>
      </c>
      <c r="AU420" s="17" t="s">
        <v>80</v>
      </c>
    </row>
    <row r="421" spans="2:65" s="1" customFormat="1" ht="24.2" customHeight="1">
      <c r="B421" s="32"/>
      <c r="C421" s="127" t="s">
        <v>841</v>
      </c>
      <c r="D421" s="127" t="s">
        <v>135</v>
      </c>
      <c r="E421" s="128" t="s">
        <v>1808</v>
      </c>
      <c r="F421" s="129" t="s">
        <v>1809</v>
      </c>
      <c r="G421" s="130" t="s">
        <v>1639</v>
      </c>
      <c r="H421" s="131">
        <v>2</v>
      </c>
      <c r="I421" s="132"/>
      <c r="J421" s="133">
        <f>ROUND(I421*H421,2)</f>
        <v>0</v>
      </c>
      <c r="K421" s="129" t="s">
        <v>139</v>
      </c>
      <c r="L421" s="32"/>
      <c r="M421" s="134" t="s">
        <v>19</v>
      </c>
      <c r="N421" s="135" t="s">
        <v>41</v>
      </c>
      <c r="P421" s="136">
        <f>O421*H421</f>
        <v>0</v>
      </c>
      <c r="Q421" s="136">
        <v>0</v>
      </c>
      <c r="R421" s="136">
        <f>Q421*H421</f>
        <v>0</v>
      </c>
      <c r="S421" s="136">
        <v>0</v>
      </c>
      <c r="T421" s="137">
        <f>S421*H421</f>
        <v>0</v>
      </c>
      <c r="AR421" s="138" t="s">
        <v>265</v>
      </c>
      <c r="AT421" s="138" t="s">
        <v>135</v>
      </c>
      <c r="AU421" s="138" t="s">
        <v>80</v>
      </c>
      <c r="AY421" s="17" t="s">
        <v>132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7" t="s">
        <v>78</v>
      </c>
      <c r="BK421" s="139">
        <f>ROUND(I421*H421,2)</f>
        <v>0</v>
      </c>
      <c r="BL421" s="17" t="s">
        <v>265</v>
      </c>
      <c r="BM421" s="138" t="s">
        <v>1810</v>
      </c>
    </row>
    <row r="422" spans="2:65" s="1" customFormat="1" ht="19.5">
      <c r="B422" s="32"/>
      <c r="D422" s="140" t="s">
        <v>142</v>
      </c>
      <c r="F422" s="141" t="s">
        <v>1811</v>
      </c>
      <c r="I422" s="142"/>
      <c r="L422" s="32"/>
      <c r="M422" s="143"/>
      <c r="T422" s="53"/>
      <c r="AT422" s="17" t="s">
        <v>142</v>
      </c>
      <c r="AU422" s="17" t="s">
        <v>80</v>
      </c>
    </row>
    <row r="423" spans="2:65" s="1" customFormat="1">
      <c r="B423" s="32"/>
      <c r="D423" s="144" t="s">
        <v>144</v>
      </c>
      <c r="F423" s="145" t="s">
        <v>1812</v>
      </c>
      <c r="I423" s="142"/>
      <c r="L423" s="32"/>
      <c r="M423" s="143"/>
      <c r="T423" s="53"/>
      <c r="AT423" s="17" t="s">
        <v>144</v>
      </c>
      <c r="AU423" s="17" t="s">
        <v>80</v>
      </c>
    </row>
    <row r="424" spans="2:65" s="1" customFormat="1" ht="24.2" customHeight="1">
      <c r="B424" s="32"/>
      <c r="C424" s="166" t="s">
        <v>845</v>
      </c>
      <c r="D424" s="166" t="s">
        <v>485</v>
      </c>
      <c r="E424" s="167" t="s">
        <v>1813</v>
      </c>
      <c r="F424" s="168" t="s">
        <v>1814</v>
      </c>
      <c r="G424" s="169" t="s">
        <v>653</v>
      </c>
      <c r="H424" s="170">
        <v>2</v>
      </c>
      <c r="I424" s="171"/>
      <c r="J424" s="172">
        <f>ROUND(I424*H424,2)</f>
        <v>0</v>
      </c>
      <c r="K424" s="168" t="s">
        <v>139</v>
      </c>
      <c r="L424" s="173"/>
      <c r="M424" s="174" t="s">
        <v>19</v>
      </c>
      <c r="N424" s="175" t="s">
        <v>41</v>
      </c>
      <c r="P424" s="136">
        <f>O424*H424</f>
        <v>0</v>
      </c>
      <c r="Q424" s="136">
        <v>1E-3</v>
      </c>
      <c r="R424" s="136">
        <f>Q424*H424</f>
        <v>2E-3</v>
      </c>
      <c r="S424" s="136">
        <v>0</v>
      </c>
      <c r="T424" s="137">
        <f>S424*H424</f>
        <v>0</v>
      </c>
      <c r="AR424" s="138" t="s">
        <v>377</v>
      </c>
      <c r="AT424" s="138" t="s">
        <v>485</v>
      </c>
      <c r="AU424" s="138" t="s">
        <v>80</v>
      </c>
      <c r="AY424" s="17" t="s">
        <v>132</v>
      </c>
      <c r="BE424" s="139">
        <f>IF(N424="základní",J424,0)</f>
        <v>0</v>
      </c>
      <c r="BF424" s="139">
        <f>IF(N424="snížená",J424,0)</f>
        <v>0</v>
      </c>
      <c r="BG424" s="139">
        <f>IF(N424="zákl. přenesená",J424,0)</f>
        <v>0</v>
      </c>
      <c r="BH424" s="139">
        <f>IF(N424="sníž. přenesená",J424,0)</f>
        <v>0</v>
      </c>
      <c r="BI424" s="139">
        <f>IF(N424="nulová",J424,0)</f>
        <v>0</v>
      </c>
      <c r="BJ424" s="17" t="s">
        <v>78</v>
      </c>
      <c r="BK424" s="139">
        <f>ROUND(I424*H424,2)</f>
        <v>0</v>
      </c>
      <c r="BL424" s="17" t="s">
        <v>265</v>
      </c>
      <c r="BM424" s="138" t="s">
        <v>1815</v>
      </c>
    </row>
    <row r="425" spans="2:65" s="1" customFormat="1">
      <c r="B425" s="32"/>
      <c r="D425" s="140" t="s">
        <v>142</v>
      </c>
      <c r="F425" s="141" t="s">
        <v>1814</v>
      </c>
      <c r="I425" s="142"/>
      <c r="L425" s="32"/>
      <c r="M425" s="143"/>
      <c r="T425" s="53"/>
      <c r="AT425" s="17" t="s">
        <v>142</v>
      </c>
      <c r="AU425" s="17" t="s">
        <v>80</v>
      </c>
    </row>
    <row r="426" spans="2:65" s="1" customFormat="1" ht="24.2" customHeight="1">
      <c r="B426" s="32"/>
      <c r="C426" s="127" t="s">
        <v>851</v>
      </c>
      <c r="D426" s="127" t="s">
        <v>135</v>
      </c>
      <c r="E426" s="128" t="s">
        <v>1816</v>
      </c>
      <c r="F426" s="129" t="s">
        <v>1817</v>
      </c>
      <c r="G426" s="130" t="s">
        <v>544</v>
      </c>
      <c r="H426" s="176"/>
      <c r="I426" s="132"/>
      <c r="J426" s="133">
        <f>ROUND(I426*H426,2)</f>
        <v>0</v>
      </c>
      <c r="K426" s="129" t="s">
        <v>139</v>
      </c>
      <c r="L426" s="32"/>
      <c r="M426" s="134" t="s">
        <v>19</v>
      </c>
      <c r="N426" s="135" t="s">
        <v>41</v>
      </c>
      <c r="P426" s="136">
        <f>O426*H426</f>
        <v>0</v>
      </c>
      <c r="Q426" s="136">
        <v>0</v>
      </c>
      <c r="R426" s="136">
        <f>Q426*H426</f>
        <v>0</v>
      </c>
      <c r="S426" s="136">
        <v>0</v>
      </c>
      <c r="T426" s="137">
        <f>S426*H426</f>
        <v>0</v>
      </c>
      <c r="AR426" s="138" t="s">
        <v>265</v>
      </c>
      <c r="AT426" s="138" t="s">
        <v>135</v>
      </c>
      <c r="AU426" s="138" t="s">
        <v>80</v>
      </c>
      <c r="AY426" s="17" t="s">
        <v>132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78</v>
      </c>
      <c r="BK426" s="139">
        <f>ROUND(I426*H426,2)</f>
        <v>0</v>
      </c>
      <c r="BL426" s="17" t="s">
        <v>265</v>
      </c>
      <c r="BM426" s="138" t="s">
        <v>1818</v>
      </c>
    </row>
    <row r="427" spans="2:65" s="1" customFormat="1" ht="29.25">
      <c r="B427" s="32"/>
      <c r="D427" s="140" t="s">
        <v>142</v>
      </c>
      <c r="F427" s="141" t="s">
        <v>1819</v>
      </c>
      <c r="I427" s="142"/>
      <c r="L427" s="32"/>
      <c r="M427" s="143"/>
      <c r="T427" s="53"/>
      <c r="AT427" s="17" t="s">
        <v>142</v>
      </c>
      <c r="AU427" s="17" t="s">
        <v>80</v>
      </c>
    </row>
    <row r="428" spans="2:65" s="1" customFormat="1">
      <c r="B428" s="32"/>
      <c r="D428" s="144" t="s">
        <v>144</v>
      </c>
      <c r="F428" s="145" t="s">
        <v>1820</v>
      </c>
      <c r="I428" s="142"/>
      <c r="L428" s="32"/>
      <c r="M428" s="143"/>
      <c r="T428" s="53"/>
      <c r="AT428" s="17" t="s">
        <v>144</v>
      </c>
      <c r="AU428" s="17" t="s">
        <v>80</v>
      </c>
    </row>
    <row r="429" spans="2:65" s="11" customFormat="1" ht="25.9" customHeight="1">
      <c r="B429" s="115"/>
      <c r="D429" s="116" t="s">
        <v>69</v>
      </c>
      <c r="E429" s="117" t="s">
        <v>1821</v>
      </c>
      <c r="F429" s="117" t="s">
        <v>1822</v>
      </c>
      <c r="I429" s="118"/>
      <c r="J429" s="119">
        <f>BK429</f>
        <v>0</v>
      </c>
      <c r="L429" s="115"/>
      <c r="M429" s="120"/>
      <c r="P429" s="121">
        <f>SUM(P430:P434)</f>
        <v>0</v>
      </c>
      <c r="R429" s="121">
        <f>SUM(R430:R434)</f>
        <v>0</v>
      </c>
      <c r="T429" s="122">
        <f>SUM(T430:T434)</f>
        <v>0</v>
      </c>
      <c r="AR429" s="116" t="s">
        <v>140</v>
      </c>
      <c r="AT429" s="123" t="s">
        <v>69</v>
      </c>
      <c r="AU429" s="123" t="s">
        <v>70</v>
      </c>
      <c r="AY429" s="116" t="s">
        <v>132</v>
      </c>
      <c r="BK429" s="124">
        <f>SUM(BK430:BK434)</f>
        <v>0</v>
      </c>
    </row>
    <row r="430" spans="2:65" s="1" customFormat="1" ht="21.75" customHeight="1">
      <c r="B430" s="32"/>
      <c r="C430" s="127" t="s">
        <v>855</v>
      </c>
      <c r="D430" s="127" t="s">
        <v>135</v>
      </c>
      <c r="E430" s="128" t="s">
        <v>1823</v>
      </c>
      <c r="F430" s="129" t="s">
        <v>1824</v>
      </c>
      <c r="G430" s="130" t="s">
        <v>1825</v>
      </c>
      <c r="H430" s="131">
        <v>24</v>
      </c>
      <c r="I430" s="132"/>
      <c r="J430" s="133">
        <f>ROUND(I430*H430,2)</f>
        <v>0</v>
      </c>
      <c r="K430" s="129" t="s">
        <v>139</v>
      </c>
      <c r="L430" s="32"/>
      <c r="M430" s="134" t="s">
        <v>19</v>
      </c>
      <c r="N430" s="135" t="s">
        <v>41</v>
      </c>
      <c r="P430" s="136">
        <f>O430*H430</f>
        <v>0</v>
      </c>
      <c r="Q430" s="136">
        <v>0</v>
      </c>
      <c r="R430" s="136">
        <f>Q430*H430</f>
        <v>0</v>
      </c>
      <c r="S430" s="136">
        <v>0</v>
      </c>
      <c r="T430" s="137">
        <f>S430*H430</f>
        <v>0</v>
      </c>
      <c r="AR430" s="138" t="s">
        <v>1826</v>
      </c>
      <c r="AT430" s="138" t="s">
        <v>135</v>
      </c>
      <c r="AU430" s="138" t="s">
        <v>78</v>
      </c>
      <c r="AY430" s="17" t="s">
        <v>132</v>
      </c>
      <c r="BE430" s="139">
        <f>IF(N430="základní",J430,0)</f>
        <v>0</v>
      </c>
      <c r="BF430" s="139">
        <f>IF(N430="snížená",J430,0)</f>
        <v>0</v>
      </c>
      <c r="BG430" s="139">
        <f>IF(N430="zákl. přenesená",J430,0)</f>
        <v>0</v>
      </c>
      <c r="BH430" s="139">
        <f>IF(N430="sníž. přenesená",J430,0)</f>
        <v>0</v>
      </c>
      <c r="BI430" s="139">
        <f>IF(N430="nulová",J430,0)</f>
        <v>0</v>
      </c>
      <c r="BJ430" s="17" t="s">
        <v>78</v>
      </c>
      <c r="BK430" s="139">
        <f>ROUND(I430*H430,2)</f>
        <v>0</v>
      </c>
      <c r="BL430" s="17" t="s">
        <v>1826</v>
      </c>
      <c r="BM430" s="138" t="s">
        <v>1827</v>
      </c>
    </row>
    <row r="431" spans="2:65" s="1" customFormat="1" ht="19.5">
      <c r="B431" s="32"/>
      <c r="D431" s="140" t="s">
        <v>142</v>
      </c>
      <c r="F431" s="141" t="s">
        <v>1828</v>
      </c>
      <c r="I431" s="142"/>
      <c r="L431" s="32"/>
      <c r="M431" s="143"/>
      <c r="T431" s="53"/>
      <c r="AT431" s="17" t="s">
        <v>142</v>
      </c>
      <c r="AU431" s="17" t="s">
        <v>78</v>
      </c>
    </row>
    <row r="432" spans="2:65" s="1" customFormat="1">
      <c r="B432" s="32"/>
      <c r="D432" s="144" t="s">
        <v>144</v>
      </c>
      <c r="F432" s="145" t="s">
        <v>1829</v>
      </c>
      <c r="I432" s="142"/>
      <c r="L432" s="32"/>
      <c r="M432" s="143"/>
      <c r="T432" s="53"/>
      <c r="AT432" s="17" t="s">
        <v>144</v>
      </c>
      <c r="AU432" s="17" t="s">
        <v>78</v>
      </c>
    </row>
    <row r="433" spans="2:51" s="12" customFormat="1">
      <c r="B433" s="146"/>
      <c r="D433" s="140" t="s">
        <v>146</v>
      </c>
      <c r="E433" s="147" t="s">
        <v>19</v>
      </c>
      <c r="F433" s="148" t="s">
        <v>1830</v>
      </c>
      <c r="H433" s="147" t="s">
        <v>19</v>
      </c>
      <c r="I433" s="149"/>
      <c r="L433" s="146"/>
      <c r="M433" s="150"/>
      <c r="T433" s="151"/>
      <c r="AT433" s="147" t="s">
        <v>146</v>
      </c>
      <c r="AU433" s="147" t="s">
        <v>78</v>
      </c>
      <c r="AV433" s="12" t="s">
        <v>78</v>
      </c>
      <c r="AW433" s="12" t="s">
        <v>32</v>
      </c>
      <c r="AX433" s="12" t="s">
        <v>70</v>
      </c>
      <c r="AY433" s="147" t="s">
        <v>132</v>
      </c>
    </row>
    <row r="434" spans="2:51" s="13" customFormat="1">
      <c r="B434" s="152"/>
      <c r="D434" s="140" t="s">
        <v>146</v>
      </c>
      <c r="E434" s="153" t="s">
        <v>19</v>
      </c>
      <c r="F434" s="154" t="s">
        <v>322</v>
      </c>
      <c r="H434" s="155">
        <v>24</v>
      </c>
      <c r="I434" s="156"/>
      <c r="L434" s="152"/>
      <c r="M434" s="180"/>
      <c r="N434" s="181"/>
      <c r="O434" s="181"/>
      <c r="P434" s="181"/>
      <c r="Q434" s="181"/>
      <c r="R434" s="181"/>
      <c r="S434" s="181"/>
      <c r="T434" s="182"/>
      <c r="AT434" s="153" t="s">
        <v>146</v>
      </c>
      <c r="AU434" s="153" t="s">
        <v>78</v>
      </c>
      <c r="AV434" s="13" t="s">
        <v>80</v>
      </c>
      <c r="AW434" s="13" t="s">
        <v>32</v>
      </c>
      <c r="AX434" s="13" t="s">
        <v>78</v>
      </c>
      <c r="AY434" s="153" t="s">
        <v>132</v>
      </c>
    </row>
    <row r="435" spans="2:51" s="1" customFormat="1" ht="6.95" customHeight="1">
      <c r="B435" s="41"/>
      <c r="C435" s="42"/>
      <c r="D435" s="42"/>
      <c r="E435" s="42"/>
      <c r="F435" s="42"/>
      <c r="G435" s="42"/>
      <c r="H435" s="42"/>
      <c r="I435" s="42"/>
      <c r="J435" s="42"/>
      <c r="K435" s="42"/>
      <c r="L435" s="32"/>
    </row>
  </sheetData>
  <sheetProtection algorithmName="SHA-512" hashValue="a3475kfsx9Vsrg4Jce1iuSvPY8oVdYNNuA8xN5C3FpOAZv8MbpwoqRPRHkPLi1MT2dg4qbj/WzosuZJtkkz8BA==" saltValue="FEAlV41b+JCVQzLiUObMbYEjXpWcSev2rJ+iriTOo1PZ51mosdjtwv3LssGwSrCLyWPrjJKgoHc55jhG0+Wb4g==" spinCount="100000" sheet="1" objects="1" scenarios="1" formatColumns="0" formatRows="0" autoFilter="0"/>
  <autoFilter ref="C91:K434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200-000000000000}"/>
    <hyperlink ref="F101" r:id="rId2" xr:uid="{00000000-0004-0000-0200-000001000000}"/>
    <hyperlink ref="F106" r:id="rId3" xr:uid="{00000000-0004-0000-0200-000002000000}"/>
    <hyperlink ref="F110" r:id="rId4" xr:uid="{00000000-0004-0000-0200-000003000000}"/>
    <hyperlink ref="F113" r:id="rId5" xr:uid="{00000000-0004-0000-0200-000004000000}"/>
    <hyperlink ref="F117" r:id="rId6" xr:uid="{00000000-0004-0000-0200-000005000000}"/>
    <hyperlink ref="F120" r:id="rId7" xr:uid="{00000000-0004-0000-0200-000006000000}"/>
    <hyperlink ref="F124" r:id="rId8" xr:uid="{00000000-0004-0000-0200-000007000000}"/>
    <hyperlink ref="F127" r:id="rId9" xr:uid="{00000000-0004-0000-0200-000008000000}"/>
    <hyperlink ref="F132" r:id="rId10" xr:uid="{00000000-0004-0000-0200-000009000000}"/>
    <hyperlink ref="F142" r:id="rId11" xr:uid="{00000000-0004-0000-0200-00000A000000}"/>
    <hyperlink ref="F148" r:id="rId12" xr:uid="{00000000-0004-0000-0200-00000B000000}"/>
    <hyperlink ref="F152" r:id="rId13" xr:uid="{00000000-0004-0000-0200-00000C000000}"/>
    <hyperlink ref="F158" r:id="rId14" xr:uid="{00000000-0004-0000-0200-00000D000000}"/>
    <hyperlink ref="F163" r:id="rId15" xr:uid="{00000000-0004-0000-0200-00000E000000}"/>
    <hyperlink ref="F166" r:id="rId16" xr:uid="{00000000-0004-0000-0200-00000F000000}"/>
    <hyperlink ref="F169" r:id="rId17" xr:uid="{00000000-0004-0000-0200-000010000000}"/>
    <hyperlink ref="F172" r:id="rId18" xr:uid="{00000000-0004-0000-0200-000011000000}"/>
    <hyperlink ref="F175" r:id="rId19" xr:uid="{00000000-0004-0000-0200-000012000000}"/>
    <hyperlink ref="F178" r:id="rId20" xr:uid="{00000000-0004-0000-0200-000013000000}"/>
    <hyperlink ref="F181" r:id="rId21" xr:uid="{00000000-0004-0000-0200-000014000000}"/>
    <hyperlink ref="F184" r:id="rId22" xr:uid="{00000000-0004-0000-0200-000015000000}"/>
    <hyperlink ref="F188" r:id="rId23" xr:uid="{00000000-0004-0000-0200-000016000000}"/>
    <hyperlink ref="F191" r:id="rId24" xr:uid="{00000000-0004-0000-0200-000017000000}"/>
    <hyperlink ref="F194" r:id="rId25" xr:uid="{00000000-0004-0000-0200-000018000000}"/>
    <hyperlink ref="F198" r:id="rId26" xr:uid="{00000000-0004-0000-0200-000019000000}"/>
    <hyperlink ref="F201" r:id="rId27" xr:uid="{00000000-0004-0000-0200-00001A000000}"/>
    <hyperlink ref="F205" r:id="rId28" xr:uid="{00000000-0004-0000-0200-00001B000000}"/>
    <hyperlink ref="F210" r:id="rId29" xr:uid="{00000000-0004-0000-0200-00001C000000}"/>
    <hyperlink ref="F213" r:id="rId30" xr:uid="{00000000-0004-0000-0200-00001D000000}"/>
    <hyperlink ref="F216" r:id="rId31" xr:uid="{00000000-0004-0000-0200-00001E000000}"/>
    <hyperlink ref="F219" r:id="rId32" xr:uid="{00000000-0004-0000-0200-00001F000000}"/>
    <hyperlink ref="F222" r:id="rId33" xr:uid="{00000000-0004-0000-0200-000020000000}"/>
    <hyperlink ref="F225" r:id="rId34" xr:uid="{00000000-0004-0000-0200-000021000000}"/>
    <hyperlink ref="F228" r:id="rId35" xr:uid="{00000000-0004-0000-0200-000022000000}"/>
    <hyperlink ref="F231" r:id="rId36" xr:uid="{00000000-0004-0000-0200-000023000000}"/>
    <hyperlink ref="F234" r:id="rId37" xr:uid="{00000000-0004-0000-0200-000024000000}"/>
    <hyperlink ref="F237" r:id="rId38" xr:uid="{00000000-0004-0000-0200-000025000000}"/>
    <hyperlink ref="F240" r:id="rId39" xr:uid="{00000000-0004-0000-0200-000026000000}"/>
    <hyperlink ref="F243" r:id="rId40" xr:uid="{00000000-0004-0000-0200-000027000000}"/>
    <hyperlink ref="F246" r:id="rId41" xr:uid="{00000000-0004-0000-0200-000028000000}"/>
    <hyperlink ref="F249" r:id="rId42" xr:uid="{00000000-0004-0000-0200-000029000000}"/>
    <hyperlink ref="F252" r:id="rId43" xr:uid="{00000000-0004-0000-0200-00002A000000}"/>
    <hyperlink ref="F255" r:id="rId44" xr:uid="{00000000-0004-0000-0200-00002B000000}"/>
    <hyperlink ref="F258" r:id="rId45" xr:uid="{00000000-0004-0000-0200-00002C000000}"/>
    <hyperlink ref="F261" r:id="rId46" xr:uid="{00000000-0004-0000-0200-00002D000000}"/>
    <hyperlink ref="F264" r:id="rId47" xr:uid="{00000000-0004-0000-0200-00002E000000}"/>
    <hyperlink ref="F268" r:id="rId48" xr:uid="{00000000-0004-0000-0200-00002F000000}"/>
    <hyperlink ref="F271" r:id="rId49" xr:uid="{00000000-0004-0000-0200-000030000000}"/>
    <hyperlink ref="F274" r:id="rId50" xr:uid="{00000000-0004-0000-0200-000031000000}"/>
    <hyperlink ref="F277" r:id="rId51" xr:uid="{00000000-0004-0000-0200-000032000000}"/>
    <hyperlink ref="F280" r:id="rId52" xr:uid="{00000000-0004-0000-0200-000033000000}"/>
    <hyperlink ref="F283" r:id="rId53" xr:uid="{00000000-0004-0000-0200-000034000000}"/>
    <hyperlink ref="F286" r:id="rId54" xr:uid="{00000000-0004-0000-0200-000035000000}"/>
    <hyperlink ref="F289" r:id="rId55" xr:uid="{00000000-0004-0000-0200-000036000000}"/>
    <hyperlink ref="F292" r:id="rId56" xr:uid="{00000000-0004-0000-0200-000037000000}"/>
    <hyperlink ref="F295" r:id="rId57" xr:uid="{00000000-0004-0000-0200-000038000000}"/>
    <hyperlink ref="F298" r:id="rId58" xr:uid="{00000000-0004-0000-0200-000039000000}"/>
    <hyperlink ref="F301" r:id="rId59" xr:uid="{00000000-0004-0000-0200-00003A000000}"/>
    <hyperlink ref="F304" r:id="rId60" xr:uid="{00000000-0004-0000-0200-00003B000000}"/>
    <hyperlink ref="F307" r:id="rId61" xr:uid="{00000000-0004-0000-0200-00003C000000}"/>
    <hyperlink ref="F310" r:id="rId62" xr:uid="{00000000-0004-0000-0200-00003D000000}"/>
    <hyperlink ref="F313" r:id="rId63" xr:uid="{00000000-0004-0000-0200-00003E000000}"/>
    <hyperlink ref="F316" r:id="rId64" xr:uid="{00000000-0004-0000-0200-00003F000000}"/>
    <hyperlink ref="F319" r:id="rId65" xr:uid="{00000000-0004-0000-0200-000040000000}"/>
    <hyperlink ref="F322" r:id="rId66" xr:uid="{00000000-0004-0000-0200-000041000000}"/>
    <hyperlink ref="F325" r:id="rId67" xr:uid="{00000000-0004-0000-0200-000042000000}"/>
    <hyperlink ref="F328" r:id="rId68" xr:uid="{00000000-0004-0000-0200-000043000000}"/>
    <hyperlink ref="F332" r:id="rId69" xr:uid="{00000000-0004-0000-0200-000044000000}"/>
    <hyperlink ref="F335" r:id="rId70" xr:uid="{00000000-0004-0000-0200-000045000000}"/>
    <hyperlink ref="F340" r:id="rId71" xr:uid="{00000000-0004-0000-0200-000046000000}"/>
    <hyperlink ref="F349" r:id="rId72" xr:uid="{00000000-0004-0000-0200-000047000000}"/>
    <hyperlink ref="F352" r:id="rId73" xr:uid="{00000000-0004-0000-0200-000048000000}"/>
    <hyperlink ref="F359" r:id="rId74" xr:uid="{00000000-0004-0000-0200-000049000000}"/>
    <hyperlink ref="F362" r:id="rId75" xr:uid="{00000000-0004-0000-0200-00004A000000}"/>
    <hyperlink ref="F373" r:id="rId76" xr:uid="{00000000-0004-0000-0200-00004B000000}"/>
    <hyperlink ref="F376" r:id="rId77" xr:uid="{00000000-0004-0000-0200-00004C000000}"/>
    <hyperlink ref="F381" r:id="rId78" xr:uid="{00000000-0004-0000-0200-00004D000000}"/>
    <hyperlink ref="F384" r:id="rId79" xr:uid="{00000000-0004-0000-0200-00004E000000}"/>
    <hyperlink ref="F387" r:id="rId80" xr:uid="{00000000-0004-0000-0200-00004F000000}"/>
    <hyperlink ref="F394" r:id="rId81" xr:uid="{00000000-0004-0000-0200-000050000000}"/>
    <hyperlink ref="F397" r:id="rId82" xr:uid="{00000000-0004-0000-0200-000051000000}"/>
    <hyperlink ref="F402" r:id="rId83" xr:uid="{00000000-0004-0000-0200-000052000000}"/>
    <hyperlink ref="F405" r:id="rId84" xr:uid="{00000000-0004-0000-0200-000053000000}"/>
    <hyperlink ref="F410" r:id="rId85" xr:uid="{00000000-0004-0000-0200-000054000000}"/>
    <hyperlink ref="F414" r:id="rId86" xr:uid="{00000000-0004-0000-0200-000055000000}"/>
    <hyperlink ref="F417" r:id="rId87" xr:uid="{00000000-0004-0000-0200-000056000000}"/>
    <hyperlink ref="F420" r:id="rId88" xr:uid="{00000000-0004-0000-0200-000057000000}"/>
    <hyperlink ref="F423" r:id="rId89" xr:uid="{00000000-0004-0000-0200-000058000000}"/>
    <hyperlink ref="F428" r:id="rId90" xr:uid="{00000000-0004-0000-0200-000059000000}"/>
    <hyperlink ref="F432" r:id="rId91" xr:uid="{00000000-0004-0000-0200-00005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3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0" t="str">
        <f>'Rekapitulace stavby'!K6</f>
        <v>Zajišťovací a přípravné práce v objektu městské sauny, st.p.č. 2095, k.ú. Ostrov nad Ohří</v>
      </c>
      <c r="F7" s="301"/>
      <c r="G7" s="301"/>
      <c r="H7" s="301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80" t="s">
        <v>1831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94"/>
      <c r="G18" s="294"/>
      <c r="H18" s="29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6"/>
      <c r="E27" s="298" t="s">
        <v>19</v>
      </c>
      <c r="F27" s="298"/>
      <c r="G27" s="298"/>
      <c r="H27" s="29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ROUND(J89,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ROUND((SUM(BE89:BE234)),  2)</f>
        <v>0</v>
      </c>
      <c r="I33" s="89">
        <v>0.21</v>
      </c>
      <c r="J33" s="88">
        <f>ROUND(((SUM(BE89:BE234))*I33),  2)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ROUND((SUM(BF89:BF234)),  2)</f>
        <v>0</v>
      </c>
      <c r="I34" s="89">
        <v>0.12</v>
      </c>
      <c r="J34" s="88">
        <f>ROUND(((SUM(BF89:BF234))*I34),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ROUND((SUM(BG89:BG234)),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ROUND((SUM(BH89:BH234)),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ROUND((SUM(BI89:BI234)),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0" t="str">
        <f>E7</f>
        <v>Zajišťovací a přípravné práce v objektu městské sauny, st.p.č. 2095, k.ú. Ostrov nad Ohří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80" t="str">
        <f>E9</f>
        <v>03 - Vytápění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st.p.č. 2095, k.ú. Ostrov nad Ohří</v>
      </c>
      <c r="I52" s="27" t="s">
        <v>23</v>
      </c>
      <c r="J52" s="49">
        <f>IF(J12="","",J12)</f>
        <v>0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Město Ostrov</v>
      </c>
      <c r="I54" s="27" t="s">
        <v>30</v>
      </c>
      <c r="J54" s="30" t="str">
        <f>E21</f>
        <v>Bc. Martin Frous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J89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J90</f>
        <v>0</v>
      </c>
      <c r="L60" s="99"/>
    </row>
    <row r="61" spans="2:47" s="9" customFormat="1" ht="19.899999999999999" customHeight="1">
      <c r="B61" s="103"/>
      <c r="D61" s="104" t="s">
        <v>102</v>
      </c>
      <c r="E61" s="105"/>
      <c r="F61" s="105"/>
      <c r="G61" s="105"/>
      <c r="H61" s="105"/>
      <c r="I61" s="105"/>
      <c r="J61" s="106">
        <f>J91</f>
        <v>0</v>
      </c>
      <c r="L61" s="103"/>
    </row>
    <row r="62" spans="2:47" s="9" customFormat="1" ht="19.899999999999999" customHeight="1">
      <c r="B62" s="103"/>
      <c r="D62" s="104" t="s">
        <v>103</v>
      </c>
      <c r="E62" s="105"/>
      <c r="F62" s="105"/>
      <c r="G62" s="105"/>
      <c r="H62" s="105"/>
      <c r="I62" s="105"/>
      <c r="J62" s="106">
        <f>J96</f>
        <v>0</v>
      </c>
      <c r="L62" s="103"/>
    </row>
    <row r="63" spans="2:47" s="9" customFormat="1" ht="19.899999999999999" customHeight="1">
      <c r="B63" s="103"/>
      <c r="D63" s="104" t="s">
        <v>104</v>
      </c>
      <c r="E63" s="105"/>
      <c r="F63" s="105"/>
      <c r="G63" s="105"/>
      <c r="H63" s="105"/>
      <c r="I63" s="105"/>
      <c r="J63" s="106">
        <f>J100</f>
        <v>0</v>
      </c>
      <c r="L63" s="103"/>
    </row>
    <row r="64" spans="2:47" s="9" customFormat="1" ht="19.899999999999999" customHeight="1">
      <c r="B64" s="103"/>
      <c r="D64" s="104" t="s">
        <v>105</v>
      </c>
      <c r="E64" s="105"/>
      <c r="F64" s="105"/>
      <c r="G64" s="105"/>
      <c r="H64" s="105"/>
      <c r="I64" s="105"/>
      <c r="J64" s="106">
        <f>J117</f>
        <v>0</v>
      </c>
      <c r="L64" s="103"/>
    </row>
    <row r="65" spans="2:12" s="8" customFormat="1" ht="24.95" customHeight="1">
      <c r="B65" s="99"/>
      <c r="D65" s="100" t="s">
        <v>106</v>
      </c>
      <c r="E65" s="101"/>
      <c r="F65" s="101"/>
      <c r="G65" s="101"/>
      <c r="H65" s="101"/>
      <c r="I65" s="101"/>
      <c r="J65" s="102">
        <f>J121</f>
        <v>0</v>
      </c>
      <c r="L65" s="99"/>
    </row>
    <row r="66" spans="2:12" s="9" customFormat="1" ht="19.899999999999999" customHeight="1">
      <c r="B66" s="103"/>
      <c r="D66" s="104" t="s">
        <v>1832</v>
      </c>
      <c r="E66" s="105"/>
      <c r="F66" s="105"/>
      <c r="G66" s="105"/>
      <c r="H66" s="105"/>
      <c r="I66" s="105"/>
      <c r="J66" s="106">
        <f>J122</f>
        <v>0</v>
      </c>
      <c r="L66" s="103"/>
    </row>
    <row r="67" spans="2:12" s="9" customFormat="1" ht="19.899999999999999" customHeight="1">
      <c r="B67" s="103"/>
      <c r="D67" s="104" t="s">
        <v>1833</v>
      </c>
      <c r="E67" s="105"/>
      <c r="F67" s="105"/>
      <c r="G67" s="105"/>
      <c r="H67" s="105"/>
      <c r="I67" s="105"/>
      <c r="J67" s="106">
        <f>J159</f>
        <v>0</v>
      </c>
      <c r="L67" s="103"/>
    </row>
    <row r="68" spans="2:12" s="9" customFormat="1" ht="19.899999999999999" customHeight="1">
      <c r="B68" s="103"/>
      <c r="D68" s="104" t="s">
        <v>1834</v>
      </c>
      <c r="E68" s="105"/>
      <c r="F68" s="105"/>
      <c r="G68" s="105"/>
      <c r="H68" s="105"/>
      <c r="I68" s="105"/>
      <c r="J68" s="106">
        <f>J187</f>
        <v>0</v>
      </c>
      <c r="L68" s="103"/>
    </row>
    <row r="69" spans="2:12" s="8" customFormat="1" ht="24.95" customHeight="1">
      <c r="B69" s="99"/>
      <c r="D69" s="100" t="s">
        <v>1314</v>
      </c>
      <c r="E69" s="101"/>
      <c r="F69" s="101"/>
      <c r="G69" s="101"/>
      <c r="H69" s="101"/>
      <c r="I69" s="101"/>
      <c r="J69" s="102">
        <f>J229</f>
        <v>0</v>
      </c>
      <c r="L69" s="99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117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26.25" customHeight="1">
      <c r="B79" s="32"/>
      <c r="E79" s="300" t="str">
        <f>E7</f>
        <v>Zajišťovací a přípravné práce v objektu městské sauny, st.p.č. 2095, k.ú. Ostrov nad Ohří</v>
      </c>
      <c r="F79" s="301"/>
      <c r="G79" s="301"/>
      <c r="H79" s="301"/>
      <c r="L79" s="32"/>
    </row>
    <row r="80" spans="2:12" s="1" customFormat="1" ht="12" customHeight="1">
      <c r="B80" s="32"/>
      <c r="C80" s="27" t="s">
        <v>94</v>
      </c>
      <c r="L80" s="32"/>
    </row>
    <row r="81" spans="2:65" s="1" customFormat="1" ht="16.5" customHeight="1">
      <c r="B81" s="32"/>
      <c r="E81" s="280" t="str">
        <f>E9</f>
        <v>03 - Vytápění</v>
      </c>
      <c r="F81" s="299"/>
      <c r="G81" s="299"/>
      <c r="H81" s="299"/>
      <c r="L81" s="32"/>
    </row>
    <row r="82" spans="2:65" s="1" customFormat="1" ht="6.95" customHeight="1">
      <c r="B82" s="32"/>
      <c r="L82" s="32"/>
    </row>
    <row r="83" spans="2:65" s="1" customFormat="1" ht="12" customHeight="1">
      <c r="B83" s="32"/>
      <c r="C83" s="27" t="s">
        <v>21</v>
      </c>
      <c r="F83" s="25" t="str">
        <f>F12</f>
        <v>st.p.č. 2095, k.ú. Ostrov nad Ohří</v>
      </c>
      <c r="I83" s="27" t="s">
        <v>23</v>
      </c>
      <c r="J83" s="49">
        <f>IF(J12="","",J12)</f>
        <v>0</v>
      </c>
      <c r="L83" s="32"/>
    </row>
    <row r="84" spans="2:65" s="1" customFormat="1" ht="6.95" customHeight="1">
      <c r="B84" s="32"/>
      <c r="L84" s="32"/>
    </row>
    <row r="85" spans="2:65" s="1" customFormat="1" ht="15.2" customHeight="1">
      <c r="B85" s="32"/>
      <c r="C85" s="27" t="s">
        <v>24</v>
      </c>
      <c r="F85" s="25" t="str">
        <f>E15</f>
        <v>Město Ostrov</v>
      </c>
      <c r="I85" s="27" t="s">
        <v>30</v>
      </c>
      <c r="J85" s="30" t="str">
        <f>E21</f>
        <v>Bc. Martin Frous</v>
      </c>
      <c r="L85" s="32"/>
    </row>
    <row r="86" spans="2:65" s="1" customFormat="1" ht="15.2" customHeight="1">
      <c r="B86" s="32"/>
      <c r="C86" s="27" t="s">
        <v>28</v>
      </c>
      <c r="F86" s="25" t="str">
        <f>IF(E18="","",E18)</f>
        <v>Vyplň údaj</v>
      </c>
      <c r="I86" s="27" t="s">
        <v>33</v>
      </c>
      <c r="J86" s="30" t="str">
        <f>E24</f>
        <v>Bc. Martin Frous</v>
      </c>
      <c r="L86" s="32"/>
    </row>
    <row r="87" spans="2:65" s="1" customFormat="1" ht="10.35" customHeight="1">
      <c r="B87" s="32"/>
      <c r="L87" s="32"/>
    </row>
    <row r="88" spans="2:65" s="10" customFormat="1" ht="29.25" customHeight="1">
      <c r="B88" s="107"/>
      <c r="C88" s="108" t="s">
        <v>118</v>
      </c>
      <c r="D88" s="109" t="s">
        <v>55</v>
      </c>
      <c r="E88" s="109" t="s">
        <v>51</v>
      </c>
      <c r="F88" s="109" t="s">
        <v>52</v>
      </c>
      <c r="G88" s="109" t="s">
        <v>119</v>
      </c>
      <c r="H88" s="109" t="s">
        <v>120</v>
      </c>
      <c r="I88" s="109" t="s">
        <v>121</v>
      </c>
      <c r="J88" s="109" t="s">
        <v>98</v>
      </c>
      <c r="K88" s="110" t="s">
        <v>122</v>
      </c>
      <c r="L88" s="107"/>
      <c r="M88" s="56" t="s">
        <v>19</v>
      </c>
      <c r="N88" s="57" t="s">
        <v>40</v>
      </c>
      <c r="O88" s="57" t="s">
        <v>123</v>
      </c>
      <c r="P88" s="57" t="s">
        <v>124</v>
      </c>
      <c r="Q88" s="57" t="s">
        <v>125</v>
      </c>
      <c r="R88" s="57" t="s">
        <v>126</v>
      </c>
      <c r="S88" s="57" t="s">
        <v>127</v>
      </c>
      <c r="T88" s="58" t="s">
        <v>128</v>
      </c>
    </row>
    <row r="89" spans="2:65" s="1" customFormat="1" ht="22.9" customHeight="1">
      <c r="B89" s="32"/>
      <c r="C89" s="61" t="s">
        <v>129</v>
      </c>
      <c r="J89" s="111">
        <f>BK89</f>
        <v>0</v>
      </c>
      <c r="L89" s="32"/>
      <c r="M89" s="59"/>
      <c r="N89" s="50"/>
      <c r="O89" s="50"/>
      <c r="P89" s="112">
        <f>P90+P121+P229</f>
        <v>0</v>
      </c>
      <c r="Q89" s="50"/>
      <c r="R89" s="112">
        <f>R90+R121+R229</f>
        <v>0.58342000000000005</v>
      </c>
      <c r="S89" s="50"/>
      <c r="T89" s="113">
        <f>T90+T121+T229</f>
        <v>0.57869999999999999</v>
      </c>
      <c r="AT89" s="17" t="s">
        <v>69</v>
      </c>
      <c r="AU89" s="17" t="s">
        <v>99</v>
      </c>
      <c r="BK89" s="114">
        <f>BK90+BK121+BK229</f>
        <v>0</v>
      </c>
    </row>
    <row r="90" spans="2:65" s="11" customFormat="1" ht="25.9" customHeight="1">
      <c r="B90" s="115"/>
      <c r="D90" s="116" t="s">
        <v>69</v>
      </c>
      <c r="E90" s="117" t="s">
        <v>130</v>
      </c>
      <c r="F90" s="117" t="s">
        <v>131</v>
      </c>
      <c r="I90" s="118"/>
      <c r="J90" s="119">
        <f>BK90</f>
        <v>0</v>
      </c>
      <c r="L90" s="115"/>
      <c r="M90" s="120"/>
      <c r="P90" s="121">
        <f>P91+P96+P100+P117</f>
        <v>0</v>
      </c>
      <c r="R90" s="121">
        <f>R91+R96+R100+R117</f>
        <v>0.31518000000000002</v>
      </c>
      <c r="T90" s="122">
        <f>T91+T96+T100+T117</f>
        <v>0.30599999999999999</v>
      </c>
      <c r="AR90" s="116" t="s">
        <v>78</v>
      </c>
      <c r="AT90" s="123" t="s">
        <v>69</v>
      </c>
      <c r="AU90" s="123" t="s">
        <v>70</v>
      </c>
      <c r="AY90" s="116" t="s">
        <v>132</v>
      </c>
      <c r="BK90" s="124">
        <f>BK91+BK96+BK100+BK117</f>
        <v>0</v>
      </c>
    </row>
    <row r="91" spans="2:65" s="11" customFormat="1" ht="22.9" customHeight="1">
      <c r="B91" s="115"/>
      <c r="D91" s="116" t="s">
        <v>69</v>
      </c>
      <c r="E91" s="125" t="s">
        <v>157</v>
      </c>
      <c r="F91" s="125" t="s">
        <v>158</v>
      </c>
      <c r="I91" s="118"/>
      <c r="J91" s="126">
        <f>BK91</f>
        <v>0</v>
      </c>
      <c r="L91" s="115"/>
      <c r="M91" s="120"/>
      <c r="P91" s="121">
        <f>SUM(P92:P95)</f>
        <v>0</v>
      </c>
      <c r="R91" s="121">
        <f>SUM(R92:R95)</f>
        <v>0.31518000000000002</v>
      </c>
      <c r="T91" s="122">
        <f>SUM(T92:T95)</f>
        <v>0</v>
      </c>
      <c r="AR91" s="116" t="s">
        <v>78</v>
      </c>
      <c r="AT91" s="123" t="s">
        <v>69</v>
      </c>
      <c r="AU91" s="123" t="s">
        <v>78</v>
      </c>
      <c r="AY91" s="116" t="s">
        <v>132</v>
      </c>
      <c r="BK91" s="124">
        <f>SUM(BK92:BK95)</f>
        <v>0</v>
      </c>
    </row>
    <row r="92" spans="2:65" s="1" customFormat="1" ht="24.2" customHeight="1">
      <c r="B92" s="32"/>
      <c r="C92" s="127" t="s">
        <v>78</v>
      </c>
      <c r="D92" s="127" t="s">
        <v>135</v>
      </c>
      <c r="E92" s="128" t="s">
        <v>1385</v>
      </c>
      <c r="F92" s="129" t="s">
        <v>1386</v>
      </c>
      <c r="G92" s="130" t="s">
        <v>138</v>
      </c>
      <c r="H92" s="131">
        <v>7.65</v>
      </c>
      <c r="I92" s="132"/>
      <c r="J92" s="133">
        <f>ROUND(I92*H92,2)</f>
        <v>0</v>
      </c>
      <c r="K92" s="129" t="s">
        <v>139</v>
      </c>
      <c r="L92" s="32"/>
      <c r="M92" s="134" t="s">
        <v>19</v>
      </c>
      <c r="N92" s="135" t="s">
        <v>41</v>
      </c>
      <c r="P92" s="136">
        <f>O92*H92</f>
        <v>0</v>
      </c>
      <c r="Q92" s="136">
        <v>4.1200000000000001E-2</v>
      </c>
      <c r="R92" s="136">
        <f>Q92*H92</f>
        <v>0.31518000000000002</v>
      </c>
      <c r="S92" s="136">
        <v>0</v>
      </c>
      <c r="T92" s="137">
        <f>S92*H92</f>
        <v>0</v>
      </c>
      <c r="AR92" s="138" t="s">
        <v>140</v>
      </c>
      <c r="AT92" s="138" t="s">
        <v>135</v>
      </c>
      <c r="AU92" s="138" t="s">
        <v>80</v>
      </c>
      <c r="AY92" s="17" t="s">
        <v>132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78</v>
      </c>
      <c r="BK92" s="139">
        <f>ROUND(I92*H92,2)</f>
        <v>0</v>
      </c>
      <c r="BL92" s="17" t="s">
        <v>140</v>
      </c>
      <c r="BM92" s="138" t="s">
        <v>1835</v>
      </c>
    </row>
    <row r="93" spans="2:65" s="1" customFormat="1" ht="19.5">
      <c r="B93" s="32"/>
      <c r="D93" s="140" t="s">
        <v>142</v>
      </c>
      <c r="F93" s="141" t="s">
        <v>1388</v>
      </c>
      <c r="I93" s="142"/>
      <c r="L93" s="32"/>
      <c r="M93" s="143"/>
      <c r="T93" s="53"/>
      <c r="AT93" s="17" t="s">
        <v>142</v>
      </c>
      <c r="AU93" s="17" t="s">
        <v>80</v>
      </c>
    </row>
    <row r="94" spans="2:65" s="1" customFormat="1">
      <c r="B94" s="32"/>
      <c r="D94" s="144" t="s">
        <v>144</v>
      </c>
      <c r="F94" s="145" t="s">
        <v>1389</v>
      </c>
      <c r="I94" s="142"/>
      <c r="L94" s="32"/>
      <c r="M94" s="143"/>
      <c r="T94" s="53"/>
      <c r="AT94" s="17" t="s">
        <v>144</v>
      </c>
      <c r="AU94" s="17" t="s">
        <v>80</v>
      </c>
    </row>
    <row r="95" spans="2:65" s="13" customFormat="1">
      <c r="B95" s="152"/>
      <c r="D95" s="140" t="s">
        <v>146</v>
      </c>
      <c r="E95" s="153" t="s">
        <v>19</v>
      </c>
      <c r="F95" s="154" t="s">
        <v>1836</v>
      </c>
      <c r="H95" s="155">
        <v>7.65</v>
      </c>
      <c r="I95" s="156"/>
      <c r="L95" s="152"/>
      <c r="M95" s="157"/>
      <c r="T95" s="158"/>
      <c r="AT95" s="153" t="s">
        <v>146</v>
      </c>
      <c r="AU95" s="153" t="s">
        <v>80</v>
      </c>
      <c r="AV95" s="13" t="s">
        <v>80</v>
      </c>
      <c r="AW95" s="13" t="s">
        <v>32</v>
      </c>
      <c r="AX95" s="13" t="s">
        <v>78</v>
      </c>
      <c r="AY95" s="153" t="s">
        <v>132</v>
      </c>
    </row>
    <row r="96" spans="2:65" s="11" customFormat="1" ht="22.9" customHeight="1">
      <c r="B96" s="115"/>
      <c r="D96" s="116" t="s">
        <v>69</v>
      </c>
      <c r="E96" s="125" t="s">
        <v>208</v>
      </c>
      <c r="F96" s="125" t="s">
        <v>335</v>
      </c>
      <c r="I96" s="118"/>
      <c r="J96" s="126">
        <f>BK96</f>
        <v>0</v>
      </c>
      <c r="L96" s="115"/>
      <c r="M96" s="120"/>
      <c r="P96" s="121">
        <f>SUM(P97:P99)</f>
        <v>0</v>
      </c>
      <c r="R96" s="121">
        <f>SUM(R97:R99)</f>
        <v>0</v>
      </c>
      <c r="T96" s="122">
        <f>SUM(T97:T99)</f>
        <v>0.30599999999999999</v>
      </c>
      <c r="AR96" s="116" t="s">
        <v>78</v>
      </c>
      <c r="AT96" s="123" t="s">
        <v>69</v>
      </c>
      <c r="AU96" s="123" t="s">
        <v>78</v>
      </c>
      <c r="AY96" s="116" t="s">
        <v>132</v>
      </c>
      <c r="BK96" s="124">
        <f>SUM(BK97:BK99)</f>
        <v>0</v>
      </c>
    </row>
    <row r="97" spans="2:65" s="1" customFormat="1" ht="24.2" customHeight="1">
      <c r="B97" s="32"/>
      <c r="C97" s="127" t="s">
        <v>80</v>
      </c>
      <c r="D97" s="127" t="s">
        <v>135</v>
      </c>
      <c r="E97" s="128" t="s">
        <v>1427</v>
      </c>
      <c r="F97" s="129" t="s">
        <v>1428</v>
      </c>
      <c r="G97" s="130" t="s">
        <v>152</v>
      </c>
      <c r="H97" s="131">
        <v>51</v>
      </c>
      <c r="I97" s="132"/>
      <c r="J97" s="133">
        <f>ROUND(I97*H97,2)</f>
        <v>0</v>
      </c>
      <c r="K97" s="129" t="s">
        <v>139</v>
      </c>
      <c r="L97" s="32"/>
      <c r="M97" s="134" t="s">
        <v>19</v>
      </c>
      <c r="N97" s="135" t="s">
        <v>41</v>
      </c>
      <c r="P97" s="136">
        <f>O97*H97</f>
        <v>0</v>
      </c>
      <c r="Q97" s="136">
        <v>0</v>
      </c>
      <c r="R97" s="136">
        <f>Q97*H97</f>
        <v>0</v>
      </c>
      <c r="S97" s="136">
        <v>6.0000000000000001E-3</v>
      </c>
      <c r="T97" s="137">
        <f>S97*H97</f>
        <v>0.30599999999999999</v>
      </c>
      <c r="AR97" s="138" t="s">
        <v>140</v>
      </c>
      <c r="AT97" s="138" t="s">
        <v>135</v>
      </c>
      <c r="AU97" s="138" t="s">
        <v>80</v>
      </c>
      <c r="AY97" s="17" t="s">
        <v>132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78</v>
      </c>
      <c r="BK97" s="139">
        <f>ROUND(I97*H97,2)</f>
        <v>0</v>
      </c>
      <c r="BL97" s="17" t="s">
        <v>140</v>
      </c>
      <c r="BM97" s="138" t="s">
        <v>1837</v>
      </c>
    </row>
    <row r="98" spans="2:65" s="1" customFormat="1" ht="19.5">
      <c r="B98" s="32"/>
      <c r="D98" s="140" t="s">
        <v>142</v>
      </c>
      <c r="F98" s="141" t="s">
        <v>1430</v>
      </c>
      <c r="I98" s="142"/>
      <c r="L98" s="32"/>
      <c r="M98" s="143"/>
      <c r="T98" s="53"/>
      <c r="AT98" s="17" t="s">
        <v>142</v>
      </c>
      <c r="AU98" s="17" t="s">
        <v>80</v>
      </c>
    </row>
    <row r="99" spans="2:65" s="1" customFormat="1">
      <c r="B99" s="32"/>
      <c r="D99" s="144" t="s">
        <v>144</v>
      </c>
      <c r="F99" s="145" t="s">
        <v>1431</v>
      </c>
      <c r="I99" s="142"/>
      <c r="L99" s="32"/>
      <c r="M99" s="143"/>
      <c r="T99" s="53"/>
      <c r="AT99" s="17" t="s">
        <v>144</v>
      </c>
      <c r="AU99" s="17" t="s">
        <v>80</v>
      </c>
    </row>
    <row r="100" spans="2:65" s="11" customFormat="1" ht="22.9" customHeight="1">
      <c r="B100" s="115"/>
      <c r="D100" s="116" t="s">
        <v>69</v>
      </c>
      <c r="E100" s="125" t="s">
        <v>431</v>
      </c>
      <c r="F100" s="125" t="s">
        <v>432</v>
      </c>
      <c r="I100" s="118"/>
      <c r="J100" s="126">
        <f>BK100</f>
        <v>0</v>
      </c>
      <c r="L100" s="115"/>
      <c r="M100" s="120"/>
      <c r="P100" s="121">
        <f>SUM(P101:P116)</f>
        <v>0</v>
      </c>
      <c r="R100" s="121">
        <f>SUM(R101:R116)</f>
        <v>0</v>
      </c>
      <c r="T100" s="122">
        <f>SUM(T101:T116)</f>
        <v>0</v>
      </c>
      <c r="AR100" s="116" t="s">
        <v>78</v>
      </c>
      <c r="AT100" s="123" t="s">
        <v>69</v>
      </c>
      <c r="AU100" s="123" t="s">
        <v>78</v>
      </c>
      <c r="AY100" s="116" t="s">
        <v>132</v>
      </c>
      <c r="BK100" s="124">
        <f>SUM(BK101:BK116)</f>
        <v>0</v>
      </c>
    </row>
    <row r="101" spans="2:65" s="1" customFormat="1" ht="24.2" customHeight="1">
      <c r="B101" s="32"/>
      <c r="C101" s="127" t="s">
        <v>133</v>
      </c>
      <c r="D101" s="127" t="s">
        <v>135</v>
      </c>
      <c r="E101" s="128" t="s">
        <v>434</v>
      </c>
      <c r="F101" s="129" t="s">
        <v>435</v>
      </c>
      <c r="G101" s="130" t="s">
        <v>436</v>
      </c>
      <c r="H101" s="131">
        <v>0.57899999999999996</v>
      </c>
      <c r="I101" s="132"/>
      <c r="J101" s="133">
        <f>ROUND(I101*H101,2)</f>
        <v>0</v>
      </c>
      <c r="K101" s="129" t="s">
        <v>139</v>
      </c>
      <c r="L101" s="32"/>
      <c r="M101" s="134" t="s">
        <v>19</v>
      </c>
      <c r="N101" s="135" t="s">
        <v>41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140</v>
      </c>
      <c r="AT101" s="138" t="s">
        <v>135</v>
      </c>
      <c r="AU101" s="138" t="s">
        <v>80</v>
      </c>
      <c r="AY101" s="17" t="s">
        <v>132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78</v>
      </c>
      <c r="BK101" s="139">
        <f>ROUND(I101*H101,2)</f>
        <v>0</v>
      </c>
      <c r="BL101" s="17" t="s">
        <v>140</v>
      </c>
      <c r="BM101" s="138" t="s">
        <v>1838</v>
      </c>
    </row>
    <row r="102" spans="2:65" s="1" customFormat="1" ht="19.5">
      <c r="B102" s="32"/>
      <c r="D102" s="140" t="s">
        <v>142</v>
      </c>
      <c r="F102" s="141" t="s">
        <v>438</v>
      </c>
      <c r="I102" s="142"/>
      <c r="L102" s="32"/>
      <c r="M102" s="143"/>
      <c r="T102" s="53"/>
      <c r="AT102" s="17" t="s">
        <v>142</v>
      </c>
      <c r="AU102" s="17" t="s">
        <v>80</v>
      </c>
    </row>
    <row r="103" spans="2:65" s="1" customFormat="1">
      <c r="B103" s="32"/>
      <c r="D103" s="144" t="s">
        <v>144</v>
      </c>
      <c r="F103" s="145" t="s">
        <v>439</v>
      </c>
      <c r="I103" s="142"/>
      <c r="L103" s="32"/>
      <c r="M103" s="143"/>
      <c r="T103" s="53"/>
      <c r="AT103" s="17" t="s">
        <v>144</v>
      </c>
      <c r="AU103" s="17" t="s">
        <v>80</v>
      </c>
    </row>
    <row r="104" spans="2:65" s="1" customFormat="1" ht="24.2" customHeight="1">
      <c r="B104" s="32"/>
      <c r="C104" s="127" t="s">
        <v>140</v>
      </c>
      <c r="D104" s="127" t="s">
        <v>135</v>
      </c>
      <c r="E104" s="128" t="s">
        <v>441</v>
      </c>
      <c r="F104" s="129" t="s">
        <v>442</v>
      </c>
      <c r="G104" s="130" t="s">
        <v>436</v>
      </c>
      <c r="H104" s="131">
        <v>0.57899999999999996</v>
      </c>
      <c r="I104" s="132"/>
      <c r="J104" s="133">
        <f>ROUND(I104*H104,2)</f>
        <v>0</v>
      </c>
      <c r="K104" s="129" t="s">
        <v>139</v>
      </c>
      <c r="L104" s="32"/>
      <c r="M104" s="134" t="s">
        <v>19</v>
      </c>
      <c r="N104" s="135" t="s">
        <v>41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140</v>
      </c>
      <c r="AT104" s="138" t="s">
        <v>135</v>
      </c>
      <c r="AU104" s="138" t="s">
        <v>80</v>
      </c>
      <c r="AY104" s="17" t="s">
        <v>132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78</v>
      </c>
      <c r="BK104" s="139">
        <f>ROUND(I104*H104,2)</f>
        <v>0</v>
      </c>
      <c r="BL104" s="17" t="s">
        <v>140</v>
      </c>
      <c r="BM104" s="138" t="s">
        <v>1839</v>
      </c>
    </row>
    <row r="105" spans="2:65" s="1" customFormat="1" ht="19.5">
      <c r="B105" s="32"/>
      <c r="D105" s="140" t="s">
        <v>142</v>
      </c>
      <c r="F105" s="141" t="s">
        <v>444</v>
      </c>
      <c r="I105" s="142"/>
      <c r="L105" s="32"/>
      <c r="M105" s="143"/>
      <c r="T105" s="53"/>
      <c r="AT105" s="17" t="s">
        <v>142</v>
      </c>
      <c r="AU105" s="17" t="s">
        <v>80</v>
      </c>
    </row>
    <row r="106" spans="2:65" s="1" customFormat="1">
      <c r="B106" s="32"/>
      <c r="D106" s="144" t="s">
        <v>144</v>
      </c>
      <c r="F106" s="145" t="s">
        <v>445</v>
      </c>
      <c r="I106" s="142"/>
      <c r="L106" s="32"/>
      <c r="M106" s="143"/>
      <c r="T106" s="53"/>
      <c r="AT106" s="17" t="s">
        <v>144</v>
      </c>
      <c r="AU106" s="17" t="s">
        <v>80</v>
      </c>
    </row>
    <row r="107" spans="2:65" s="1" customFormat="1" ht="24.2" customHeight="1">
      <c r="B107" s="32"/>
      <c r="C107" s="127" t="s">
        <v>181</v>
      </c>
      <c r="D107" s="127" t="s">
        <v>135</v>
      </c>
      <c r="E107" s="128" t="s">
        <v>447</v>
      </c>
      <c r="F107" s="129" t="s">
        <v>448</v>
      </c>
      <c r="G107" s="130" t="s">
        <v>436</v>
      </c>
      <c r="H107" s="131">
        <v>5.2110000000000003</v>
      </c>
      <c r="I107" s="132"/>
      <c r="J107" s="133">
        <f>ROUND(I107*H107,2)</f>
        <v>0</v>
      </c>
      <c r="K107" s="129" t="s">
        <v>139</v>
      </c>
      <c r="L107" s="32"/>
      <c r="M107" s="134" t="s">
        <v>19</v>
      </c>
      <c r="N107" s="135" t="s">
        <v>41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140</v>
      </c>
      <c r="AT107" s="138" t="s">
        <v>135</v>
      </c>
      <c r="AU107" s="138" t="s">
        <v>80</v>
      </c>
      <c r="AY107" s="17" t="s">
        <v>132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78</v>
      </c>
      <c r="BK107" s="139">
        <f>ROUND(I107*H107,2)</f>
        <v>0</v>
      </c>
      <c r="BL107" s="17" t="s">
        <v>140</v>
      </c>
      <c r="BM107" s="138" t="s">
        <v>1840</v>
      </c>
    </row>
    <row r="108" spans="2:65" s="1" customFormat="1" ht="29.25">
      <c r="B108" s="32"/>
      <c r="D108" s="140" t="s">
        <v>142</v>
      </c>
      <c r="F108" s="141" t="s">
        <v>450</v>
      </c>
      <c r="I108" s="142"/>
      <c r="L108" s="32"/>
      <c r="M108" s="143"/>
      <c r="T108" s="53"/>
      <c r="AT108" s="17" t="s">
        <v>142</v>
      </c>
      <c r="AU108" s="17" t="s">
        <v>80</v>
      </c>
    </row>
    <row r="109" spans="2:65" s="1" customFormat="1">
      <c r="B109" s="32"/>
      <c r="D109" s="144" t="s">
        <v>144</v>
      </c>
      <c r="F109" s="145" t="s">
        <v>451</v>
      </c>
      <c r="I109" s="142"/>
      <c r="L109" s="32"/>
      <c r="M109" s="143"/>
      <c r="T109" s="53"/>
      <c r="AT109" s="17" t="s">
        <v>144</v>
      </c>
      <c r="AU109" s="17" t="s">
        <v>80</v>
      </c>
    </row>
    <row r="110" spans="2:65" s="13" customFormat="1">
      <c r="B110" s="152"/>
      <c r="D110" s="140" t="s">
        <v>146</v>
      </c>
      <c r="E110" s="153" t="s">
        <v>19</v>
      </c>
      <c r="F110" s="154" t="s">
        <v>1841</v>
      </c>
      <c r="H110" s="155">
        <v>5.2110000000000003</v>
      </c>
      <c r="I110" s="156"/>
      <c r="L110" s="152"/>
      <c r="M110" s="157"/>
      <c r="T110" s="158"/>
      <c r="AT110" s="153" t="s">
        <v>146</v>
      </c>
      <c r="AU110" s="153" t="s">
        <v>80</v>
      </c>
      <c r="AV110" s="13" t="s">
        <v>80</v>
      </c>
      <c r="AW110" s="13" t="s">
        <v>32</v>
      </c>
      <c r="AX110" s="13" t="s">
        <v>78</v>
      </c>
      <c r="AY110" s="153" t="s">
        <v>132</v>
      </c>
    </row>
    <row r="111" spans="2:65" s="1" customFormat="1" ht="33" customHeight="1">
      <c r="B111" s="32"/>
      <c r="C111" s="127" t="s">
        <v>157</v>
      </c>
      <c r="D111" s="127" t="s">
        <v>135</v>
      </c>
      <c r="E111" s="128" t="s">
        <v>454</v>
      </c>
      <c r="F111" s="129" t="s">
        <v>455</v>
      </c>
      <c r="G111" s="130" t="s">
        <v>436</v>
      </c>
      <c r="H111" s="131">
        <v>0.30599999999999999</v>
      </c>
      <c r="I111" s="132"/>
      <c r="J111" s="133">
        <f>ROUND(I111*H111,2)</f>
        <v>0</v>
      </c>
      <c r="K111" s="129" t="s">
        <v>139</v>
      </c>
      <c r="L111" s="32"/>
      <c r="M111" s="134" t="s">
        <v>19</v>
      </c>
      <c r="N111" s="135" t="s">
        <v>41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140</v>
      </c>
      <c r="AT111" s="138" t="s">
        <v>135</v>
      </c>
      <c r="AU111" s="138" t="s">
        <v>80</v>
      </c>
      <c r="AY111" s="17" t="s">
        <v>132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78</v>
      </c>
      <c r="BK111" s="139">
        <f>ROUND(I111*H111,2)</f>
        <v>0</v>
      </c>
      <c r="BL111" s="17" t="s">
        <v>140</v>
      </c>
      <c r="BM111" s="138" t="s">
        <v>1842</v>
      </c>
    </row>
    <row r="112" spans="2:65" s="1" customFormat="1" ht="29.25">
      <c r="B112" s="32"/>
      <c r="D112" s="140" t="s">
        <v>142</v>
      </c>
      <c r="F112" s="141" t="s">
        <v>457</v>
      </c>
      <c r="I112" s="142"/>
      <c r="L112" s="32"/>
      <c r="M112" s="143"/>
      <c r="T112" s="53"/>
      <c r="AT112" s="17" t="s">
        <v>142</v>
      </c>
      <c r="AU112" s="17" t="s">
        <v>80</v>
      </c>
    </row>
    <row r="113" spans="2:65" s="1" customFormat="1">
      <c r="B113" s="32"/>
      <c r="D113" s="144" t="s">
        <v>144</v>
      </c>
      <c r="F113" s="145" t="s">
        <v>458</v>
      </c>
      <c r="I113" s="142"/>
      <c r="L113" s="32"/>
      <c r="M113" s="143"/>
      <c r="T113" s="53"/>
      <c r="AT113" s="17" t="s">
        <v>144</v>
      </c>
      <c r="AU113" s="17" t="s">
        <v>80</v>
      </c>
    </row>
    <row r="114" spans="2:65" s="1" customFormat="1" ht="24.2" customHeight="1">
      <c r="B114" s="32"/>
      <c r="C114" s="127" t="s">
        <v>193</v>
      </c>
      <c r="D114" s="127" t="s">
        <v>135</v>
      </c>
      <c r="E114" s="128" t="s">
        <v>1447</v>
      </c>
      <c r="F114" s="129" t="s">
        <v>1448</v>
      </c>
      <c r="G114" s="130" t="s">
        <v>436</v>
      </c>
      <c r="H114" s="131">
        <v>0.27300000000000002</v>
      </c>
      <c r="I114" s="132"/>
      <c r="J114" s="133">
        <f>ROUND(I114*H114,2)</f>
        <v>0</v>
      </c>
      <c r="K114" s="129" t="s">
        <v>139</v>
      </c>
      <c r="L114" s="32"/>
      <c r="M114" s="134" t="s">
        <v>19</v>
      </c>
      <c r="N114" s="135" t="s">
        <v>41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140</v>
      </c>
      <c r="AT114" s="138" t="s">
        <v>135</v>
      </c>
      <c r="AU114" s="138" t="s">
        <v>80</v>
      </c>
      <c r="AY114" s="17" t="s">
        <v>132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78</v>
      </c>
      <c r="BK114" s="139">
        <f>ROUND(I114*H114,2)</f>
        <v>0</v>
      </c>
      <c r="BL114" s="17" t="s">
        <v>140</v>
      </c>
      <c r="BM114" s="138" t="s">
        <v>1843</v>
      </c>
    </row>
    <row r="115" spans="2:65" s="1" customFormat="1" ht="19.5">
      <c r="B115" s="32"/>
      <c r="D115" s="140" t="s">
        <v>142</v>
      </c>
      <c r="F115" s="141" t="s">
        <v>1450</v>
      </c>
      <c r="I115" s="142"/>
      <c r="L115" s="32"/>
      <c r="M115" s="143"/>
      <c r="T115" s="53"/>
      <c r="AT115" s="17" t="s">
        <v>142</v>
      </c>
      <c r="AU115" s="17" t="s">
        <v>80</v>
      </c>
    </row>
    <row r="116" spans="2:65" s="1" customFormat="1">
      <c r="B116" s="32"/>
      <c r="D116" s="144" t="s">
        <v>144</v>
      </c>
      <c r="F116" s="145" t="s">
        <v>1451</v>
      </c>
      <c r="I116" s="142"/>
      <c r="L116" s="32"/>
      <c r="M116" s="143"/>
      <c r="T116" s="53"/>
      <c r="AT116" s="17" t="s">
        <v>144</v>
      </c>
      <c r="AU116" s="17" t="s">
        <v>80</v>
      </c>
    </row>
    <row r="117" spans="2:65" s="11" customFormat="1" ht="22.9" customHeight="1">
      <c r="B117" s="115"/>
      <c r="D117" s="116" t="s">
        <v>69</v>
      </c>
      <c r="E117" s="125" t="s">
        <v>465</v>
      </c>
      <c r="F117" s="125" t="s">
        <v>466</v>
      </c>
      <c r="I117" s="118"/>
      <c r="J117" s="126">
        <f>BK117</f>
        <v>0</v>
      </c>
      <c r="L117" s="115"/>
      <c r="M117" s="120"/>
      <c r="P117" s="121">
        <f>SUM(P118:P120)</f>
        <v>0</v>
      </c>
      <c r="R117" s="121">
        <f>SUM(R118:R120)</f>
        <v>0</v>
      </c>
      <c r="T117" s="122">
        <f>SUM(T118:T120)</f>
        <v>0</v>
      </c>
      <c r="AR117" s="116" t="s">
        <v>78</v>
      </c>
      <c r="AT117" s="123" t="s">
        <v>69</v>
      </c>
      <c r="AU117" s="123" t="s">
        <v>78</v>
      </c>
      <c r="AY117" s="116" t="s">
        <v>132</v>
      </c>
      <c r="BK117" s="124">
        <f>SUM(BK118:BK120)</f>
        <v>0</v>
      </c>
    </row>
    <row r="118" spans="2:65" s="1" customFormat="1" ht="21.75" customHeight="1">
      <c r="B118" s="32"/>
      <c r="C118" s="127" t="s">
        <v>199</v>
      </c>
      <c r="D118" s="127" t="s">
        <v>135</v>
      </c>
      <c r="E118" s="128" t="s">
        <v>468</v>
      </c>
      <c r="F118" s="129" t="s">
        <v>469</v>
      </c>
      <c r="G118" s="130" t="s">
        <v>436</v>
      </c>
      <c r="H118" s="131">
        <v>0.315</v>
      </c>
      <c r="I118" s="132"/>
      <c r="J118" s="133">
        <f>ROUND(I118*H118,2)</f>
        <v>0</v>
      </c>
      <c r="K118" s="129" t="s">
        <v>139</v>
      </c>
      <c r="L118" s="32"/>
      <c r="M118" s="134" t="s">
        <v>19</v>
      </c>
      <c r="N118" s="135" t="s">
        <v>41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140</v>
      </c>
      <c r="AT118" s="138" t="s">
        <v>135</v>
      </c>
      <c r="AU118" s="138" t="s">
        <v>80</v>
      </c>
      <c r="AY118" s="17" t="s">
        <v>132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78</v>
      </c>
      <c r="BK118" s="139">
        <f>ROUND(I118*H118,2)</f>
        <v>0</v>
      </c>
      <c r="BL118" s="17" t="s">
        <v>140</v>
      </c>
      <c r="BM118" s="138" t="s">
        <v>1844</v>
      </c>
    </row>
    <row r="119" spans="2:65" s="1" customFormat="1" ht="29.25">
      <c r="B119" s="32"/>
      <c r="D119" s="140" t="s">
        <v>142</v>
      </c>
      <c r="F119" s="141" t="s">
        <v>471</v>
      </c>
      <c r="I119" s="142"/>
      <c r="L119" s="32"/>
      <c r="M119" s="143"/>
      <c r="T119" s="53"/>
      <c r="AT119" s="17" t="s">
        <v>142</v>
      </c>
      <c r="AU119" s="17" t="s">
        <v>80</v>
      </c>
    </row>
    <row r="120" spans="2:65" s="1" customFormat="1">
      <c r="B120" s="32"/>
      <c r="D120" s="144" t="s">
        <v>144</v>
      </c>
      <c r="F120" s="145" t="s">
        <v>472</v>
      </c>
      <c r="I120" s="142"/>
      <c r="L120" s="32"/>
      <c r="M120" s="143"/>
      <c r="T120" s="53"/>
      <c r="AT120" s="17" t="s">
        <v>144</v>
      </c>
      <c r="AU120" s="17" t="s">
        <v>80</v>
      </c>
    </row>
    <row r="121" spans="2:65" s="11" customFormat="1" ht="25.9" customHeight="1">
      <c r="B121" s="115"/>
      <c r="D121" s="116" t="s">
        <v>69</v>
      </c>
      <c r="E121" s="117" t="s">
        <v>473</v>
      </c>
      <c r="F121" s="117" t="s">
        <v>474</v>
      </c>
      <c r="I121" s="118"/>
      <c r="J121" s="119">
        <f>BK121</f>
        <v>0</v>
      </c>
      <c r="L121" s="115"/>
      <c r="M121" s="120"/>
      <c r="P121" s="121">
        <f>P122+P159+P187</f>
        <v>0</v>
      </c>
      <c r="R121" s="121">
        <f>R122+R159+R187</f>
        <v>0.26824000000000003</v>
      </c>
      <c r="T121" s="122">
        <f>T122+T159+T187</f>
        <v>0.2727</v>
      </c>
      <c r="AR121" s="116" t="s">
        <v>80</v>
      </c>
      <c r="AT121" s="123" t="s">
        <v>69</v>
      </c>
      <c r="AU121" s="123" t="s">
        <v>70</v>
      </c>
      <c r="AY121" s="116" t="s">
        <v>132</v>
      </c>
      <c r="BK121" s="124">
        <f>BK122+BK159+BK187</f>
        <v>0</v>
      </c>
    </row>
    <row r="122" spans="2:65" s="11" customFormat="1" ht="22.9" customHeight="1">
      <c r="B122" s="115"/>
      <c r="D122" s="116" t="s">
        <v>69</v>
      </c>
      <c r="E122" s="125" t="s">
        <v>1845</v>
      </c>
      <c r="F122" s="125" t="s">
        <v>1846</v>
      </c>
      <c r="I122" s="118"/>
      <c r="J122" s="126">
        <f>BK122</f>
        <v>0</v>
      </c>
      <c r="L122" s="115"/>
      <c r="M122" s="120"/>
      <c r="P122" s="121">
        <f>SUM(P123:P158)</f>
        <v>0</v>
      </c>
      <c r="R122" s="121">
        <f>SUM(R123:R158)</f>
        <v>4.2410000000000003E-2</v>
      </c>
      <c r="T122" s="122">
        <f>SUM(T123:T158)</f>
        <v>0.15326000000000001</v>
      </c>
      <c r="AR122" s="116" t="s">
        <v>80</v>
      </c>
      <c r="AT122" s="123" t="s">
        <v>69</v>
      </c>
      <c r="AU122" s="123" t="s">
        <v>78</v>
      </c>
      <c r="AY122" s="116" t="s">
        <v>132</v>
      </c>
      <c r="BK122" s="124">
        <f>SUM(BK123:BK158)</f>
        <v>0</v>
      </c>
    </row>
    <row r="123" spans="2:65" s="1" customFormat="1" ht="16.5" customHeight="1">
      <c r="B123" s="32"/>
      <c r="C123" s="127" t="s">
        <v>208</v>
      </c>
      <c r="D123" s="127" t="s">
        <v>135</v>
      </c>
      <c r="E123" s="128" t="s">
        <v>1847</v>
      </c>
      <c r="F123" s="129" t="s">
        <v>1848</v>
      </c>
      <c r="G123" s="130" t="s">
        <v>152</v>
      </c>
      <c r="H123" s="131">
        <v>49</v>
      </c>
      <c r="I123" s="132"/>
      <c r="J123" s="133">
        <f>ROUND(I123*H123,2)</f>
        <v>0</v>
      </c>
      <c r="K123" s="129" t="s">
        <v>139</v>
      </c>
      <c r="L123" s="32"/>
      <c r="M123" s="134" t="s">
        <v>19</v>
      </c>
      <c r="N123" s="135" t="s">
        <v>41</v>
      </c>
      <c r="P123" s="136">
        <f>O123*H123</f>
        <v>0</v>
      </c>
      <c r="Q123" s="136">
        <v>4.0000000000000003E-5</v>
      </c>
      <c r="R123" s="136">
        <f>Q123*H123</f>
        <v>1.9600000000000004E-3</v>
      </c>
      <c r="S123" s="136">
        <v>2.5400000000000002E-3</v>
      </c>
      <c r="T123" s="137">
        <f>S123*H123</f>
        <v>0.12446</v>
      </c>
      <c r="AR123" s="138" t="s">
        <v>265</v>
      </c>
      <c r="AT123" s="138" t="s">
        <v>135</v>
      </c>
      <c r="AU123" s="138" t="s">
        <v>80</v>
      </c>
      <c r="AY123" s="17" t="s">
        <v>132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78</v>
      </c>
      <c r="BK123" s="139">
        <f>ROUND(I123*H123,2)</f>
        <v>0</v>
      </c>
      <c r="BL123" s="17" t="s">
        <v>265</v>
      </c>
      <c r="BM123" s="138" t="s">
        <v>1849</v>
      </c>
    </row>
    <row r="124" spans="2:65" s="1" customFormat="1">
      <c r="B124" s="32"/>
      <c r="D124" s="140" t="s">
        <v>142</v>
      </c>
      <c r="F124" s="141" t="s">
        <v>1850</v>
      </c>
      <c r="I124" s="142"/>
      <c r="L124" s="32"/>
      <c r="M124" s="143"/>
      <c r="T124" s="53"/>
      <c r="AT124" s="17" t="s">
        <v>142</v>
      </c>
      <c r="AU124" s="17" t="s">
        <v>80</v>
      </c>
    </row>
    <row r="125" spans="2:65" s="1" customFormat="1">
      <c r="B125" s="32"/>
      <c r="D125" s="144" t="s">
        <v>144</v>
      </c>
      <c r="F125" s="145" t="s">
        <v>1851</v>
      </c>
      <c r="I125" s="142"/>
      <c r="L125" s="32"/>
      <c r="M125" s="143"/>
      <c r="T125" s="53"/>
      <c r="AT125" s="17" t="s">
        <v>144</v>
      </c>
      <c r="AU125" s="17" t="s">
        <v>80</v>
      </c>
    </row>
    <row r="126" spans="2:65" s="1" customFormat="1" ht="16.5" customHeight="1">
      <c r="B126" s="32"/>
      <c r="C126" s="127" t="s">
        <v>217</v>
      </c>
      <c r="D126" s="127" t="s">
        <v>135</v>
      </c>
      <c r="E126" s="128" t="s">
        <v>1852</v>
      </c>
      <c r="F126" s="129" t="s">
        <v>1853</v>
      </c>
      <c r="G126" s="130" t="s">
        <v>653</v>
      </c>
      <c r="H126" s="131">
        <v>40</v>
      </c>
      <c r="I126" s="132"/>
      <c r="J126" s="133">
        <f>ROUND(I126*H126,2)</f>
        <v>0</v>
      </c>
      <c r="K126" s="129" t="s">
        <v>139</v>
      </c>
      <c r="L126" s="32"/>
      <c r="M126" s="134" t="s">
        <v>19</v>
      </c>
      <c r="N126" s="135" t="s">
        <v>41</v>
      </c>
      <c r="P126" s="136">
        <f>O126*H126</f>
        <v>0</v>
      </c>
      <c r="Q126" s="136">
        <v>0</v>
      </c>
      <c r="R126" s="136">
        <f>Q126*H126</f>
        <v>0</v>
      </c>
      <c r="S126" s="136">
        <v>7.2000000000000005E-4</v>
      </c>
      <c r="T126" s="137">
        <f>S126*H126</f>
        <v>2.8800000000000003E-2</v>
      </c>
      <c r="AR126" s="138" t="s">
        <v>265</v>
      </c>
      <c r="AT126" s="138" t="s">
        <v>135</v>
      </c>
      <c r="AU126" s="138" t="s">
        <v>80</v>
      </c>
      <c r="AY126" s="17" t="s">
        <v>132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78</v>
      </c>
      <c r="BK126" s="139">
        <f>ROUND(I126*H126,2)</f>
        <v>0</v>
      </c>
      <c r="BL126" s="17" t="s">
        <v>265</v>
      </c>
      <c r="BM126" s="138" t="s">
        <v>1854</v>
      </c>
    </row>
    <row r="127" spans="2:65" s="1" customFormat="1" ht="19.5">
      <c r="B127" s="32"/>
      <c r="D127" s="140" t="s">
        <v>142</v>
      </c>
      <c r="F127" s="141" t="s">
        <v>1855</v>
      </c>
      <c r="I127" s="142"/>
      <c r="L127" s="32"/>
      <c r="M127" s="143"/>
      <c r="T127" s="53"/>
      <c r="AT127" s="17" t="s">
        <v>142</v>
      </c>
      <c r="AU127" s="17" t="s">
        <v>80</v>
      </c>
    </row>
    <row r="128" spans="2:65" s="1" customFormat="1">
      <c r="B128" s="32"/>
      <c r="D128" s="144" t="s">
        <v>144</v>
      </c>
      <c r="F128" s="145" t="s">
        <v>1856</v>
      </c>
      <c r="I128" s="142"/>
      <c r="L128" s="32"/>
      <c r="M128" s="143"/>
      <c r="T128" s="53"/>
      <c r="AT128" s="17" t="s">
        <v>144</v>
      </c>
      <c r="AU128" s="17" t="s">
        <v>80</v>
      </c>
    </row>
    <row r="129" spans="2:65" s="1" customFormat="1" ht="33" customHeight="1">
      <c r="B129" s="32"/>
      <c r="C129" s="127" t="s">
        <v>224</v>
      </c>
      <c r="D129" s="127" t="s">
        <v>135</v>
      </c>
      <c r="E129" s="128" t="s">
        <v>1857</v>
      </c>
      <c r="F129" s="129" t="s">
        <v>1858</v>
      </c>
      <c r="G129" s="130" t="s">
        <v>152</v>
      </c>
      <c r="H129" s="131">
        <v>36</v>
      </c>
      <c r="I129" s="132"/>
      <c r="J129" s="133">
        <f>ROUND(I129*H129,2)</f>
        <v>0</v>
      </c>
      <c r="K129" s="129" t="s">
        <v>139</v>
      </c>
      <c r="L129" s="32"/>
      <c r="M129" s="134" t="s">
        <v>19</v>
      </c>
      <c r="N129" s="135" t="s">
        <v>41</v>
      </c>
      <c r="P129" s="136">
        <f>O129*H129</f>
        <v>0</v>
      </c>
      <c r="Q129" s="136">
        <v>1.6000000000000001E-4</v>
      </c>
      <c r="R129" s="136">
        <f>Q129*H129</f>
        <v>5.7600000000000004E-3</v>
      </c>
      <c r="S129" s="136">
        <v>0</v>
      </c>
      <c r="T129" s="137">
        <f>S129*H129</f>
        <v>0</v>
      </c>
      <c r="AR129" s="138" t="s">
        <v>265</v>
      </c>
      <c r="AT129" s="138" t="s">
        <v>135</v>
      </c>
      <c r="AU129" s="138" t="s">
        <v>80</v>
      </c>
      <c r="AY129" s="17" t="s">
        <v>132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78</v>
      </c>
      <c r="BK129" s="139">
        <f>ROUND(I129*H129,2)</f>
        <v>0</v>
      </c>
      <c r="BL129" s="17" t="s">
        <v>265</v>
      </c>
      <c r="BM129" s="138" t="s">
        <v>1859</v>
      </c>
    </row>
    <row r="130" spans="2:65" s="1" customFormat="1" ht="19.5">
      <c r="B130" s="32"/>
      <c r="D130" s="140" t="s">
        <v>142</v>
      </c>
      <c r="F130" s="141" t="s">
        <v>1860</v>
      </c>
      <c r="I130" s="142"/>
      <c r="L130" s="32"/>
      <c r="M130" s="143"/>
      <c r="T130" s="53"/>
      <c r="AT130" s="17" t="s">
        <v>142</v>
      </c>
      <c r="AU130" s="17" t="s">
        <v>80</v>
      </c>
    </row>
    <row r="131" spans="2:65" s="1" customFormat="1">
      <c r="B131" s="32"/>
      <c r="D131" s="144" t="s">
        <v>144</v>
      </c>
      <c r="F131" s="145" t="s">
        <v>1861</v>
      </c>
      <c r="I131" s="142"/>
      <c r="L131" s="32"/>
      <c r="M131" s="143"/>
      <c r="T131" s="53"/>
      <c r="AT131" s="17" t="s">
        <v>144</v>
      </c>
      <c r="AU131" s="17" t="s">
        <v>80</v>
      </c>
    </row>
    <row r="132" spans="2:65" s="1" customFormat="1" ht="33" customHeight="1">
      <c r="B132" s="32"/>
      <c r="C132" s="127" t="s">
        <v>8</v>
      </c>
      <c r="D132" s="127" t="s">
        <v>135</v>
      </c>
      <c r="E132" s="128" t="s">
        <v>1862</v>
      </c>
      <c r="F132" s="129" t="s">
        <v>1863</v>
      </c>
      <c r="G132" s="130" t="s">
        <v>152</v>
      </c>
      <c r="H132" s="131">
        <v>19</v>
      </c>
      <c r="I132" s="132"/>
      <c r="J132" s="133">
        <f>ROUND(I132*H132,2)</f>
        <v>0</v>
      </c>
      <c r="K132" s="129" t="s">
        <v>139</v>
      </c>
      <c r="L132" s="32"/>
      <c r="M132" s="134" t="s">
        <v>19</v>
      </c>
      <c r="N132" s="135" t="s">
        <v>41</v>
      </c>
      <c r="P132" s="136">
        <f>O132*H132</f>
        <v>0</v>
      </c>
      <c r="Q132" s="136">
        <v>2.2000000000000001E-4</v>
      </c>
      <c r="R132" s="136">
        <f>Q132*H132</f>
        <v>4.1800000000000006E-3</v>
      </c>
      <c r="S132" s="136">
        <v>0</v>
      </c>
      <c r="T132" s="137">
        <f>S132*H132</f>
        <v>0</v>
      </c>
      <c r="AR132" s="138" t="s">
        <v>265</v>
      </c>
      <c r="AT132" s="138" t="s">
        <v>135</v>
      </c>
      <c r="AU132" s="138" t="s">
        <v>80</v>
      </c>
      <c r="AY132" s="17" t="s">
        <v>132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78</v>
      </c>
      <c r="BK132" s="139">
        <f>ROUND(I132*H132,2)</f>
        <v>0</v>
      </c>
      <c r="BL132" s="17" t="s">
        <v>265</v>
      </c>
      <c r="BM132" s="138" t="s">
        <v>1864</v>
      </c>
    </row>
    <row r="133" spans="2:65" s="1" customFormat="1" ht="19.5">
      <c r="B133" s="32"/>
      <c r="D133" s="140" t="s">
        <v>142</v>
      </c>
      <c r="F133" s="141" t="s">
        <v>1865</v>
      </c>
      <c r="I133" s="142"/>
      <c r="L133" s="32"/>
      <c r="M133" s="143"/>
      <c r="T133" s="53"/>
      <c r="AT133" s="17" t="s">
        <v>142</v>
      </c>
      <c r="AU133" s="17" t="s">
        <v>80</v>
      </c>
    </row>
    <row r="134" spans="2:65" s="1" customFormat="1">
      <c r="B134" s="32"/>
      <c r="D134" s="144" t="s">
        <v>144</v>
      </c>
      <c r="F134" s="145" t="s">
        <v>1866</v>
      </c>
      <c r="I134" s="142"/>
      <c r="L134" s="32"/>
      <c r="M134" s="143"/>
      <c r="T134" s="53"/>
      <c r="AT134" s="17" t="s">
        <v>144</v>
      </c>
      <c r="AU134" s="17" t="s">
        <v>80</v>
      </c>
    </row>
    <row r="135" spans="2:65" s="1" customFormat="1" ht="33" customHeight="1">
      <c r="B135" s="32"/>
      <c r="C135" s="127" t="s">
        <v>236</v>
      </c>
      <c r="D135" s="127" t="s">
        <v>135</v>
      </c>
      <c r="E135" s="128" t="s">
        <v>1867</v>
      </c>
      <c r="F135" s="129" t="s">
        <v>1868</v>
      </c>
      <c r="G135" s="130" t="s">
        <v>152</v>
      </c>
      <c r="H135" s="131">
        <v>17</v>
      </c>
      <c r="I135" s="132"/>
      <c r="J135" s="133">
        <f>ROUND(I135*H135,2)</f>
        <v>0</v>
      </c>
      <c r="K135" s="129" t="s">
        <v>139</v>
      </c>
      <c r="L135" s="32"/>
      <c r="M135" s="134" t="s">
        <v>19</v>
      </c>
      <c r="N135" s="135" t="s">
        <v>41</v>
      </c>
      <c r="P135" s="136">
        <f>O135*H135</f>
        <v>0</v>
      </c>
      <c r="Q135" s="136">
        <v>3.2000000000000003E-4</v>
      </c>
      <c r="R135" s="136">
        <f>Q135*H135</f>
        <v>5.4400000000000004E-3</v>
      </c>
      <c r="S135" s="136">
        <v>0</v>
      </c>
      <c r="T135" s="137">
        <f>S135*H135</f>
        <v>0</v>
      </c>
      <c r="AR135" s="138" t="s">
        <v>265</v>
      </c>
      <c r="AT135" s="138" t="s">
        <v>135</v>
      </c>
      <c r="AU135" s="138" t="s">
        <v>80</v>
      </c>
      <c r="AY135" s="17" t="s">
        <v>132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78</v>
      </c>
      <c r="BK135" s="139">
        <f>ROUND(I135*H135,2)</f>
        <v>0</v>
      </c>
      <c r="BL135" s="17" t="s">
        <v>265</v>
      </c>
      <c r="BM135" s="138" t="s">
        <v>1869</v>
      </c>
    </row>
    <row r="136" spans="2:65" s="1" customFormat="1" ht="19.5">
      <c r="B136" s="32"/>
      <c r="D136" s="140" t="s">
        <v>142</v>
      </c>
      <c r="F136" s="141" t="s">
        <v>1870</v>
      </c>
      <c r="I136" s="142"/>
      <c r="L136" s="32"/>
      <c r="M136" s="143"/>
      <c r="T136" s="53"/>
      <c r="AT136" s="17" t="s">
        <v>142</v>
      </c>
      <c r="AU136" s="17" t="s">
        <v>80</v>
      </c>
    </row>
    <row r="137" spans="2:65" s="1" customFormat="1">
      <c r="B137" s="32"/>
      <c r="D137" s="144" t="s">
        <v>144</v>
      </c>
      <c r="F137" s="145" t="s">
        <v>1871</v>
      </c>
      <c r="I137" s="142"/>
      <c r="L137" s="32"/>
      <c r="M137" s="143"/>
      <c r="T137" s="53"/>
      <c r="AT137" s="17" t="s">
        <v>144</v>
      </c>
      <c r="AU137" s="17" t="s">
        <v>80</v>
      </c>
    </row>
    <row r="138" spans="2:65" s="1" customFormat="1" ht="33" customHeight="1">
      <c r="B138" s="32"/>
      <c r="C138" s="127" t="s">
        <v>242</v>
      </c>
      <c r="D138" s="127" t="s">
        <v>135</v>
      </c>
      <c r="E138" s="128" t="s">
        <v>1872</v>
      </c>
      <c r="F138" s="129" t="s">
        <v>1873</v>
      </c>
      <c r="G138" s="130" t="s">
        <v>152</v>
      </c>
      <c r="H138" s="131">
        <v>14</v>
      </c>
      <c r="I138" s="132"/>
      <c r="J138" s="133">
        <f>ROUND(I138*H138,2)</f>
        <v>0</v>
      </c>
      <c r="K138" s="129" t="s">
        <v>139</v>
      </c>
      <c r="L138" s="32"/>
      <c r="M138" s="134" t="s">
        <v>19</v>
      </c>
      <c r="N138" s="135" t="s">
        <v>41</v>
      </c>
      <c r="P138" s="136">
        <f>O138*H138</f>
        <v>0</v>
      </c>
      <c r="Q138" s="136">
        <v>4.8999999999999998E-4</v>
      </c>
      <c r="R138" s="136">
        <f>Q138*H138</f>
        <v>6.8599999999999998E-3</v>
      </c>
      <c r="S138" s="136">
        <v>0</v>
      </c>
      <c r="T138" s="137">
        <f>S138*H138</f>
        <v>0</v>
      </c>
      <c r="AR138" s="138" t="s">
        <v>265</v>
      </c>
      <c r="AT138" s="138" t="s">
        <v>135</v>
      </c>
      <c r="AU138" s="138" t="s">
        <v>80</v>
      </c>
      <c r="AY138" s="17" t="s">
        <v>132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78</v>
      </c>
      <c r="BK138" s="139">
        <f>ROUND(I138*H138,2)</f>
        <v>0</v>
      </c>
      <c r="BL138" s="17" t="s">
        <v>265</v>
      </c>
      <c r="BM138" s="138" t="s">
        <v>1874</v>
      </c>
    </row>
    <row r="139" spans="2:65" s="1" customFormat="1" ht="19.5">
      <c r="B139" s="32"/>
      <c r="D139" s="140" t="s">
        <v>142</v>
      </c>
      <c r="F139" s="141" t="s">
        <v>1875</v>
      </c>
      <c r="I139" s="142"/>
      <c r="L139" s="32"/>
      <c r="M139" s="143"/>
      <c r="T139" s="53"/>
      <c r="AT139" s="17" t="s">
        <v>142</v>
      </c>
      <c r="AU139" s="17" t="s">
        <v>80</v>
      </c>
    </row>
    <row r="140" spans="2:65" s="1" customFormat="1">
      <c r="B140" s="32"/>
      <c r="D140" s="144" t="s">
        <v>144</v>
      </c>
      <c r="F140" s="145" t="s">
        <v>1876</v>
      </c>
      <c r="I140" s="142"/>
      <c r="L140" s="32"/>
      <c r="M140" s="143"/>
      <c r="T140" s="53"/>
      <c r="AT140" s="17" t="s">
        <v>144</v>
      </c>
      <c r="AU140" s="17" t="s">
        <v>80</v>
      </c>
    </row>
    <row r="141" spans="2:65" s="1" customFormat="1" ht="33" customHeight="1">
      <c r="B141" s="32"/>
      <c r="C141" s="127" t="s">
        <v>259</v>
      </c>
      <c r="D141" s="127" t="s">
        <v>135</v>
      </c>
      <c r="E141" s="128" t="s">
        <v>1877</v>
      </c>
      <c r="F141" s="129" t="s">
        <v>1878</v>
      </c>
      <c r="G141" s="130" t="s">
        <v>152</v>
      </c>
      <c r="H141" s="131">
        <v>8</v>
      </c>
      <c r="I141" s="132"/>
      <c r="J141" s="133">
        <f>ROUND(I141*H141,2)</f>
        <v>0</v>
      </c>
      <c r="K141" s="129" t="s">
        <v>139</v>
      </c>
      <c r="L141" s="32"/>
      <c r="M141" s="134" t="s">
        <v>19</v>
      </c>
      <c r="N141" s="135" t="s">
        <v>41</v>
      </c>
      <c r="P141" s="136">
        <f>O141*H141</f>
        <v>0</v>
      </c>
      <c r="Q141" s="136">
        <v>7.3999999999999999E-4</v>
      </c>
      <c r="R141" s="136">
        <f>Q141*H141</f>
        <v>5.9199999999999999E-3</v>
      </c>
      <c r="S141" s="136">
        <v>0</v>
      </c>
      <c r="T141" s="137">
        <f>S141*H141</f>
        <v>0</v>
      </c>
      <c r="AR141" s="138" t="s">
        <v>265</v>
      </c>
      <c r="AT141" s="138" t="s">
        <v>135</v>
      </c>
      <c r="AU141" s="138" t="s">
        <v>80</v>
      </c>
      <c r="AY141" s="17" t="s">
        <v>132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78</v>
      </c>
      <c r="BK141" s="139">
        <f>ROUND(I141*H141,2)</f>
        <v>0</v>
      </c>
      <c r="BL141" s="17" t="s">
        <v>265</v>
      </c>
      <c r="BM141" s="138" t="s">
        <v>1879</v>
      </c>
    </row>
    <row r="142" spans="2:65" s="1" customFormat="1" ht="19.5">
      <c r="B142" s="32"/>
      <c r="D142" s="140" t="s">
        <v>142</v>
      </c>
      <c r="F142" s="141" t="s">
        <v>1880</v>
      </c>
      <c r="I142" s="142"/>
      <c r="L142" s="32"/>
      <c r="M142" s="143"/>
      <c r="T142" s="53"/>
      <c r="AT142" s="17" t="s">
        <v>142</v>
      </c>
      <c r="AU142" s="17" t="s">
        <v>80</v>
      </c>
    </row>
    <row r="143" spans="2:65" s="1" customFormat="1">
      <c r="B143" s="32"/>
      <c r="D143" s="144" t="s">
        <v>144</v>
      </c>
      <c r="F143" s="145" t="s">
        <v>1881</v>
      </c>
      <c r="I143" s="142"/>
      <c r="L143" s="32"/>
      <c r="M143" s="143"/>
      <c r="T143" s="53"/>
      <c r="AT143" s="17" t="s">
        <v>144</v>
      </c>
      <c r="AU143" s="17" t="s">
        <v>80</v>
      </c>
    </row>
    <row r="144" spans="2:65" s="1" customFormat="1" ht="16.5" customHeight="1">
      <c r="B144" s="32"/>
      <c r="C144" s="127" t="s">
        <v>265</v>
      </c>
      <c r="D144" s="127" t="s">
        <v>135</v>
      </c>
      <c r="E144" s="128" t="s">
        <v>1882</v>
      </c>
      <c r="F144" s="129" t="s">
        <v>1883</v>
      </c>
      <c r="G144" s="130" t="s">
        <v>152</v>
      </c>
      <c r="H144" s="131">
        <v>94</v>
      </c>
      <c r="I144" s="132"/>
      <c r="J144" s="133">
        <f>ROUND(I144*H144,2)</f>
        <v>0</v>
      </c>
      <c r="K144" s="129" t="s">
        <v>139</v>
      </c>
      <c r="L144" s="32"/>
      <c r="M144" s="134" t="s">
        <v>19</v>
      </c>
      <c r="N144" s="135" t="s">
        <v>41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265</v>
      </c>
      <c r="AT144" s="138" t="s">
        <v>135</v>
      </c>
      <c r="AU144" s="138" t="s">
        <v>80</v>
      </c>
      <c r="AY144" s="17" t="s">
        <v>132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78</v>
      </c>
      <c r="BK144" s="139">
        <f>ROUND(I144*H144,2)</f>
        <v>0</v>
      </c>
      <c r="BL144" s="17" t="s">
        <v>265</v>
      </c>
      <c r="BM144" s="138" t="s">
        <v>1884</v>
      </c>
    </row>
    <row r="145" spans="2:65" s="1" customFormat="1">
      <c r="B145" s="32"/>
      <c r="D145" s="140" t="s">
        <v>142</v>
      </c>
      <c r="F145" s="141" t="s">
        <v>1885</v>
      </c>
      <c r="I145" s="142"/>
      <c r="L145" s="32"/>
      <c r="M145" s="143"/>
      <c r="T145" s="53"/>
      <c r="AT145" s="17" t="s">
        <v>142</v>
      </c>
      <c r="AU145" s="17" t="s">
        <v>80</v>
      </c>
    </row>
    <row r="146" spans="2:65" s="1" customFormat="1">
      <c r="B146" s="32"/>
      <c r="D146" s="144" t="s">
        <v>144</v>
      </c>
      <c r="F146" s="145" t="s">
        <v>1886</v>
      </c>
      <c r="I146" s="142"/>
      <c r="L146" s="32"/>
      <c r="M146" s="143"/>
      <c r="T146" s="53"/>
      <c r="AT146" s="17" t="s">
        <v>144</v>
      </c>
      <c r="AU146" s="17" t="s">
        <v>80</v>
      </c>
    </row>
    <row r="147" spans="2:65" s="1" customFormat="1" ht="24.2" customHeight="1">
      <c r="B147" s="32"/>
      <c r="C147" s="127" t="s">
        <v>277</v>
      </c>
      <c r="D147" s="127" t="s">
        <v>135</v>
      </c>
      <c r="E147" s="128" t="s">
        <v>1887</v>
      </c>
      <c r="F147" s="129" t="s">
        <v>1888</v>
      </c>
      <c r="G147" s="130" t="s">
        <v>152</v>
      </c>
      <c r="H147" s="131">
        <v>8</v>
      </c>
      <c r="I147" s="132"/>
      <c r="J147" s="133">
        <f>ROUND(I147*H147,2)</f>
        <v>0</v>
      </c>
      <c r="K147" s="129" t="s">
        <v>139</v>
      </c>
      <c r="L147" s="32"/>
      <c r="M147" s="134" t="s">
        <v>19</v>
      </c>
      <c r="N147" s="135" t="s">
        <v>41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265</v>
      </c>
      <c r="AT147" s="138" t="s">
        <v>135</v>
      </c>
      <c r="AU147" s="138" t="s">
        <v>80</v>
      </c>
      <c r="AY147" s="17" t="s">
        <v>132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78</v>
      </c>
      <c r="BK147" s="139">
        <f>ROUND(I147*H147,2)</f>
        <v>0</v>
      </c>
      <c r="BL147" s="17" t="s">
        <v>265</v>
      </c>
      <c r="BM147" s="138" t="s">
        <v>1889</v>
      </c>
    </row>
    <row r="148" spans="2:65" s="1" customFormat="1" ht="19.5">
      <c r="B148" s="32"/>
      <c r="D148" s="140" t="s">
        <v>142</v>
      </c>
      <c r="F148" s="141" t="s">
        <v>1890</v>
      </c>
      <c r="I148" s="142"/>
      <c r="L148" s="32"/>
      <c r="M148" s="143"/>
      <c r="T148" s="53"/>
      <c r="AT148" s="17" t="s">
        <v>142</v>
      </c>
      <c r="AU148" s="17" t="s">
        <v>80</v>
      </c>
    </row>
    <row r="149" spans="2:65" s="1" customFormat="1">
      <c r="B149" s="32"/>
      <c r="D149" s="144" t="s">
        <v>144</v>
      </c>
      <c r="F149" s="145" t="s">
        <v>1891</v>
      </c>
      <c r="I149" s="142"/>
      <c r="L149" s="32"/>
      <c r="M149" s="143"/>
      <c r="T149" s="53"/>
      <c r="AT149" s="17" t="s">
        <v>144</v>
      </c>
      <c r="AU149" s="17" t="s">
        <v>80</v>
      </c>
    </row>
    <row r="150" spans="2:65" s="1" customFormat="1" ht="33" customHeight="1">
      <c r="B150" s="32"/>
      <c r="C150" s="127" t="s">
        <v>283</v>
      </c>
      <c r="D150" s="127" t="s">
        <v>135</v>
      </c>
      <c r="E150" s="128" t="s">
        <v>1892</v>
      </c>
      <c r="F150" s="129" t="s">
        <v>1893</v>
      </c>
      <c r="G150" s="130" t="s">
        <v>152</v>
      </c>
      <c r="H150" s="131">
        <v>55</v>
      </c>
      <c r="I150" s="132"/>
      <c r="J150" s="133">
        <f>ROUND(I150*H150,2)</f>
        <v>0</v>
      </c>
      <c r="K150" s="129" t="s">
        <v>139</v>
      </c>
      <c r="L150" s="32"/>
      <c r="M150" s="134" t="s">
        <v>19</v>
      </c>
      <c r="N150" s="135" t="s">
        <v>41</v>
      </c>
      <c r="P150" s="136">
        <f>O150*H150</f>
        <v>0</v>
      </c>
      <c r="Q150" s="136">
        <v>1.1E-4</v>
      </c>
      <c r="R150" s="136">
        <f>Q150*H150</f>
        <v>6.0499999999999998E-3</v>
      </c>
      <c r="S150" s="136">
        <v>0</v>
      </c>
      <c r="T150" s="137">
        <f>S150*H150</f>
        <v>0</v>
      </c>
      <c r="AR150" s="138" t="s">
        <v>265</v>
      </c>
      <c r="AT150" s="138" t="s">
        <v>135</v>
      </c>
      <c r="AU150" s="138" t="s">
        <v>80</v>
      </c>
      <c r="AY150" s="17" t="s">
        <v>132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78</v>
      </c>
      <c r="BK150" s="139">
        <f>ROUND(I150*H150,2)</f>
        <v>0</v>
      </c>
      <c r="BL150" s="17" t="s">
        <v>265</v>
      </c>
      <c r="BM150" s="138" t="s">
        <v>1894</v>
      </c>
    </row>
    <row r="151" spans="2:65" s="1" customFormat="1" ht="29.25">
      <c r="B151" s="32"/>
      <c r="D151" s="140" t="s">
        <v>142</v>
      </c>
      <c r="F151" s="141" t="s">
        <v>1895</v>
      </c>
      <c r="I151" s="142"/>
      <c r="L151" s="32"/>
      <c r="M151" s="143"/>
      <c r="T151" s="53"/>
      <c r="AT151" s="17" t="s">
        <v>142</v>
      </c>
      <c r="AU151" s="17" t="s">
        <v>80</v>
      </c>
    </row>
    <row r="152" spans="2:65" s="1" customFormat="1">
      <c r="B152" s="32"/>
      <c r="D152" s="144" t="s">
        <v>144</v>
      </c>
      <c r="F152" s="145" t="s">
        <v>1896</v>
      </c>
      <c r="I152" s="142"/>
      <c r="L152" s="32"/>
      <c r="M152" s="143"/>
      <c r="T152" s="53"/>
      <c r="AT152" s="17" t="s">
        <v>144</v>
      </c>
      <c r="AU152" s="17" t="s">
        <v>80</v>
      </c>
    </row>
    <row r="153" spans="2:65" s="1" customFormat="1" ht="37.9" customHeight="1">
      <c r="B153" s="32"/>
      <c r="C153" s="127" t="s">
        <v>289</v>
      </c>
      <c r="D153" s="127" t="s">
        <v>135</v>
      </c>
      <c r="E153" s="128" t="s">
        <v>1897</v>
      </c>
      <c r="F153" s="129" t="s">
        <v>1898</v>
      </c>
      <c r="G153" s="130" t="s">
        <v>152</v>
      </c>
      <c r="H153" s="131">
        <v>39</v>
      </c>
      <c r="I153" s="132"/>
      <c r="J153" s="133">
        <f>ROUND(I153*H153,2)</f>
        <v>0</v>
      </c>
      <c r="K153" s="129" t="s">
        <v>139</v>
      </c>
      <c r="L153" s="32"/>
      <c r="M153" s="134" t="s">
        <v>19</v>
      </c>
      <c r="N153" s="135" t="s">
        <v>41</v>
      </c>
      <c r="P153" s="136">
        <f>O153*H153</f>
        <v>0</v>
      </c>
      <c r="Q153" s="136">
        <v>1.6000000000000001E-4</v>
      </c>
      <c r="R153" s="136">
        <f>Q153*H153</f>
        <v>6.2400000000000008E-3</v>
      </c>
      <c r="S153" s="136">
        <v>0</v>
      </c>
      <c r="T153" s="137">
        <f>S153*H153</f>
        <v>0</v>
      </c>
      <c r="AR153" s="138" t="s">
        <v>265</v>
      </c>
      <c r="AT153" s="138" t="s">
        <v>135</v>
      </c>
      <c r="AU153" s="138" t="s">
        <v>80</v>
      </c>
      <c r="AY153" s="17" t="s">
        <v>132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78</v>
      </c>
      <c r="BK153" s="139">
        <f>ROUND(I153*H153,2)</f>
        <v>0</v>
      </c>
      <c r="BL153" s="17" t="s">
        <v>265</v>
      </c>
      <c r="BM153" s="138" t="s">
        <v>1899</v>
      </c>
    </row>
    <row r="154" spans="2:65" s="1" customFormat="1" ht="29.25">
      <c r="B154" s="32"/>
      <c r="D154" s="140" t="s">
        <v>142</v>
      </c>
      <c r="F154" s="141" t="s">
        <v>1900</v>
      </c>
      <c r="I154" s="142"/>
      <c r="L154" s="32"/>
      <c r="M154" s="143"/>
      <c r="T154" s="53"/>
      <c r="AT154" s="17" t="s">
        <v>142</v>
      </c>
      <c r="AU154" s="17" t="s">
        <v>80</v>
      </c>
    </row>
    <row r="155" spans="2:65" s="1" customFormat="1">
      <c r="B155" s="32"/>
      <c r="D155" s="144" t="s">
        <v>144</v>
      </c>
      <c r="F155" s="145" t="s">
        <v>1901</v>
      </c>
      <c r="I155" s="142"/>
      <c r="L155" s="32"/>
      <c r="M155" s="143"/>
      <c r="T155" s="53"/>
      <c r="AT155" s="17" t="s">
        <v>144</v>
      </c>
      <c r="AU155" s="17" t="s">
        <v>80</v>
      </c>
    </row>
    <row r="156" spans="2:65" s="1" customFormat="1" ht="24.2" customHeight="1">
      <c r="B156" s="32"/>
      <c r="C156" s="127" t="s">
        <v>295</v>
      </c>
      <c r="D156" s="127" t="s">
        <v>135</v>
      </c>
      <c r="E156" s="128" t="s">
        <v>1902</v>
      </c>
      <c r="F156" s="129" t="s">
        <v>1903</v>
      </c>
      <c r="G156" s="130" t="s">
        <v>544</v>
      </c>
      <c r="H156" s="176"/>
      <c r="I156" s="132"/>
      <c r="J156" s="133">
        <f>ROUND(I156*H156,2)</f>
        <v>0</v>
      </c>
      <c r="K156" s="129" t="s">
        <v>139</v>
      </c>
      <c r="L156" s="32"/>
      <c r="M156" s="134" t="s">
        <v>19</v>
      </c>
      <c r="N156" s="135" t="s">
        <v>41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265</v>
      </c>
      <c r="AT156" s="138" t="s">
        <v>135</v>
      </c>
      <c r="AU156" s="138" t="s">
        <v>80</v>
      </c>
      <c r="AY156" s="17" t="s">
        <v>132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78</v>
      </c>
      <c r="BK156" s="139">
        <f>ROUND(I156*H156,2)</f>
        <v>0</v>
      </c>
      <c r="BL156" s="17" t="s">
        <v>265</v>
      </c>
      <c r="BM156" s="138" t="s">
        <v>1904</v>
      </c>
    </row>
    <row r="157" spans="2:65" s="1" customFormat="1" ht="29.25">
      <c r="B157" s="32"/>
      <c r="D157" s="140" t="s">
        <v>142</v>
      </c>
      <c r="F157" s="141" t="s">
        <v>1905</v>
      </c>
      <c r="I157" s="142"/>
      <c r="L157" s="32"/>
      <c r="M157" s="143"/>
      <c r="T157" s="53"/>
      <c r="AT157" s="17" t="s">
        <v>142</v>
      </c>
      <c r="AU157" s="17" t="s">
        <v>80</v>
      </c>
    </row>
    <row r="158" spans="2:65" s="1" customFormat="1">
      <c r="B158" s="32"/>
      <c r="D158" s="144" t="s">
        <v>144</v>
      </c>
      <c r="F158" s="145" t="s">
        <v>1906</v>
      </c>
      <c r="I158" s="142"/>
      <c r="L158" s="32"/>
      <c r="M158" s="143"/>
      <c r="T158" s="53"/>
      <c r="AT158" s="17" t="s">
        <v>144</v>
      </c>
      <c r="AU158" s="17" t="s">
        <v>80</v>
      </c>
    </row>
    <row r="159" spans="2:65" s="11" customFormat="1" ht="22.9" customHeight="1">
      <c r="B159" s="115"/>
      <c r="D159" s="116" t="s">
        <v>69</v>
      </c>
      <c r="E159" s="125" t="s">
        <v>1907</v>
      </c>
      <c r="F159" s="125" t="s">
        <v>1908</v>
      </c>
      <c r="I159" s="118"/>
      <c r="J159" s="126">
        <f>BK159</f>
        <v>0</v>
      </c>
      <c r="L159" s="115"/>
      <c r="M159" s="120"/>
      <c r="P159" s="121">
        <f>SUM(P160:P186)</f>
        <v>0</v>
      </c>
      <c r="R159" s="121">
        <f>SUM(R160:R186)</f>
        <v>1.4089999999999998E-2</v>
      </c>
      <c r="T159" s="122">
        <f>SUM(T160:T186)</f>
        <v>4.9499999999999995E-3</v>
      </c>
      <c r="AR159" s="116" t="s">
        <v>80</v>
      </c>
      <c r="AT159" s="123" t="s">
        <v>69</v>
      </c>
      <c r="AU159" s="123" t="s">
        <v>78</v>
      </c>
      <c r="AY159" s="116" t="s">
        <v>132</v>
      </c>
      <c r="BK159" s="124">
        <f>SUM(BK160:BK186)</f>
        <v>0</v>
      </c>
    </row>
    <row r="160" spans="2:65" s="1" customFormat="1" ht="24.2" customHeight="1">
      <c r="B160" s="32"/>
      <c r="C160" s="127" t="s">
        <v>7</v>
      </c>
      <c r="D160" s="127" t="s">
        <v>135</v>
      </c>
      <c r="E160" s="128" t="s">
        <v>1909</v>
      </c>
      <c r="F160" s="129" t="s">
        <v>1910</v>
      </c>
      <c r="G160" s="130" t="s">
        <v>653</v>
      </c>
      <c r="H160" s="131">
        <v>5</v>
      </c>
      <c r="I160" s="132"/>
      <c r="J160" s="133">
        <f>ROUND(I160*H160,2)</f>
        <v>0</v>
      </c>
      <c r="K160" s="129" t="s">
        <v>139</v>
      </c>
      <c r="L160" s="32"/>
      <c r="M160" s="134" t="s">
        <v>19</v>
      </c>
      <c r="N160" s="135" t="s">
        <v>41</v>
      </c>
      <c r="P160" s="136">
        <f>O160*H160</f>
        <v>0</v>
      </c>
      <c r="Q160" s="136">
        <v>4.0000000000000003E-5</v>
      </c>
      <c r="R160" s="136">
        <f>Q160*H160</f>
        <v>2.0000000000000001E-4</v>
      </c>
      <c r="S160" s="136">
        <v>4.4999999999999999E-4</v>
      </c>
      <c r="T160" s="137">
        <f>S160*H160</f>
        <v>2.2499999999999998E-3</v>
      </c>
      <c r="AR160" s="138" t="s">
        <v>265</v>
      </c>
      <c r="AT160" s="138" t="s">
        <v>135</v>
      </c>
      <c r="AU160" s="138" t="s">
        <v>80</v>
      </c>
      <c r="AY160" s="17" t="s">
        <v>132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78</v>
      </c>
      <c r="BK160" s="139">
        <f>ROUND(I160*H160,2)</f>
        <v>0</v>
      </c>
      <c r="BL160" s="17" t="s">
        <v>265</v>
      </c>
      <c r="BM160" s="138" t="s">
        <v>1911</v>
      </c>
    </row>
    <row r="161" spans="2:65" s="1" customFormat="1">
      <c r="B161" s="32"/>
      <c r="D161" s="140" t="s">
        <v>142</v>
      </c>
      <c r="F161" s="141" t="s">
        <v>1912</v>
      </c>
      <c r="I161" s="142"/>
      <c r="L161" s="32"/>
      <c r="M161" s="143"/>
      <c r="T161" s="53"/>
      <c r="AT161" s="17" t="s">
        <v>142</v>
      </c>
      <c r="AU161" s="17" t="s">
        <v>80</v>
      </c>
    </row>
    <row r="162" spans="2:65" s="1" customFormat="1">
      <c r="B162" s="32"/>
      <c r="D162" s="144" t="s">
        <v>144</v>
      </c>
      <c r="F162" s="145" t="s">
        <v>1913</v>
      </c>
      <c r="I162" s="142"/>
      <c r="L162" s="32"/>
      <c r="M162" s="143"/>
      <c r="T162" s="53"/>
      <c r="AT162" s="17" t="s">
        <v>144</v>
      </c>
      <c r="AU162" s="17" t="s">
        <v>80</v>
      </c>
    </row>
    <row r="163" spans="2:65" s="1" customFormat="1" ht="24.2" customHeight="1">
      <c r="B163" s="32"/>
      <c r="C163" s="127" t="s">
        <v>306</v>
      </c>
      <c r="D163" s="127" t="s">
        <v>135</v>
      </c>
      <c r="E163" s="128" t="s">
        <v>1914</v>
      </c>
      <c r="F163" s="129" t="s">
        <v>1915</v>
      </c>
      <c r="G163" s="130" t="s">
        <v>653</v>
      </c>
      <c r="H163" s="131">
        <v>6</v>
      </c>
      <c r="I163" s="132"/>
      <c r="J163" s="133">
        <f>ROUND(I163*H163,2)</f>
        <v>0</v>
      </c>
      <c r="K163" s="129" t="s">
        <v>139</v>
      </c>
      <c r="L163" s="32"/>
      <c r="M163" s="134" t="s">
        <v>19</v>
      </c>
      <c r="N163" s="135" t="s">
        <v>41</v>
      </c>
      <c r="P163" s="136">
        <f>O163*H163</f>
        <v>0</v>
      </c>
      <c r="Q163" s="136">
        <v>9.0000000000000006E-5</v>
      </c>
      <c r="R163" s="136">
        <f>Q163*H163</f>
        <v>5.4000000000000001E-4</v>
      </c>
      <c r="S163" s="136">
        <v>4.4999999999999999E-4</v>
      </c>
      <c r="T163" s="137">
        <f>S163*H163</f>
        <v>2.7000000000000001E-3</v>
      </c>
      <c r="AR163" s="138" t="s">
        <v>265</v>
      </c>
      <c r="AT163" s="138" t="s">
        <v>135</v>
      </c>
      <c r="AU163" s="138" t="s">
        <v>80</v>
      </c>
      <c r="AY163" s="17" t="s">
        <v>132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78</v>
      </c>
      <c r="BK163" s="139">
        <f>ROUND(I163*H163,2)</f>
        <v>0</v>
      </c>
      <c r="BL163" s="17" t="s">
        <v>265</v>
      </c>
      <c r="BM163" s="138" t="s">
        <v>1916</v>
      </c>
    </row>
    <row r="164" spans="2:65" s="1" customFormat="1">
      <c r="B164" s="32"/>
      <c r="D164" s="140" t="s">
        <v>142</v>
      </c>
      <c r="F164" s="141" t="s">
        <v>1917</v>
      </c>
      <c r="I164" s="142"/>
      <c r="L164" s="32"/>
      <c r="M164" s="143"/>
      <c r="T164" s="53"/>
      <c r="AT164" s="17" t="s">
        <v>142</v>
      </c>
      <c r="AU164" s="17" t="s">
        <v>80</v>
      </c>
    </row>
    <row r="165" spans="2:65" s="1" customFormat="1">
      <c r="B165" s="32"/>
      <c r="D165" s="144" t="s">
        <v>144</v>
      </c>
      <c r="F165" s="145" t="s">
        <v>1918</v>
      </c>
      <c r="I165" s="142"/>
      <c r="L165" s="32"/>
      <c r="M165" s="143"/>
      <c r="T165" s="53"/>
      <c r="AT165" s="17" t="s">
        <v>144</v>
      </c>
      <c r="AU165" s="17" t="s">
        <v>80</v>
      </c>
    </row>
    <row r="166" spans="2:65" s="1" customFormat="1" ht="24.2" customHeight="1">
      <c r="B166" s="32"/>
      <c r="C166" s="127" t="s">
        <v>316</v>
      </c>
      <c r="D166" s="127" t="s">
        <v>135</v>
      </c>
      <c r="E166" s="128" t="s">
        <v>1919</v>
      </c>
      <c r="F166" s="129" t="s">
        <v>1920</v>
      </c>
      <c r="G166" s="130" t="s">
        <v>653</v>
      </c>
      <c r="H166" s="131">
        <v>7</v>
      </c>
      <c r="I166" s="132"/>
      <c r="J166" s="133">
        <f>ROUND(I166*H166,2)</f>
        <v>0</v>
      </c>
      <c r="K166" s="129" t="s">
        <v>139</v>
      </c>
      <c r="L166" s="32"/>
      <c r="M166" s="134" t="s">
        <v>19</v>
      </c>
      <c r="N166" s="135" t="s">
        <v>41</v>
      </c>
      <c r="P166" s="136">
        <f>O166*H166</f>
        <v>0</v>
      </c>
      <c r="Q166" s="136">
        <v>2.9E-4</v>
      </c>
      <c r="R166" s="136">
        <f>Q166*H166</f>
        <v>2.0300000000000001E-3</v>
      </c>
      <c r="S166" s="136">
        <v>0</v>
      </c>
      <c r="T166" s="137">
        <f>S166*H166</f>
        <v>0</v>
      </c>
      <c r="AR166" s="138" t="s">
        <v>265</v>
      </c>
      <c r="AT166" s="138" t="s">
        <v>135</v>
      </c>
      <c r="AU166" s="138" t="s">
        <v>80</v>
      </c>
      <c r="AY166" s="17" t="s">
        <v>132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7" t="s">
        <v>78</v>
      </c>
      <c r="BK166" s="139">
        <f>ROUND(I166*H166,2)</f>
        <v>0</v>
      </c>
      <c r="BL166" s="17" t="s">
        <v>265</v>
      </c>
      <c r="BM166" s="138" t="s">
        <v>1921</v>
      </c>
    </row>
    <row r="167" spans="2:65" s="1" customFormat="1" ht="19.5">
      <c r="B167" s="32"/>
      <c r="D167" s="140" t="s">
        <v>142</v>
      </c>
      <c r="F167" s="141" t="s">
        <v>1922</v>
      </c>
      <c r="I167" s="142"/>
      <c r="L167" s="32"/>
      <c r="M167" s="143"/>
      <c r="T167" s="53"/>
      <c r="AT167" s="17" t="s">
        <v>142</v>
      </c>
      <c r="AU167" s="17" t="s">
        <v>80</v>
      </c>
    </row>
    <row r="168" spans="2:65" s="1" customFormat="1">
      <c r="B168" s="32"/>
      <c r="D168" s="144" t="s">
        <v>144</v>
      </c>
      <c r="F168" s="145" t="s">
        <v>1923</v>
      </c>
      <c r="I168" s="142"/>
      <c r="L168" s="32"/>
      <c r="M168" s="143"/>
      <c r="T168" s="53"/>
      <c r="AT168" s="17" t="s">
        <v>144</v>
      </c>
      <c r="AU168" s="17" t="s">
        <v>80</v>
      </c>
    </row>
    <row r="169" spans="2:65" s="1" customFormat="1" ht="24.2" customHeight="1">
      <c r="B169" s="32"/>
      <c r="C169" s="127" t="s">
        <v>322</v>
      </c>
      <c r="D169" s="127" t="s">
        <v>135</v>
      </c>
      <c r="E169" s="128" t="s">
        <v>1924</v>
      </c>
      <c r="F169" s="129" t="s">
        <v>1925</v>
      </c>
      <c r="G169" s="130" t="s">
        <v>653</v>
      </c>
      <c r="H169" s="131">
        <v>7</v>
      </c>
      <c r="I169" s="132"/>
      <c r="J169" s="133">
        <f>ROUND(I169*H169,2)</f>
        <v>0</v>
      </c>
      <c r="K169" s="129" t="s">
        <v>139</v>
      </c>
      <c r="L169" s="32"/>
      <c r="M169" s="134" t="s">
        <v>19</v>
      </c>
      <c r="N169" s="135" t="s">
        <v>41</v>
      </c>
      <c r="P169" s="136">
        <f>O169*H169</f>
        <v>0</v>
      </c>
      <c r="Q169" s="136">
        <v>1.3999999999999999E-4</v>
      </c>
      <c r="R169" s="136">
        <f>Q169*H169</f>
        <v>9.7999999999999997E-4</v>
      </c>
      <c r="S169" s="136">
        <v>0</v>
      </c>
      <c r="T169" s="137">
        <f>S169*H169</f>
        <v>0</v>
      </c>
      <c r="AR169" s="138" t="s">
        <v>265</v>
      </c>
      <c r="AT169" s="138" t="s">
        <v>135</v>
      </c>
      <c r="AU169" s="138" t="s">
        <v>80</v>
      </c>
      <c r="AY169" s="17" t="s">
        <v>132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78</v>
      </c>
      <c r="BK169" s="139">
        <f>ROUND(I169*H169,2)</f>
        <v>0</v>
      </c>
      <c r="BL169" s="17" t="s">
        <v>265</v>
      </c>
      <c r="BM169" s="138" t="s">
        <v>1926</v>
      </c>
    </row>
    <row r="170" spans="2:65" s="1" customFormat="1" ht="19.5">
      <c r="B170" s="32"/>
      <c r="D170" s="140" t="s">
        <v>142</v>
      </c>
      <c r="F170" s="141" t="s">
        <v>1927</v>
      </c>
      <c r="I170" s="142"/>
      <c r="L170" s="32"/>
      <c r="M170" s="143"/>
      <c r="T170" s="53"/>
      <c r="AT170" s="17" t="s">
        <v>142</v>
      </c>
      <c r="AU170" s="17" t="s">
        <v>80</v>
      </c>
    </row>
    <row r="171" spans="2:65" s="1" customFormat="1">
      <c r="B171" s="32"/>
      <c r="D171" s="144" t="s">
        <v>144</v>
      </c>
      <c r="F171" s="145" t="s">
        <v>1928</v>
      </c>
      <c r="I171" s="142"/>
      <c r="L171" s="32"/>
      <c r="M171" s="143"/>
      <c r="T171" s="53"/>
      <c r="AT171" s="17" t="s">
        <v>144</v>
      </c>
      <c r="AU171" s="17" t="s">
        <v>80</v>
      </c>
    </row>
    <row r="172" spans="2:65" s="1" customFormat="1" ht="24.2" customHeight="1">
      <c r="B172" s="32"/>
      <c r="C172" s="127" t="s">
        <v>329</v>
      </c>
      <c r="D172" s="127" t="s">
        <v>135</v>
      </c>
      <c r="E172" s="128" t="s">
        <v>1929</v>
      </c>
      <c r="F172" s="129" t="s">
        <v>1930</v>
      </c>
      <c r="G172" s="130" t="s">
        <v>653</v>
      </c>
      <c r="H172" s="131">
        <v>7</v>
      </c>
      <c r="I172" s="132"/>
      <c r="J172" s="133">
        <f>ROUND(I172*H172,2)</f>
        <v>0</v>
      </c>
      <c r="K172" s="129" t="s">
        <v>139</v>
      </c>
      <c r="L172" s="32"/>
      <c r="M172" s="134" t="s">
        <v>19</v>
      </c>
      <c r="N172" s="135" t="s">
        <v>41</v>
      </c>
      <c r="P172" s="136">
        <f>O172*H172</f>
        <v>0</v>
      </c>
      <c r="Q172" s="136">
        <v>6.9999999999999999E-4</v>
      </c>
      <c r="R172" s="136">
        <f>Q172*H172</f>
        <v>4.8999999999999998E-3</v>
      </c>
      <c r="S172" s="136">
        <v>0</v>
      </c>
      <c r="T172" s="137">
        <f>S172*H172</f>
        <v>0</v>
      </c>
      <c r="AR172" s="138" t="s">
        <v>265</v>
      </c>
      <c r="AT172" s="138" t="s">
        <v>135</v>
      </c>
      <c r="AU172" s="138" t="s">
        <v>80</v>
      </c>
      <c r="AY172" s="17" t="s">
        <v>132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78</v>
      </c>
      <c r="BK172" s="139">
        <f>ROUND(I172*H172,2)</f>
        <v>0</v>
      </c>
      <c r="BL172" s="17" t="s">
        <v>265</v>
      </c>
      <c r="BM172" s="138" t="s">
        <v>1931</v>
      </c>
    </row>
    <row r="173" spans="2:65" s="1" customFormat="1" ht="19.5">
      <c r="B173" s="32"/>
      <c r="D173" s="140" t="s">
        <v>142</v>
      </c>
      <c r="F173" s="141" t="s">
        <v>1932</v>
      </c>
      <c r="I173" s="142"/>
      <c r="L173" s="32"/>
      <c r="M173" s="143"/>
      <c r="T173" s="53"/>
      <c r="AT173" s="17" t="s">
        <v>142</v>
      </c>
      <c r="AU173" s="17" t="s">
        <v>80</v>
      </c>
    </row>
    <row r="174" spans="2:65" s="1" customFormat="1">
      <c r="B174" s="32"/>
      <c r="D174" s="144" t="s">
        <v>144</v>
      </c>
      <c r="F174" s="145" t="s">
        <v>1933</v>
      </c>
      <c r="I174" s="142"/>
      <c r="L174" s="32"/>
      <c r="M174" s="143"/>
      <c r="T174" s="53"/>
      <c r="AT174" s="17" t="s">
        <v>144</v>
      </c>
      <c r="AU174" s="17" t="s">
        <v>80</v>
      </c>
    </row>
    <row r="175" spans="2:65" s="1" customFormat="1" ht="24.2" customHeight="1">
      <c r="B175" s="32"/>
      <c r="C175" s="127" t="s">
        <v>336</v>
      </c>
      <c r="D175" s="127" t="s">
        <v>135</v>
      </c>
      <c r="E175" s="128" t="s">
        <v>1934</v>
      </c>
      <c r="F175" s="129" t="s">
        <v>1935</v>
      </c>
      <c r="G175" s="130" t="s">
        <v>653</v>
      </c>
      <c r="H175" s="131">
        <v>7</v>
      </c>
      <c r="I175" s="132"/>
      <c r="J175" s="133">
        <f>ROUND(I175*H175,2)</f>
        <v>0</v>
      </c>
      <c r="K175" s="129" t="s">
        <v>139</v>
      </c>
      <c r="L175" s="32"/>
      <c r="M175" s="134" t="s">
        <v>19</v>
      </c>
      <c r="N175" s="135" t="s">
        <v>41</v>
      </c>
      <c r="P175" s="136">
        <f>O175*H175</f>
        <v>0</v>
      </c>
      <c r="Q175" s="136">
        <v>2.7999999999999998E-4</v>
      </c>
      <c r="R175" s="136">
        <f>Q175*H175</f>
        <v>1.9599999999999999E-3</v>
      </c>
      <c r="S175" s="136">
        <v>0</v>
      </c>
      <c r="T175" s="137">
        <f>S175*H175</f>
        <v>0</v>
      </c>
      <c r="AR175" s="138" t="s">
        <v>265</v>
      </c>
      <c r="AT175" s="138" t="s">
        <v>135</v>
      </c>
      <c r="AU175" s="138" t="s">
        <v>80</v>
      </c>
      <c r="AY175" s="17" t="s">
        <v>132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78</v>
      </c>
      <c r="BK175" s="139">
        <f>ROUND(I175*H175,2)</f>
        <v>0</v>
      </c>
      <c r="BL175" s="17" t="s">
        <v>265</v>
      </c>
      <c r="BM175" s="138" t="s">
        <v>1936</v>
      </c>
    </row>
    <row r="176" spans="2:65" s="1" customFormat="1">
      <c r="B176" s="32"/>
      <c r="D176" s="140" t="s">
        <v>142</v>
      </c>
      <c r="F176" s="141" t="s">
        <v>1937</v>
      </c>
      <c r="I176" s="142"/>
      <c r="L176" s="32"/>
      <c r="M176" s="143"/>
      <c r="T176" s="53"/>
      <c r="AT176" s="17" t="s">
        <v>142</v>
      </c>
      <c r="AU176" s="17" t="s">
        <v>80</v>
      </c>
    </row>
    <row r="177" spans="2:65" s="1" customFormat="1">
      <c r="B177" s="32"/>
      <c r="D177" s="144" t="s">
        <v>144</v>
      </c>
      <c r="F177" s="145" t="s">
        <v>1938</v>
      </c>
      <c r="I177" s="142"/>
      <c r="L177" s="32"/>
      <c r="M177" s="143"/>
      <c r="T177" s="53"/>
      <c r="AT177" s="17" t="s">
        <v>144</v>
      </c>
      <c r="AU177" s="17" t="s">
        <v>80</v>
      </c>
    </row>
    <row r="178" spans="2:65" s="1" customFormat="1" ht="24.2" customHeight="1">
      <c r="B178" s="32"/>
      <c r="C178" s="127" t="s">
        <v>343</v>
      </c>
      <c r="D178" s="127" t="s">
        <v>135</v>
      </c>
      <c r="E178" s="128" t="s">
        <v>1939</v>
      </c>
      <c r="F178" s="129" t="s">
        <v>1940</v>
      </c>
      <c r="G178" s="130" t="s">
        <v>653</v>
      </c>
      <c r="H178" s="131">
        <v>4</v>
      </c>
      <c r="I178" s="132"/>
      <c r="J178" s="133">
        <f>ROUND(I178*H178,2)</f>
        <v>0</v>
      </c>
      <c r="K178" s="129" t="s">
        <v>139</v>
      </c>
      <c r="L178" s="32"/>
      <c r="M178" s="134" t="s">
        <v>19</v>
      </c>
      <c r="N178" s="135" t="s">
        <v>41</v>
      </c>
      <c r="P178" s="136">
        <f>O178*H178</f>
        <v>0</v>
      </c>
      <c r="Q178" s="136">
        <v>2.7E-4</v>
      </c>
      <c r="R178" s="136">
        <f>Q178*H178</f>
        <v>1.08E-3</v>
      </c>
      <c r="S178" s="136">
        <v>0</v>
      </c>
      <c r="T178" s="137">
        <f>S178*H178</f>
        <v>0</v>
      </c>
      <c r="AR178" s="138" t="s">
        <v>265</v>
      </c>
      <c r="AT178" s="138" t="s">
        <v>135</v>
      </c>
      <c r="AU178" s="138" t="s">
        <v>80</v>
      </c>
      <c r="AY178" s="17" t="s">
        <v>132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78</v>
      </c>
      <c r="BK178" s="139">
        <f>ROUND(I178*H178,2)</f>
        <v>0</v>
      </c>
      <c r="BL178" s="17" t="s">
        <v>265</v>
      </c>
      <c r="BM178" s="138" t="s">
        <v>1941</v>
      </c>
    </row>
    <row r="179" spans="2:65" s="1" customFormat="1" ht="19.5">
      <c r="B179" s="32"/>
      <c r="D179" s="140" t="s">
        <v>142</v>
      </c>
      <c r="F179" s="141" t="s">
        <v>1942</v>
      </c>
      <c r="I179" s="142"/>
      <c r="L179" s="32"/>
      <c r="M179" s="143"/>
      <c r="T179" s="53"/>
      <c r="AT179" s="17" t="s">
        <v>142</v>
      </c>
      <c r="AU179" s="17" t="s">
        <v>80</v>
      </c>
    </row>
    <row r="180" spans="2:65" s="1" customFormat="1">
      <c r="B180" s="32"/>
      <c r="D180" s="144" t="s">
        <v>144</v>
      </c>
      <c r="F180" s="145" t="s">
        <v>1943</v>
      </c>
      <c r="I180" s="142"/>
      <c r="L180" s="32"/>
      <c r="M180" s="143"/>
      <c r="T180" s="53"/>
      <c r="AT180" s="17" t="s">
        <v>144</v>
      </c>
      <c r="AU180" s="17" t="s">
        <v>80</v>
      </c>
    </row>
    <row r="181" spans="2:65" s="1" customFormat="1" ht="24.2" customHeight="1">
      <c r="B181" s="32"/>
      <c r="C181" s="127" t="s">
        <v>350</v>
      </c>
      <c r="D181" s="127" t="s">
        <v>135</v>
      </c>
      <c r="E181" s="128" t="s">
        <v>1944</v>
      </c>
      <c r="F181" s="129" t="s">
        <v>1945</v>
      </c>
      <c r="G181" s="130" t="s">
        <v>653</v>
      </c>
      <c r="H181" s="131">
        <v>2</v>
      </c>
      <c r="I181" s="132"/>
      <c r="J181" s="133">
        <f>ROUND(I181*H181,2)</f>
        <v>0</v>
      </c>
      <c r="K181" s="129" t="s">
        <v>139</v>
      </c>
      <c r="L181" s="32"/>
      <c r="M181" s="134" t="s">
        <v>19</v>
      </c>
      <c r="N181" s="135" t="s">
        <v>41</v>
      </c>
      <c r="P181" s="136">
        <f>O181*H181</f>
        <v>0</v>
      </c>
      <c r="Q181" s="136">
        <v>1.1999999999999999E-3</v>
      </c>
      <c r="R181" s="136">
        <f>Q181*H181</f>
        <v>2.3999999999999998E-3</v>
      </c>
      <c r="S181" s="136">
        <v>0</v>
      </c>
      <c r="T181" s="137">
        <f>S181*H181</f>
        <v>0</v>
      </c>
      <c r="AR181" s="138" t="s">
        <v>265</v>
      </c>
      <c r="AT181" s="138" t="s">
        <v>135</v>
      </c>
      <c r="AU181" s="138" t="s">
        <v>80</v>
      </c>
      <c r="AY181" s="17" t="s">
        <v>132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78</v>
      </c>
      <c r="BK181" s="139">
        <f>ROUND(I181*H181,2)</f>
        <v>0</v>
      </c>
      <c r="BL181" s="17" t="s">
        <v>265</v>
      </c>
      <c r="BM181" s="138" t="s">
        <v>1946</v>
      </c>
    </row>
    <row r="182" spans="2:65" s="1" customFormat="1" ht="19.5">
      <c r="B182" s="32"/>
      <c r="D182" s="140" t="s">
        <v>142</v>
      </c>
      <c r="F182" s="141" t="s">
        <v>1947</v>
      </c>
      <c r="I182" s="142"/>
      <c r="L182" s="32"/>
      <c r="M182" s="143"/>
      <c r="T182" s="53"/>
      <c r="AT182" s="17" t="s">
        <v>142</v>
      </c>
      <c r="AU182" s="17" t="s">
        <v>80</v>
      </c>
    </row>
    <row r="183" spans="2:65" s="1" customFormat="1">
      <c r="B183" s="32"/>
      <c r="D183" s="144" t="s">
        <v>144</v>
      </c>
      <c r="F183" s="145" t="s">
        <v>1948</v>
      </c>
      <c r="I183" s="142"/>
      <c r="L183" s="32"/>
      <c r="M183" s="143"/>
      <c r="T183" s="53"/>
      <c r="AT183" s="17" t="s">
        <v>144</v>
      </c>
      <c r="AU183" s="17" t="s">
        <v>80</v>
      </c>
    </row>
    <row r="184" spans="2:65" s="1" customFormat="1" ht="24.2" customHeight="1">
      <c r="B184" s="32"/>
      <c r="C184" s="127" t="s">
        <v>356</v>
      </c>
      <c r="D184" s="127" t="s">
        <v>135</v>
      </c>
      <c r="E184" s="128" t="s">
        <v>1949</v>
      </c>
      <c r="F184" s="129" t="s">
        <v>1950</v>
      </c>
      <c r="G184" s="130" t="s">
        <v>544</v>
      </c>
      <c r="H184" s="176"/>
      <c r="I184" s="132"/>
      <c r="J184" s="133">
        <f>ROUND(I184*H184,2)</f>
        <v>0</v>
      </c>
      <c r="K184" s="129" t="s">
        <v>139</v>
      </c>
      <c r="L184" s="32"/>
      <c r="M184" s="134" t="s">
        <v>19</v>
      </c>
      <c r="N184" s="135" t="s">
        <v>41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265</v>
      </c>
      <c r="AT184" s="138" t="s">
        <v>135</v>
      </c>
      <c r="AU184" s="138" t="s">
        <v>80</v>
      </c>
      <c r="AY184" s="17" t="s">
        <v>132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78</v>
      </c>
      <c r="BK184" s="139">
        <f>ROUND(I184*H184,2)</f>
        <v>0</v>
      </c>
      <c r="BL184" s="17" t="s">
        <v>265</v>
      </c>
      <c r="BM184" s="138" t="s">
        <v>1951</v>
      </c>
    </row>
    <row r="185" spans="2:65" s="1" customFormat="1" ht="29.25">
      <c r="B185" s="32"/>
      <c r="D185" s="140" t="s">
        <v>142</v>
      </c>
      <c r="F185" s="141" t="s">
        <v>1952</v>
      </c>
      <c r="I185" s="142"/>
      <c r="L185" s="32"/>
      <c r="M185" s="143"/>
      <c r="T185" s="53"/>
      <c r="AT185" s="17" t="s">
        <v>142</v>
      </c>
      <c r="AU185" s="17" t="s">
        <v>80</v>
      </c>
    </row>
    <row r="186" spans="2:65" s="1" customFormat="1">
      <c r="B186" s="32"/>
      <c r="D186" s="144" t="s">
        <v>144</v>
      </c>
      <c r="F186" s="145" t="s">
        <v>1953</v>
      </c>
      <c r="I186" s="142"/>
      <c r="L186" s="32"/>
      <c r="M186" s="143"/>
      <c r="T186" s="53"/>
      <c r="AT186" s="17" t="s">
        <v>144</v>
      </c>
      <c r="AU186" s="17" t="s">
        <v>80</v>
      </c>
    </row>
    <row r="187" spans="2:65" s="11" customFormat="1" ht="22.9" customHeight="1">
      <c r="B187" s="115"/>
      <c r="D187" s="116" t="s">
        <v>69</v>
      </c>
      <c r="E187" s="125" t="s">
        <v>1954</v>
      </c>
      <c r="F187" s="125" t="s">
        <v>1955</v>
      </c>
      <c r="I187" s="118"/>
      <c r="J187" s="126">
        <f>BK187</f>
        <v>0</v>
      </c>
      <c r="L187" s="115"/>
      <c r="M187" s="120"/>
      <c r="P187" s="121">
        <f>SUM(P188:P228)</f>
        <v>0</v>
      </c>
      <c r="R187" s="121">
        <f>SUM(R188:R228)</f>
        <v>0.21174000000000001</v>
      </c>
      <c r="T187" s="122">
        <f>SUM(T188:T228)</f>
        <v>0.11448999999999999</v>
      </c>
      <c r="AR187" s="116" t="s">
        <v>80</v>
      </c>
      <c r="AT187" s="123" t="s">
        <v>69</v>
      </c>
      <c r="AU187" s="123" t="s">
        <v>78</v>
      </c>
      <c r="AY187" s="116" t="s">
        <v>132</v>
      </c>
      <c r="BK187" s="124">
        <f>SUM(BK188:BK228)</f>
        <v>0</v>
      </c>
    </row>
    <row r="188" spans="2:65" s="1" customFormat="1" ht="24.2" customHeight="1">
      <c r="B188" s="32"/>
      <c r="C188" s="127" t="s">
        <v>362</v>
      </c>
      <c r="D188" s="127" t="s">
        <v>135</v>
      </c>
      <c r="E188" s="128" t="s">
        <v>1956</v>
      </c>
      <c r="F188" s="129" t="s">
        <v>1957</v>
      </c>
      <c r="G188" s="130" t="s">
        <v>653</v>
      </c>
      <c r="H188" s="131">
        <v>7</v>
      </c>
      <c r="I188" s="132"/>
      <c r="J188" s="133">
        <f>ROUND(I188*H188,2)</f>
        <v>0</v>
      </c>
      <c r="K188" s="129" t="s">
        <v>139</v>
      </c>
      <c r="L188" s="32"/>
      <c r="M188" s="134" t="s">
        <v>19</v>
      </c>
      <c r="N188" s="135" t="s">
        <v>41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265</v>
      </c>
      <c r="AT188" s="138" t="s">
        <v>135</v>
      </c>
      <c r="AU188" s="138" t="s">
        <v>80</v>
      </c>
      <c r="AY188" s="17" t="s">
        <v>132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78</v>
      </c>
      <c r="BK188" s="139">
        <f>ROUND(I188*H188,2)</f>
        <v>0</v>
      </c>
      <c r="BL188" s="17" t="s">
        <v>265</v>
      </c>
      <c r="BM188" s="138" t="s">
        <v>1958</v>
      </c>
    </row>
    <row r="189" spans="2:65" s="1" customFormat="1" ht="19.5">
      <c r="B189" s="32"/>
      <c r="D189" s="140" t="s">
        <v>142</v>
      </c>
      <c r="F189" s="141" t="s">
        <v>1959</v>
      </c>
      <c r="I189" s="142"/>
      <c r="L189" s="32"/>
      <c r="M189" s="143"/>
      <c r="T189" s="53"/>
      <c r="AT189" s="17" t="s">
        <v>142</v>
      </c>
      <c r="AU189" s="17" t="s">
        <v>80</v>
      </c>
    </row>
    <row r="190" spans="2:65" s="1" customFormat="1">
      <c r="B190" s="32"/>
      <c r="D190" s="144" t="s">
        <v>144</v>
      </c>
      <c r="F190" s="145" t="s">
        <v>1960</v>
      </c>
      <c r="I190" s="142"/>
      <c r="L190" s="32"/>
      <c r="M190" s="143"/>
      <c r="T190" s="53"/>
      <c r="AT190" s="17" t="s">
        <v>144</v>
      </c>
      <c r="AU190" s="17" t="s">
        <v>80</v>
      </c>
    </row>
    <row r="191" spans="2:65" s="1" customFormat="1" ht="24.2" customHeight="1">
      <c r="B191" s="32"/>
      <c r="C191" s="127" t="s">
        <v>368</v>
      </c>
      <c r="D191" s="127" t="s">
        <v>135</v>
      </c>
      <c r="E191" s="128" t="s">
        <v>1961</v>
      </c>
      <c r="F191" s="129" t="s">
        <v>1962</v>
      </c>
      <c r="G191" s="130" t="s">
        <v>653</v>
      </c>
      <c r="H191" s="131">
        <v>2</v>
      </c>
      <c r="I191" s="132"/>
      <c r="J191" s="133">
        <f>ROUND(I191*H191,2)</f>
        <v>0</v>
      </c>
      <c r="K191" s="129" t="s">
        <v>139</v>
      </c>
      <c r="L191" s="32"/>
      <c r="M191" s="134" t="s">
        <v>19</v>
      </c>
      <c r="N191" s="135" t="s">
        <v>41</v>
      </c>
      <c r="P191" s="136">
        <f>O191*H191</f>
        <v>0</v>
      </c>
      <c r="Q191" s="136">
        <v>5.0000000000000002E-5</v>
      </c>
      <c r="R191" s="136">
        <f>Q191*H191</f>
        <v>1E-4</v>
      </c>
      <c r="S191" s="136">
        <v>1.235E-2</v>
      </c>
      <c r="T191" s="137">
        <f>S191*H191</f>
        <v>2.47E-2</v>
      </c>
      <c r="AR191" s="138" t="s">
        <v>265</v>
      </c>
      <c r="AT191" s="138" t="s">
        <v>135</v>
      </c>
      <c r="AU191" s="138" t="s">
        <v>80</v>
      </c>
      <c r="AY191" s="17" t="s">
        <v>132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78</v>
      </c>
      <c r="BK191" s="139">
        <f>ROUND(I191*H191,2)</f>
        <v>0</v>
      </c>
      <c r="BL191" s="17" t="s">
        <v>265</v>
      </c>
      <c r="BM191" s="138" t="s">
        <v>1963</v>
      </c>
    </row>
    <row r="192" spans="2:65" s="1" customFormat="1" ht="19.5">
      <c r="B192" s="32"/>
      <c r="D192" s="140" t="s">
        <v>142</v>
      </c>
      <c r="F192" s="141" t="s">
        <v>1964</v>
      </c>
      <c r="I192" s="142"/>
      <c r="L192" s="32"/>
      <c r="M192" s="143"/>
      <c r="T192" s="53"/>
      <c r="AT192" s="17" t="s">
        <v>142</v>
      </c>
      <c r="AU192" s="17" t="s">
        <v>80</v>
      </c>
    </row>
    <row r="193" spans="2:65" s="1" customFormat="1">
      <c r="B193" s="32"/>
      <c r="D193" s="144" t="s">
        <v>144</v>
      </c>
      <c r="F193" s="145" t="s">
        <v>1965</v>
      </c>
      <c r="I193" s="142"/>
      <c r="L193" s="32"/>
      <c r="M193" s="143"/>
      <c r="T193" s="53"/>
      <c r="AT193" s="17" t="s">
        <v>144</v>
      </c>
      <c r="AU193" s="17" t="s">
        <v>80</v>
      </c>
    </row>
    <row r="194" spans="2:65" s="1" customFormat="1" ht="24.2" customHeight="1">
      <c r="B194" s="32"/>
      <c r="C194" s="127" t="s">
        <v>377</v>
      </c>
      <c r="D194" s="127" t="s">
        <v>135</v>
      </c>
      <c r="E194" s="128" t="s">
        <v>1966</v>
      </c>
      <c r="F194" s="129" t="s">
        <v>1967</v>
      </c>
      <c r="G194" s="130" t="s">
        <v>653</v>
      </c>
      <c r="H194" s="131">
        <v>3</v>
      </c>
      <c r="I194" s="132"/>
      <c r="J194" s="133">
        <f>ROUND(I194*H194,2)</f>
        <v>0</v>
      </c>
      <c r="K194" s="129" t="s">
        <v>139</v>
      </c>
      <c r="L194" s="32"/>
      <c r="M194" s="134" t="s">
        <v>19</v>
      </c>
      <c r="N194" s="135" t="s">
        <v>41</v>
      </c>
      <c r="P194" s="136">
        <f>O194*H194</f>
        <v>0</v>
      </c>
      <c r="Q194" s="136">
        <v>8.0000000000000007E-5</v>
      </c>
      <c r="R194" s="136">
        <f>Q194*H194</f>
        <v>2.4000000000000003E-4</v>
      </c>
      <c r="S194" s="136">
        <v>2.4930000000000001E-2</v>
      </c>
      <c r="T194" s="137">
        <f>S194*H194</f>
        <v>7.4789999999999995E-2</v>
      </c>
      <c r="AR194" s="138" t="s">
        <v>265</v>
      </c>
      <c r="AT194" s="138" t="s">
        <v>135</v>
      </c>
      <c r="AU194" s="138" t="s">
        <v>80</v>
      </c>
      <c r="AY194" s="17" t="s">
        <v>132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78</v>
      </c>
      <c r="BK194" s="139">
        <f>ROUND(I194*H194,2)</f>
        <v>0</v>
      </c>
      <c r="BL194" s="17" t="s">
        <v>265</v>
      </c>
      <c r="BM194" s="138" t="s">
        <v>1968</v>
      </c>
    </row>
    <row r="195" spans="2:65" s="1" customFormat="1" ht="19.5">
      <c r="B195" s="32"/>
      <c r="D195" s="140" t="s">
        <v>142</v>
      </c>
      <c r="F195" s="141" t="s">
        <v>1969</v>
      </c>
      <c r="I195" s="142"/>
      <c r="L195" s="32"/>
      <c r="M195" s="143"/>
      <c r="T195" s="53"/>
      <c r="AT195" s="17" t="s">
        <v>142</v>
      </c>
      <c r="AU195" s="17" t="s">
        <v>80</v>
      </c>
    </row>
    <row r="196" spans="2:65" s="1" customFormat="1">
      <c r="B196" s="32"/>
      <c r="D196" s="144" t="s">
        <v>144</v>
      </c>
      <c r="F196" s="145" t="s">
        <v>1970</v>
      </c>
      <c r="I196" s="142"/>
      <c r="L196" s="32"/>
      <c r="M196" s="143"/>
      <c r="T196" s="53"/>
      <c r="AT196" s="17" t="s">
        <v>144</v>
      </c>
      <c r="AU196" s="17" t="s">
        <v>80</v>
      </c>
    </row>
    <row r="197" spans="2:65" s="1" customFormat="1" ht="24.2" customHeight="1">
      <c r="B197" s="32"/>
      <c r="C197" s="127" t="s">
        <v>386</v>
      </c>
      <c r="D197" s="127" t="s">
        <v>135</v>
      </c>
      <c r="E197" s="128" t="s">
        <v>1971</v>
      </c>
      <c r="F197" s="129" t="s">
        <v>1972</v>
      </c>
      <c r="G197" s="130" t="s">
        <v>653</v>
      </c>
      <c r="H197" s="131">
        <v>4</v>
      </c>
      <c r="I197" s="132"/>
      <c r="J197" s="133">
        <f>ROUND(I197*H197,2)</f>
        <v>0</v>
      </c>
      <c r="K197" s="129" t="s">
        <v>139</v>
      </c>
      <c r="L197" s="32"/>
      <c r="M197" s="134" t="s">
        <v>19</v>
      </c>
      <c r="N197" s="135" t="s">
        <v>41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265</v>
      </c>
      <c r="AT197" s="138" t="s">
        <v>135</v>
      </c>
      <c r="AU197" s="138" t="s">
        <v>80</v>
      </c>
      <c r="AY197" s="17" t="s">
        <v>132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78</v>
      </c>
      <c r="BK197" s="139">
        <f>ROUND(I197*H197,2)</f>
        <v>0</v>
      </c>
      <c r="BL197" s="17" t="s">
        <v>265</v>
      </c>
      <c r="BM197" s="138" t="s">
        <v>1973</v>
      </c>
    </row>
    <row r="198" spans="2:65" s="1" customFormat="1" ht="19.5">
      <c r="B198" s="32"/>
      <c r="D198" s="140" t="s">
        <v>142</v>
      </c>
      <c r="F198" s="141" t="s">
        <v>1974</v>
      </c>
      <c r="I198" s="142"/>
      <c r="L198" s="32"/>
      <c r="M198" s="143"/>
      <c r="T198" s="53"/>
      <c r="AT198" s="17" t="s">
        <v>142</v>
      </c>
      <c r="AU198" s="17" t="s">
        <v>80</v>
      </c>
    </row>
    <row r="199" spans="2:65" s="1" customFormat="1">
      <c r="B199" s="32"/>
      <c r="D199" s="144" t="s">
        <v>144</v>
      </c>
      <c r="F199" s="145" t="s">
        <v>1975</v>
      </c>
      <c r="I199" s="142"/>
      <c r="L199" s="32"/>
      <c r="M199" s="143"/>
      <c r="T199" s="53"/>
      <c r="AT199" s="17" t="s">
        <v>144</v>
      </c>
      <c r="AU199" s="17" t="s">
        <v>80</v>
      </c>
    </row>
    <row r="200" spans="2:65" s="1" customFormat="1" ht="24.2" customHeight="1">
      <c r="B200" s="32"/>
      <c r="C200" s="166" t="s">
        <v>392</v>
      </c>
      <c r="D200" s="166" t="s">
        <v>485</v>
      </c>
      <c r="E200" s="167" t="s">
        <v>1976</v>
      </c>
      <c r="F200" s="168" t="s">
        <v>1977</v>
      </c>
      <c r="G200" s="169" t="s">
        <v>653</v>
      </c>
      <c r="H200" s="170">
        <v>1</v>
      </c>
      <c r="I200" s="171"/>
      <c r="J200" s="172">
        <f>ROUND(I200*H200,2)</f>
        <v>0</v>
      </c>
      <c r="K200" s="168" t="s">
        <v>139</v>
      </c>
      <c r="L200" s="173"/>
      <c r="M200" s="174" t="s">
        <v>19</v>
      </c>
      <c r="N200" s="175" t="s">
        <v>41</v>
      </c>
      <c r="P200" s="136">
        <f>O200*H200</f>
        <v>0</v>
      </c>
      <c r="Q200" s="136">
        <v>2.6499999999999999E-2</v>
      </c>
      <c r="R200" s="136">
        <f>Q200*H200</f>
        <v>2.6499999999999999E-2</v>
      </c>
      <c r="S200" s="136">
        <v>0</v>
      </c>
      <c r="T200" s="137">
        <f>S200*H200</f>
        <v>0</v>
      </c>
      <c r="AR200" s="138" t="s">
        <v>377</v>
      </c>
      <c r="AT200" s="138" t="s">
        <v>485</v>
      </c>
      <c r="AU200" s="138" t="s">
        <v>80</v>
      </c>
      <c r="AY200" s="17" t="s">
        <v>132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7" t="s">
        <v>78</v>
      </c>
      <c r="BK200" s="139">
        <f>ROUND(I200*H200,2)</f>
        <v>0</v>
      </c>
      <c r="BL200" s="17" t="s">
        <v>265</v>
      </c>
      <c r="BM200" s="138" t="s">
        <v>1978</v>
      </c>
    </row>
    <row r="201" spans="2:65" s="1" customFormat="1" ht="19.5">
      <c r="B201" s="32"/>
      <c r="D201" s="140" t="s">
        <v>142</v>
      </c>
      <c r="F201" s="141" t="s">
        <v>1977</v>
      </c>
      <c r="I201" s="142"/>
      <c r="L201" s="32"/>
      <c r="M201" s="143"/>
      <c r="T201" s="53"/>
      <c r="AT201" s="17" t="s">
        <v>142</v>
      </c>
      <c r="AU201" s="17" t="s">
        <v>80</v>
      </c>
    </row>
    <row r="202" spans="2:65" s="1" customFormat="1" ht="24.2" customHeight="1">
      <c r="B202" s="32"/>
      <c r="C202" s="166" t="s">
        <v>399</v>
      </c>
      <c r="D202" s="166" t="s">
        <v>485</v>
      </c>
      <c r="E202" s="167" t="s">
        <v>1979</v>
      </c>
      <c r="F202" s="168" t="s">
        <v>1980</v>
      </c>
      <c r="G202" s="169" t="s">
        <v>653</v>
      </c>
      <c r="H202" s="170">
        <v>3</v>
      </c>
      <c r="I202" s="171"/>
      <c r="J202" s="172">
        <f>ROUND(I202*H202,2)</f>
        <v>0</v>
      </c>
      <c r="K202" s="168" t="s">
        <v>139</v>
      </c>
      <c r="L202" s="173"/>
      <c r="M202" s="174" t="s">
        <v>19</v>
      </c>
      <c r="N202" s="175" t="s">
        <v>41</v>
      </c>
      <c r="P202" s="136">
        <f>O202*H202</f>
        <v>0</v>
      </c>
      <c r="Q202" s="136">
        <v>2.8000000000000001E-2</v>
      </c>
      <c r="R202" s="136">
        <f>Q202*H202</f>
        <v>8.4000000000000005E-2</v>
      </c>
      <c r="S202" s="136">
        <v>0</v>
      </c>
      <c r="T202" s="137">
        <f>S202*H202</f>
        <v>0</v>
      </c>
      <c r="AR202" s="138" t="s">
        <v>377</v>
      </c>
      <c r="AT202" s="138" t="s">
        <v>485</v>
      </c>
      <c r="AU202" s="138" t="s">
        <v>80</v>
      </c>
      <c r="AY202" s="17" t="s">
        <v>132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78</v>
      </c>
      <c r="BK202" s="139">
        <f>ROUND(I202*H202,2)</f>
        <v>0</v>
      </c>
      <c r="BL202" s="17" t="s">
        <v>265</v>
      </c>
      <c r="BM202" s="138" t="s">
        <v>1981</v>
      </c>
    </row>
    <row r="203" spans="2:65" s="1" customFormat="1" ht="19.5">
      <c r="B203" s="32"/>
      <c r="D203" s="140" t="s">
        <v>142</v>
      </c>
      <c r="F203" s="141" t="s">
        <v>1980</v>
      </c>
      <c r="I203" s="142"/>
      <c r="L203" s="32"/>
      <c r="M203" s="143"/>
      <c r="T203" s="53"/>
      <c r="AT203" s="17" t="s">
        <v>142</v>
      </c>
      <c r="AU203" s="17" t="s">
        <v>80</v>
      </c>
    </row>
    <row r="204" spans="2:65" s="1" customFormat="1" ht="24.2" customHeight="1">
      <c r="B204" s="32"/>
      <c r="C204" s="127" t="s">
        <v>407</v>
      </c>
      <c r="D204" s="127" t="s">
        <v>135</v>
      </c>
      <c r="E204" s="128" t="s">
        <v>1982</v>
      </c>
      <c r="F204" s="129" t="s">
        <v>1983</v>
      </c>
      <c r="G204" s="130" t="s">
        <v>653</v>
      </c>
      <c r="H204" s="131">
        <v>3</v>
      </c>
      <c r="I204" s="132"/>
      <c r="J204" s="133">
        <f>ROUND(I204*H204,2)</f>
        <v>0</v>
      </c>
      <c r="K204" s="129" t="s">
        <v>139</v>
      </c>
      <c r="L204" s="32"/>
      <c r="M204" s="134" t="s">
        <v>19</v>
      </c>
      <c r="N204" s="135" t="s">
        <v>41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265</v>
      </c>
      <c r="AT204" s="138" t="s">
        <v>135</v>
      </c>
      <c r="AU204" s="138" t="s">
        <v>80</v>
      </c>
      <c r="AY204" s="17" t="s">
        <v>132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78</v>
      </c>
      <c r="BK204" s="139">
        <f>ROUND(I204*H204,2)</f>
        <v>0</v>
      </c>
      <c r="BL204" s="17" t="s">
        <v>265</v>
      </c>
      <c r="BM204" s="138" t="s">
        <v>1984</v>
      </c>
    </row>
    <row r="205" spans="2:65" s="1" customFormat="1" ht="19.5">
      <c r="B205" s="32"/>
      <c r="D205" s="140" t="s">
        <v>142</v>
      </c>
      <c r="F205" s="141" t="s">
        <v>1985</v>
      </c>
      <c r="I205" s="142"/>
      <c r="L205" s="32"/>
      <c r="M205" s="143"/>
      <c r="T205" s="53"/>
      <c r="AT205" s="17" t="s">
        <v>142</v>
      </c>
      <c r="AU205" s="17" t="s">
        <v>80</v>
      </c>
    </row>
    <row r="206" spans="2:65" s="1" customFormat="1">
      <c r="B206" s="32"/>
      <c r="D206" s="144" t="s">
        <v>144</v>
      </c>
      <c r="F206" s="145" t="s">
        <v>1986</v>
      </c>
      <c r="I206" s="142"/>
      <c r="L206" s="32"/>
      <c r="M206" s="143"/>
      <c r="T206" s="53"/>
      <c r="AT206" s="17" t="s">
        <v>144</v>
      </c>
      <c r="AU206" s="17" t="s">
        <v>80</v>
      </c>
    </row>
    <row r="207" spans="2:65" s="1" customFormat="1" ht="24.2" customHeight="1">
      <c r="B207" s="32"/>
      <c r="C207" s="166" t="s">
        <v>425</v>
      </c>
      <c r="D207" s="166" t="s">
        <v>485</v>
      </c>
      <c r="E207" s="167" t="s">
        <v>1987</v>
      </c>
      <c r="F207" s="168" t="s">
        <v>1988</v>
      </c>
      <c r="G207" s="169" t="s">
        <v>653</v>
      </c>
      <c r="H207" s="170">
        <v>2</v>
      </c>
      <c r="I207" s="171"/>
      <c r="J207" s="172">
        <f>ROUND(I207*H207,2)</f>
        <v>0</v>
      </c>
      <c r="K207" s="168" t="s">
        <v>139</v>
      </c>
      <c r="L207" s="173"/>
      <c r="M207" s="174" t="s">
        <v>19</v>
      </c>
      <c r="N207" s="175" t="s">
        <v>41</v>
      </c>
      <c r="P207" s="136">
        <f>O207*H207</f>
        <v>0</v>
      </c>
      <c r="Q207" s="136">
        <v>3.1800000000000002E-2</v>
      </c>
      <c r="R207" s="136">
        <f>Q207*H207</f>
        <v>6.3600000000000004E-2</v>
      </c>
      <c r="S207" s="136">
        <v>0</v>
      </c>
      <c r="T207" s="137">
        <f>S207*H207</f>
        <v>0</v>
      </c>
      <c r="AR207" s="138" t="s">
        <v>377</v>
      </c>
      <c r="AT207" s="138" t="s">
        <v>485</v>
      </c>
      <c r="AU207" s="138" t="s">
        <v>80</v>
      </c>
      <c r="AY207" s="17" t="s">
        <v>132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78</v>
      </c>
      <c r="BK207" s="139">
        <f>ROUND(I207*H207,2)</f>
        <v>0</v>
      </c>
      <c r="BL207" s="17" t="s">
        <v>265</v>
      </c>
      <c r="BM207" s="138" t="s">
        <v>1989</v>
      </c>
    </row>
    <row r="208" spans="2:65" s="1" customFormat="1" ht="19.5">
      <c r="B208" s="32"/>
      <c r="D208" s="140" t="s">
        <v>142</v>
      </c>
      <c r="F208" s="141" t="s">
        <v>1988</v>
      </c>
      <c r="I208" s="142"/>
      <c r="L208" s="32"/>
      <c r="M208" s="143"/>
      <c r="T208" s="53"/>
      <c r="AT208" s="17" t="s">
        <v>142</v>
      </c>
      <c r="AU208" s="17" t="s">
        <v>80</v>
      </c>
    </row>
    <row r="209" spans="2:65" s="1" customFormat="1" ht="24.2" customHeight="1">
      <c r="B209" s="32"/>
      <c r="C209" s="166" t="s">
        <v>433</v>
      </c>
      <c r="D209" s="166" t="s">
        <v>485</v>
      </c>
      <c r="E209" s="167" t="s">
        <v>1990</v>
      </c>
      <c r="F209" s="168" t="s">
        <v>1991</v>
      </c>
      <c r="G209" s="169" t="s">
        <v>653</v>
      </c>
      <c r="H209" s="170">
        <v>1</v>
      </c>
      <c r="I209" s="171"/>
      <c r="J209" s="172">
        <f>ROUND(I209*H209,2)</f>
        <v>0</v>
      </c>
      <c r="K209" s="168" t="s">
        <v>139</v>
      </c>
      <c r="L209" s="173"/>
      <c r="M209" s="174" t="s">
        <v>19</v>
      </c>
      <c r="N209" s="175" t="s">
        <v>41</v>
      </c>
      <c r="P209" s="136">
        <f>O209*H209</f>
        <v>0</v>
      </c>
      <c r="Q209" s="136">
        <v>3.7100000000000001E-2</v>
      </c>
      <c r="R209" s="136">
        <f>Q209*H209</f>
        <v>3.7100000000000001E-2</v>
      </c>
      <c r="S209" s="136">
        <v>0</v>
      </c>
      <c r="T209" s="137">
        <f>S209*H209</f>
        <v>0</v>
      </c>
      <c r="AR209" s="138" t="s">
        <v>377</v>
      </c>
      <c r="AT209" s="138" t="s">
        <v>485</v>
      </c>
      <c r="AU209" s="138" t="s">
        <v>80</v>
      </c>
      <c r="AY209" s="17" t="s">
        <v>132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78</v>
      </c>
      <c r="BK209" s="139">
        <f>ROUND(I209*H209,2)</f>
        <v>0</v>
      </c>
      <c r="BL209" s="17" t="s">
        <v>265</v>
      </c>
      <c r="BM209" s="138" t="s">
        <v>1992</v>
      </c>
    </row>
    <row r="210" spans="2:65" s="1" customFormat="1" ht="19.5">
      <c r="B210" s="32"/>
      <c r="D210" s="140" t="s">
        <v>142</v>
      </c>
      <c r="F210" s="141" t="s">
        <v>1991</v>
      </c>
      <c r="I210" s="142"/>
      <c r="L210" s="32"/>
      <c r="M210" s="143"/>
      <c r="T210" s="53"/>
      <c r="AT210" s="17" t="s">
        <v>142</v>
      </c>
      <c r="AU210" s="17" t="s">
        <v>80</v>
      </c>
    </row>
    <row r="211" spans="2:65" s="1" customFormat="1" ht="21.75" customHeight="1">
      <c r="B211" s="32"/>
      <c r="C211" s="127" t="s">
        <v>440</v>
      </c>
      <c r="D211" s="127" t="s">
        <v>135</v>
      </c>
      <c r="E211" s="128" t="s">
        <v>1993</v>
      </c>
      <c r="F211" s="129" t="s">
        <v>1994</v>
      </c>
      <c r="G211" s="130" t="s">
        <v>138</v>
      </c>
      <c r="H211" s="131">
        <v>70</v>
      </c>
      <c r="I211" s="132"/>
      <c r="J211" s="133">
        <f>ROUND(I211*H211,2)</f>
        <v>0</v>
      </c>
      <c r="K211" s="129" t="s">
        <v>139</v>
      </c>
      <c r="L211" s="32"/>
      <c r="M211" s="134" t="s">
        <v>19</v>
      </c>
      <c r="N211" s="135" t="s">
        <v>41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265</v>
      </c>
      <c r="AT211" s="138" t="s">
        <v>135</v>
      </c>
      <c r="AU211" s="138" t="s">
        <v>80</v>
      </c>
      <c r="AY211" s="17" t="s">
        <v>132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78</v>
      </c>
      <c r="BK211" s="139">
        <f>ROUND(I211*H211,2)</f>
        <v>0</v>
      </c>
      <c r="BL211" s="17" t="s">
        <v>265</v>
      </c>
      <c r="BM211" s="138" t="s">
        <v>1995</v>
      </c>
    </row>
    <row r="212" spans="2:65" s="1" customFormat="1" ht="19.5">
      <c r="B212" s="32"/>
      <c r="D212" s="140" t="s">
        <v>142</v>
      </c>
      <c r="F212" s="141" t="s">
        <v>1996</v>
      </c>
      <c r="I212" s="142"/>
      <c r="L212" s="32"/>
      <c r="M212" s="143"/>
      <c r="T212" s="53"/>
      <c r="AT212" s="17" t="s">
        <v>142</v>
      </c>
      <c r="AU212" s="17" t="s">
        <v>80</v>
      </c>
    </row>
    <row r="213" spans="2:65" s="1" customFormat="1">
      <c r="B213" s="32"/>
      <c r="D213" s="144" t="s">
        <v>144</v>
      </c>
      <c r="F213" s="145" t="s">
        <v>1997</v>
      </c>
      <c r="I213" s="142"/>
      <c r="L213" s="32"/>
      <c r="M213" s="143"/>
      <c r="T213" s="53"/>
      <c r="AT213" s="17" t="s">
        <v>144</v>
      </c>
      <c r="AU213" s="17" t="s">
        <v>80</v>
      </c>
    </row>
    <row r="214" spans="2:65" s="1" customFormat="1" ht="16.5" customHeight="1">
      <c r="B214" s="32"/>
      <c r="C214" s="127" t="s">
        <v>446</v>
      </c>
      <c r="D214" s="127" t="s">
        <v>135</v>
      </c>
      <c r="E214" s="128" t="s">
        <v>1998</v>
      </c>
      <c r="F214" s="129" t="s">
        <v>1999</v>
      </c>
      <c r="G214" s="130" t="s">
        <v>653</v>
      </c>
      <c r="H214" s="131">
        <v>7</v>
      </c>
      <c r="I214" s="132"/>
      <c r="J214" s="133">
        <f>ROUND(I214*H214,2)</f>
        <v>0</v>
      </c>
      <c r="K214" s="129" t="s">
        <v>139</v>
      </c>
      <c r="L214" s="32"/>
      <c r="M214" s="134" t="s">
        <v>19</v>
      </c>
      <c r="N214" s="135" t="s">
        <v>41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265</v>
      </c>
      <c r="AT214" s="138" t="s">
        <v>135</v>
      </c>
      <c r="AU214" s="138" t="s">
        <v>80</v>
      </c>
      <c r="AY214" s="17" t="s">
        <v>132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78</v>
      </c>
      <c r="BK214" s="139">
        <f>ROUND(I214*H214,2)</f>
        <v>0</v>
      </c>
      <c r="BL214" s="17" t="s">
        <v>265</v>
      </c>
      <c r="BM214" s="138" t="s">
        <v>2000</v>
      </c>
    </row>
    <row r="215" spans="2:65" s="1" customFormat="1">
      <c r="B215" s="32"/>
      <c r="D215" s="140" t="s">
        <v>142</v>
      </c>
      <c r="F215" s="141" t="s">
        <v>2001</v>
      </c>
      <c r="I215" s="142"/>
      <c r="L215" s="32"/>
      <c r="M215" s="143"/>
      <c r="T215" s="53"/>
      <c r="AT215" s="17" t="s">
        <v>142</v>
      </c>
      <c r="AU215" s="17" t="s">
        <v>80</v>
      </c>
    </row>
    <row r="216" spans="2:65" s="1" customFormat="1">
      <c r="B216" s="32"/>
      <c r="D216" s="144" t="s">
        <v>144</v>
      </c>
      <c r="F216" s="145" t="s">
        <v>2002</v>
      </c>
      <c r="I216" s="142"/>
      <c r="L216" s="32"/>
      <c r="M216" s="143"/>
      <c r="T216" s="53"/>
      <c r="AT216" s="17" t="s">
        <v>144</v>
      </c>
      <c r="AU216" s="17" t="s">
        <v>80</v>
      </c>
    </row>
    <row r="217" spans="2:65" s="1" customFormat="1" ht="16.5" customHeight="1">
      <c r="B217" s="32"/>
      <c r="C217" s="127" t="s">
        <v>453</v>
      </c>
      <c r="D217" s="127" t="s">
        <v>135</v>
      </c>
      <c r="E217" s="128" t="s">
        <v>2003</v>
      </c>
      <c r="F217" s="129" t="s">
        <v>2004</v>
      </c>
      <c r="G217" s="130" t="s">
        <v>138</v>
      </c>
      <c r="H217" s="131">
        <v>70</v>
      </c>
      <c r="I217" s="132"/>
      <c r="J217" s="133">
        <f>ROUND(I217*H217,2)</f>
        <v>0</v>
      </c>
      <c r="K217" s="129" t="s">
        <v>139</v>
      </c>
      <c r="L217" s="32"/>
      <c r="M217" s="134" t="s">
        <v>19</v>
      </c>
      <c r="N217" s="135" t="s">
        <v>41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265</v>
      </c>
      <c r="AT217" s="138" t="s">
        <v>135</v>
      </c>
      <c r="AU217" s="138" t="s">
        <v>80</v>
      </c>
      <c r="AY217" s="17" t="s">
        <v>132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78</v>
      </c>
      <c r="BK217" s="139">
        <f>ROUND(I217*H217,2)</f>
        <v>0</v>
      </c>
      <c r="BL217" s="17" t="s">
        <v>265</v>
      </c>
      <c r="BM217" s="138" t="s">
        <v>2005</v>
      </c>
    </row>
    <row r="218" spans="2:65" s="1" customFormat="1" ht="19.5">
      <c r="B218" s="32"/>
      <c r="D218" s="140" t="s">
        <v>142</v>
      </c>
      <c r="F218" s="141" t="s">
        <v>2006</v>
      </c>
      <c r="I218" s="142"/>
      <c r="L218" s="32"/>
      <c r="M218" s="143"/>
      <c r="T218" s="53"/>
      <c r="AT218" s="17" t="s">
        <v>142</v>
      </c>
      <c r="AU218" s="17" t="s">
        <v>80</v>
      </c>
    </row>
    <row r="219" spans="2:65" s="1" customFormat="1">
      <c r="B219" s="32"/>
      <c r="D219" s="144" t="s">
        <v>144</v>
      </c>
      <c r="F219" s="145" t="s">
        <v>2007</v>
      </c>
      <c r="I219" s="142"/>
      <c r="L219" s="32"/>
      <c r="M219" s="143"/>
      <c r="T219" s="53"/>
      <c r="AT219" s="17" t="s">
        <v>144</v>
      </c>
      <c r="AU219" s="17" t="s">
        <v>80</v>
      </c>
    </row>
    <row r="220" spans="2:65" s="1" customFormat="1" ht="24.2" customHeight="1">
      <c r="B220" s="32"/>
      <c r="C220" s="127" t="s">
        <v>459</v>
      </c>
      <c r="D220" s="127" t="s">
        <v>135</v>
      </c>
      <c r="E220" s="128" t="s">
        <v>2008</v>
      </c>
      <c r="F220" s="129" t="s">
        <v>2009</v>
      </c>
      <c r="G220" s="130" t="s">
        <v>653</v>
      </c>
      <c r="H220" s="131">
        <v>20</v>
      </c>
      <c r="I220" s="132"/>
      <c r="J220" s="133">
        <f>ROUND(I220*H220,2)</f>
        <v>0</v>
      </c>
      <c r="K220" s="129" t="s">
        <v>139</v>
      </c>
      <c r="L220" s="32"/>
      <c r="M220" s="134" t="s">
        <v>19</v>
      </c>
      <c r="N220" s="135" t="s">
        <v>41</v>
      </c>
      <c r="P220" s="136">
        <f>O220*H220</f>
        <v>0</v>
      </c>
      <c r="Q220" s="136">
        <v>1.0000000000000001E-5</v>
      </c>
      <c r="R220" s="136">
        <f>Q220*H220</f>
        <v>2.0000000000000001E-4</v>
      </c>
      <c r="S220" s="136">
        <v>7.5000000000000002E-4</v>
      </c>
      <c r="T220" s="137">
        <f>S220*H220</f>
        <v>1.4999999999999999E-2</v>
      </c>
      <c r="AR220" s="138" t="s">
        <v>265</v>
      </c>
      <c r="AT220" s="138" t="s">
        <v>135</v>
      </c>
      <c r="AU220" s="138" t="s">
        <v>80</v>
      </c>
      <c r="AY220" s="17" t="s">
        <v>132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78</v>
      </c>
      <c r="BK220" s="139">
        <f>ROUND(I220*H220,2)</f>
        <v>0</v>
      </c>
      <c r="BL220" s="17" t="s">
        <v>265</v>
      </c>
      <c r="BM220" s="138" t="s">
        <v>2010</v>
      </c>
    </row>
    <row r="221" spans="2:65" s="1" customFormat="1" ht="19.5">
      <c r="B221" s="32"/>
      <c r="D221" s="140" t="s">
        <v>142</v>
      </c>
      <c r="F221" s="141" t="s">
        <v>2011</v>
      </c>
      <c r="I221" s="142"/>
      <c r="L221" s="32"/>
      <c r="M221" s="143"/>
      <c r="T221" s="53"/>
      <c r="AT221" s="17" t="s">
        <v>142</v>
      </c>
      <c r="AU221" s="17" t="s">
        <v>80</v>
      </c>
    </row>
    <row r="222" spans="2:65" s="1" customFormat="1">
      <c r="B222" s="32"/>
      <c r="D222" s="144" t="s">
        <v>144</v>
      </c>
      <c r="F222" s="145" t="s">
        <v>2012</v>
      </c>
      <c r="I222" s="142"/>
      <c r="L222" s="32"/>
      <c r="M222" s="143"/>
      <c r="T222" s="53"/>
      <c r="AT222" s="17" t="s">
        <v>144</v>
      </c>
      <c r="AU222" s="17" t="s">
        <v>80</v>
      </c>
    </row>
    <row r="223" spans="2:65" s="1" customFormat="1" ht="16.5" customHeight="1">
      <c r="B223" s="32"/>
      <c r="C223" s="127" t="s">
        <v>467</v>
      </c>
      <c r="D223" s="127" t="s">
        <v>135</v>
      </c>
      <c r="E223" s="128" t="s">
        <v>2013</v>
      </c>
      <c r="F223" s="129" t="s">
        <v>2014</v>
      </c>
      <c r="G223" s="130" t="s">
        <v>138</v>
      </c>
      <c r="H223" s="131">
        <v>60</v>
      </c>
      <c r="I223" s="132"/>
      <c r="J223" s="133">
        <f>ROUND(I223*H223,2)</f>
        <v>0</v>
      </c>
      <c r="K223" s="129" t="s">
        <v>139</v>
      </c>
      <c r="L223" s="32"/>
      <c r="M223" s="134" t="s">
        <v>19</v>
      </c>
      <c r="N223" s="135" t="s">
        <v>41</v>
      </c>
      <c r="P223" s="136">
        <f>O223*H223</f>
        <v>0</v>
      </c>
      <c r="Q223" s="136">
        <v>0</v>
      </c>
      <c r="R223" s="136">
        <f>Q223*H223</f>
        <v>0</v>
      </c>
      <c r="S223" s="136">
        <v>0</v>
      </c>
      <c r="T223" s="137">
        <f>S223*H223</f>
        <v>0</v>
      </c>
      <c r="AR223" s="138" t="s">
        <v>265</v>
      </c>
      <c r="AT223" s="138" t="s">
        <v>135</v>
      </c>
      <c r="AU223" s="138" t="s">
        <v>80</v>
      </c>
      <c r="AY223" s="17" t="s">
        <v>132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78</v>
      </c>
      <c r="BK223" s="139">
        <f>ROUND(I223*H223,2)</f>
        <v>0</v>
      </c>
      <c r="BL223" s="17" t="s">
        <v>265</v>
      </c>
      <c r="BM223" s="138" t="s">
        <v>2015</v>
      </c>
    </row>
    <row r="224" spans="2:65" s="1" customFormat="1" ht="19.5">
      <c r="B224" s="32"/>
      <c r="D224" s="140" t="s">
        <v>142</v>
      </c>
      <c r="F224" s="141" t="s">
        <v>2016</v>
      </c>
      <c r="I224" s="142"/>
      <c r="L224" s="32"/>
      <c r="M224" s="143"/>
      <c r="T224" s="53"/>
      <c r="AT224" s="17" t="s">
        <v>142</v>
      </c>
      <c r="AU224" s="17" t="s">
        <v>80</v>
      </c>
    </row>
    <row r="225" spans="2:65" s="1" customFormat="1">
      <c r="B225" s="32"/>
      <c r="D225" s="144" t="s">
        <v>144</v>
      </c>
      <c r="F225" s="145" t="s">
        <v>2017</v>
      </c>
      <c r="I225" s="142"/>
      <c r="L225" s="32"/>
      <c r="M225" s="143"/>
      <c r="T225" s="53"/>
      <c r="AT225" s="17" t="s">
        <v>144</v>
      </c>
      <c r="AU225" s="17" t="s">
        <v>80</v>
      </c>
    </row>
    <row r="226" spans="2:65" s="1" customFormat="1" ht="24.2" customHeight="1">
      <c r="B226" s="32"/>
      <c r="C226" s="127" t="s">
        <v>477</v>
      </c>
      <c r="D226" s="127" t="s">
        <v>135</v>
      </c>
      <c r="E226" s="128" t="s">
        <v>2018</v>
      </c>
      <c r="F226" s="129" t="s">
        <v>2019</v>
      </c>
      <c r="G226" s="130" t="s">
        <v>544</v>
      </c>
      <c r="H226" s="176"/>
      <c r="I226" s="132"/>
      <c r="J226" s="133">
        <f>ROUND(I226*H226,2)</f>
        <v>0</v>
      </c>
      <c r="K226" s="129" t="s">
        <v>139</v>
      </c>
      <c r="L226" s="32"/>
      <c r="M226" s="134" t="s">
        <v>19</v>
      </c>
      <c r="N226" s="135" t="s">
        <v>41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265</v>
      </c>
      <c r="AT226" s="138" t="s">
        <v>135</v>
      </c>
      <c r="AU226" s="138" t="s">
        <v>80</v>
      </c>
      <c r="AY226" s="17" t="s">
        <v>132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78</v>
      </c>
      <c r="BK226" s="139">
        <f>ROUND(I226*H226,2)</f>
        <v>0</v>
      </c>
      <c r="BL226" s="17" t="s">
        <v>265</v>
      </c>
      <c r="BM226" s="138" t="s">
        <v>2020</v>
      </c>
    </row>
    <row r="227" spans="2:65" s="1" customFormat="1" ht="29.25">
      <c r="B227" s="32"/>
      <c r="D227" s="140" t="s">
        <v>142</v>
      </c>
      <c r="F227" s="141" t="s">
        <v>2021</v>
      </c>
      <c r="I227" s="142"/>
      <c r="L227" s="32"/>
      <c r="M227" s="143"/>
      <c r="T227" s="53"/>
      <c r="AT227" s="17" t="s">
        <v>142</v>
      </c>
      <c r="AU227" s="17" t="s">
        <v>80</v>
      </c>
    </row>
    <row r="228" spans="2:65" s="1" customFormat="1">
      <c r="B228" s="32"/>
      <c r="D228" s="144" t="s">
        <v>144</v>
      </c>
      <c r="F228" s="145" t="s">
        <v>2022</v>
      </c>
      <c r="I228" s="142"/>
      <c r="L228" s="32"/>
      <c r="M228" s="143"/>
      <c r="T228" s="53"/>
      <c r="AT228" s="17" t="s">
        <v>144</v>
      </c>
      <c r="AU228" s="17" t="s">
        <v>80</v>
      </c>
    </row>
    <row r="229" spans="2:65" s="11" customFormat="1" ht="25.9" customHeight="1">
      <c r="B229" s="115"/>
      <c r="D229" s="116" t="s">
        <v>69</v>
      </c>
      <c r="E229" s="117" t="s">
        <v>1821</v>
      </c>
      <c r="F229" s="117" t="s">
        <v>1822</v>
      </c>
      <c r="I229" s="118"/>
      <c r="J229" s="119">
        <f>BK229</f>
        <v>0</v>
      </c>
      <c r="L229" s="115"/>
      <c r="M229" s="120"/>
      <c r="P229" s="121">
        <f>SUM(P230:P234)</f>
        <v>0</v>
      </c>
      <c r="R229" s="121">
        <f>SUM(R230:R234)</f>
        <v>0</v>
      </c>
      <c r="T229" s="122">
        <f>SUM(T230:T234)</f>
        <v>0</v>
      </c>
      <c r="AR229" s="116" t="s">
        <v>140</v>
      </c>
      <c r="AT229" s="123" t="s">
        <v>69</v>
      </c>
      <c r="AU229" s="123" t="s">
        <v>70</v>
      </c>
      <c r="AY229" s="116" t="s">
        <v>132</v>
      </c>
      <c r="BK229" s="124">
        <f>SUM(BK230:BK234)</f>
        <v>0</v>
      </c>
    </row>
    <row r="230" spans="2:65" s="1" customFormat="1" ht="21.75" customHeight="1">
      <c r="B230" s="32"/>
      <c r="C230" s="127" t="s">
        <v>484</v>
      </c>
      <c r="D230" s="127" t="s">
        <v>135</v>
      </c>
      <c r="E230" s="128" t="s">
        <v>1823</v>
      </c>
      <c r="F230" s="129" t="s">
        <v>1824</v>
      </c>
      <c r="G230" s="130" t="s">
        <v>1825</v>
      </c>
      <c r="H230" s="131">
        <v>24</v>
      </c>
      <c r="I230" s="132"/>
      <c r="J230" s="133">
        <f>ROUND(I230*H230,2)</f>
        <v>0</v>
      </c>
      <c r="K230" s="129" t="s">
        <v>139</v>
      </c>
      <c r="L230" s="32"/>
      <c r="M230" s="134" t="s">
        <v>19</v>
      </c>
      <c r="N230" s="135" t="s">
        <v>41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1826</v>
      </c>
      <c r="AT230" s="138" t="s">
        <v>135</v>
      </c>
      <c r="AU230" s="138" t="s">
        <v>78</v>
      </c>
      <c r="AY230" s="17" t="s">
        <v>132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78</v>
      </c>
      <c r="BK230" s="139">
        <f>ROUND(I230*H230,2)</f>
        <v>0</v>
      </c>
      <c r="BL230" s="17" t="s">
        <v>1826</v>
      </c>
      <c r="BM230" s="138" t="s">
        <v>2023</v>
      </c>
    </row>
    <row r="231" spans="2:65" s="1" customFormat="1" ht="19.5">
      <c r="B231" s="32"/>
      <c r="D231" s="140" t="s">
        <v>142</v>
      </c>
      <c r="F231" s="141" t="s">
        <v>1828</v>
      </c>
      <c r="I231" s="142"/>
      <c r="L231" s="32"/>
      <c r="M231" s="143"/>
      <c r="T231" s="53"/>
      <c r="AT231" s="17" t="s">
        <v>142</v>
      </c>
      <c r="AU231" s="17" t="s">
        <v>78</v>
      </c>
    </row>
    <row r="232" spans="2:65" s="1" customFormat="1">
      <c r="B232" s="32"/>
      <c r="D232" s="144" t="s">
        <v>144</v>
      </c>
      <c r="F232" s="145" t="s">
        <v>1829</v>
      </c>
      <c r="I232" s="142"/>
      <c r="L232" s="32"/>
      <c r="M232" s="143"/>
      <c r="T232" s="53"/>
      <c r="AT232" s="17" t="s">
        <v>144</v>
      </c>
      <c r="AU232" s="17" t="s">
        <v>78</v>
      </c>
    </row>
    <row r="233" spans="2:65" s="12" customFormat="1">
      <c r="B233" s="146"/>
      <c r="D233" s="140" t="s">
        <v>146</v>
      </c>
      <c r="E233" s="147" t="s">
        <v>19</v>
      </c>
      <c r="F233" s="148" t="s">
        <v>1830</v>
      </c>
      <c r="H233" s="147" t="s">
        <v>19</v>
      </c>
      <c r="I233" s="149"/>
      <c r="L233" s="146"/>
      <c r="M233" s="150"/>
      <c r="T233" s="151"/>
      <c r="AT233" s="147" t="s">
        <v>146</v>
      </c>
      <c r="AU233" s="147" t="s">
        <v>78</v>
      </c>
      <c r="AV233" s="12" t="s">
        <v>78</v>
      </c>
      <c r="AW233" s="12" t="s">
        <v>32</v>
      </c>
      <c r="AX233" s="12" t="s">
        <v>70</v>
      </c>
      <c r="AY233" s="147" t="s">
        <v>132</v>
      </c>
    </row>
    <row r="234" spans="2:65" s="13" customFormat="1">
      <c r="B234" s="152"/>
      <c r="D234" s="140" t="s">
        <v>146</v>
      </c>
      <c r="E234" s="153" t="s">
        <v>19</v>
      </c>
      <c r="F234" s="154" t="s">
        <v>322</v>
      </c>
      <c r="H234" s="155">
        <v>24</v>
      </c>
      <c r="I234" s="156"/>
      <c r="L234" s="152"/>
      <c r="M234" s="180"/>
      <c r="N234" s="181"/>
      <c r="O234" s="181"/>
      <c r="P234" s="181"/>
      <c r="Q234" s="181"/>
      <c r="R234" s="181"/>
      <c r="S234" s="181"/>
      <c r="T234" s="182"/>
      <c r="AT234" s="153" t="s">
        <v>146</v>
      </c>
      <c r="AU234" s="153" t="s">
        <v>78</v>
      </c>
      <c r="AV234" s="13" t="s">
        <v>80</v>
      </c>
      <c r="AW234" s="13" t="s">
        <v>32</v>
      </c>
      <c r="AX234" s="13" t="s">
        <v>78</v>
      </c>
      <c r="AY234" s="153" t="s">
        <v>132</v>
      </c>
    </row>
    <row r="235" spans="2:65" s="1" customFormat="1" ht="6.95" customHeight="1">
      <c r="B235" s="41"/>
      <c r="C235" s="42"/>
      <c r="D235" s="42"/>
      <c r="E235" s="42"/>
      <c r="F235" s="42"/>
      <c r="G235" s="42"/>
      <c r="H235" s="42"/>
      <c r="I235" s="42"/>
      <c r="J235" s="42"/>
      <c r="K235" s="42"/>
      <c r="L235" s="32"/>
    </row>
  </sheetData>
  <sheetProtection algorithmName="SHA-512" hashValue="/uqrgLzbOMRVhazhZWqA5BuGtJnCyMJ8n1dAGRVtemt1DYUHF6oJ0Y85AwAnCfGhzzHNwkxg6juXzKqwjx+LIA==" saltValue="Chj8TKK7WlnHIrYnDmKuouTBOMoXlRGzMui3Gydn1/VAf6KDEvqxEVr7wwS4mBCVde67T0kN8/JVftah4+O+pg==" spinCount="100000" sheet="1" objects="1" scenarios="1" formatColumns="0" formatRows="0" autoFilter="0"/>
  <autoFilter ref="C88:K234" xr:uid="{00000000-0009-0000-0000-000003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300-000000000000}"/>
    <hyperlink ref="F99" r:id="rId2" xr:uid="{00000000-0004-0000-0300-000001000000}"/>
    <hyperlink ref="F103" r:id="rId3" xr:uid="{00000000-0004-0000-0300-000002000000}"/>
    <hyperlink ref="F106" r:id="rId4" xr:uid="{00000000-0004-0000-0300-000003000000}"/>
    <hyperlink ref="F109" r:id="rId5" xr:uid="{00000000-0004-0000-0300-000004000000}"/>
    <hyperlink ref="F113" r:id="rId6" xr:uid="{00000000-0004-0000-0300-000005000000}"/>
    <hyperlink ref="F116" r:id="rId7" xr:uid="{00000000-0004-0000-0300-000006000000}"/>
    <hyperlink ref="F120" r:id="rId8" xr:uid="{00000000-0004-0000-0300-000007000000}"/>
    <hyperlink ref="F125" r:id="rId9" xr:uid="{00000000-0004-0000-0300-000008000000}"/>
    <hyperlink ref="F128" r:id="rId10" xr:uid="{00000000-0004-0000-0300-000009000000}"/>
    <hyperlink ref="F131" r:id="rId11" xr:uid="{00000000-0004-0000-0300-00000A000000}"/>
    <hyperlink ref="F134" r:id="rId12" xr:uid="{00000000-0004-0000-0300-00000B000000}"/>
    <hyperlink ref="F137" r:id="rId13" xr:uid="{00000000-0004-0000-0300-00000C000000}"/>
    <hyperlink ref="F140" r:id="rId14" xr:uid="{00000000-0004-0000-0300-00000D000000}"/>
    <hyperlink ref="F143" r:id="rId15" xr:uid="{00000000-0004-0000-0300-00000E000000}"/>
    <hyperlink ref="F146" r:id="rId16" xr:uid="{00000000-0004-0000-0300-00000F000000}"/>
    <hyperlink ref="F149" r:id="rId17" xr:uid="{00000000-0004-0000-0300-000010000000}"/>
    <hyperlink ref="F152" r:id="rId18" xr:uid="{00000000-0004-0000-0300-000011000000}"/>
    <hyperlink ref="F155" r:id="rId19" xr:uid="{00000000-0004-0000-0300-000012000000}"/>
    <hyperlink ref="F158" r:id="rId20" xr:uid="{00000000-0004-0000-0300-000013000000}"/>
    <hyperlink ref="F162" r:id="rId21" xr:uid="{00000000-0004-0000-0300-000014000000}"/>
    <hyperlink ref="F165" r:id="rId22" xr:uid="{00000000-0004-0000-0300-000015000000}"/>
    <hyperlink ref="F168" r:id="rId23" xr:uid="{00000000-0004-0000-0300-000016000000}"/>
    <hyperlink ref="F171" r:id="rId24" xr:uid="{00000000-0004-0000-0300-000017000000}"/>
    <hyperlink ref="F174" r:id="rId25" xr:uid="{00000000-0004-0000-0300-000018000000}"/>
    <hyperlink ref="F177" r:id="rId26" xr:uid="{00000000-0004-0000-0300-000019000000}"/>
    <hyperlink ref="F180" r:id="rId27" xr:uid="{00000000-0004-0000-0300-00001A000000}"/>
    <hyperlink ref="F183" r:id="rId28" xr:uid="{00000000-0004-0000-0300-00001B000000}"/>
    <hyperlink ref="F186" r:id="rId29" xr:uid="{00000000-0004-0000-0300-00001C000000}"/>
    <hyperlink ref="F190" r:id="rId30" xr:uid="{00000000-0004-0000-0300-00001D000000}"/>
    <hyperlink ref="F193" r:id="rId31" xr:uid="{00000000-0004-0000-0300-00001E000000}"/>
    <hyperlink ref="F196" r:id="rId32" xr:uid="{00000000-0004-0000-0300-00001F000000}"/>
    <hyperlink ref="F199" r:id="rId33" xr:uid="{00000000-0004-0000-0300-000020000000}"/>
    <hyperlink ref="F206" r:id="rId34" xr:uid="{00000000-0004-0000-0300-000021000000}"/>
    <hyperlink ref="F213" r:id="rId35" xr:uid="{00000000-0004-0000-0300-000022000000}"/>
    <hyperlink ref="F216" r:id="rId36" xr:uid="{00000000-0004-0000-0300-000023000000}"/>
    <hyperlink ref="F219" r:id="rId37" xr:uid="{00000000-0004-0000-0300-000024000000}"/>
    <hyperlink ref="F222" r:id="rId38" xr:uid="{00000000-0004-0000-0300-000025000000}"/>
    <hyperlink ref="F225" r:id="rId39" xr:uid="{00000000-0004-0000-0300-000026000000}"/>
    <hyperlink ref="F228" r:id="rId40" xr:uid="{00000000-0004-0000-0300-000027000000}"/>
    <hyperlink ref="F232" r:id="rId41" xr:uid="{00000000-0004-0000-03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0" t="str">
        <f>'Rekapitulace stavby'!K6</f>
        <v>Zajišťovací a přípravné práce v objektu městské sauny, st.p.č. 2095, k.ú. Ostrov nad Ohří</v>
      </c>
      <c r="F7" s="301"/>
      <c r="G7" s="301"/>
      <c r="H7" s="301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80" t="s">
        <v>2024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94"/>
      <c r="G18" s="294"/>
      <c r="H18" s="29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6"/>
      <c r="E27" s="298" t="s">
        <v>19</v>
      </c>
      <c r="F27" s="298"/>
      <c r="G27" s="298"/>
      <c r="H27" s="29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ROUND((SUM(BE86:BE353)),  2)</f>
        <v>0</v>
      </c>
      <c r="I33" s="89">
        <v>0.21</v>
      </c>
      <c r="J33" s="88">
        <f>ROUND(((SUM(BE86:BE353))*I33),  2)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ROUND((SUM(BF86:BF353)),  2)</f>
        <v>0</v>
      </c>
      <c r="I34" s="89">
        <v>0.12</v>
      </c>
      <c r="J34" s="88">
        <f>ROUND(((SUM(BF86:BF353))*I34),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ROUND((SUM(BG86:BG353)),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ROUND((SUM(BH86:BH353)),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ROUND((SUM(BI86:BI353)),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0" t="str">
        <f>E7</f>
        <v>Zajišťovací a přípravné práce v objektu městské sauny, st.p.č. 2095, k.ú. Ostrov nad Ohří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80" t="str">
        <f>E9</f>
        <v>04 - Elektroinstalace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st.p.č. 2095, k.ú. Ostrov nad Ohří</v>
      </c>
      <c r="I52" s="27" t="s">
        <v>23</v>
      </c>
      <c r="J52" s="49">
        <f>IF(J12="","",J12)</f>
        <v>0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Město Ostrov</v>
      </c>
      <c r="I54" s="27" t="s">
        <v>30</v>
      </c>
      <c r="J54" s="30" t="str">
        <f>E21</f>
        <v>Bc. Martin Frous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J86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100</v>
      </c>
      <c r="E60" s="101"/>
      <c r="F60" s="101"/>
      <c r="G60" s="101"/>
      <c r="H60" s="101"/>
      <c r="I60" s="101"/>
      <c r="J60" s="102">
        <f>J87</f>
        <v>0</v>
      </c>
      <c r="L60" s="99"/>
    </row>
    <row r="61" spans="2:47" s="9" customFormat="1" ht="19.899999999999999" customHeight="1">
      <c r="B61" s="103"/>
      <c r="D61" s="104" t="s">
        <v>104</v>
      </c>
      <c r="E61" s="105"/>
      <c r="F61" s="105"/>
      <c r="G61" s="105"/>
      <c r="H61" s="105"/>
      <c r="I61" s="105"/>
      <c r="J61" s="106">
        <f>J88</f>
        <v>0</v>
      </c>
      <c r="L61" s="103"/>
    </row>
    <row r="62" spans="2:47" s="8" customFormat="1" ht="24.95" customHeight="1">
      <c r="B62" s="99"/>
      <c r="D62" s="100" t="s">
        <v>106</v>
      </c>
      <c r="E62" s="101"/>
      <c r="F62" s="101"/>
      <c r="G62" s="101"/>
      <c r="H62" s="101"/>
      <c r="I62" s="101"/>
      <c r="J62" s="102">
        <f>J102</f>
        <v>0</v>
      </c>
      <c r="L62" s="99"/>
    </row>
    <row r="63" spans="2:47" s="9" customFormat="1" ht="19.899999999999999" customHeight="1">
      <c r="B63" s="103"/>
      <c r="D63" s="104" t="s">
        <v>2025</v>
      </c>
      <c r="E63" s="105"/>
      <c r="F63" s="105"/>
      <c r="G63" s="105"/>
      <c r="H63" s="105"/>
      <c r="I63" s="105"/>
      <c r="J63" s="106">
        <f>J103</f>
        <v>0</v>
      </c>
      <c r="L63" s="103"/>
    </row>
    <row r="64" spans="2:47" s="8" customFormat="1" ht="24.95" customHeight="1">
      <c r="B64" s="99"/>
      <c r="D64" s="100" t="s">
        <v>2026</v>
      </c>
      <c r="E64" s="101"/>
      <c r="F64" s="101"/>
      <c r="G64" s="101"/>
      <c r="H64" s="101"/>
      <c r="I64" s="101"/>
      <c r="J64" s="102">
        <f>J306</f>
        <v>0</v>
      </c>
      <c r="L64" s="99"/>
    </row>
    <row r="65" spans="2:12" s="9" customFormat="1" ht="19.899999999999999" customHeight="1">
      <c r="B65" s="103"/>
      <c r="D65" s="104" t="s">
        <v>2027</v>
      </c>
      <c r="E65" s="105"/>
      <c r="F65" s="105"/>
      <c r="G65" s="105"/>
      <c r="H65" s="105"/>
      <c r="I65" s="105"/>
      <c r="J65" s="106">
        <f>J307</f>
        <v>0</v>
      </c>
      <c r="L65" s="103"/>
    </row>
    <row r="66" spans="2:12" s="8" customFormat="1" ht="24.95" customHeight="1">
      <c r="B66" s="99"/>
      <c r="D66" s="100" t="s">
        <v>1314</v>
      </c>
      <c r="E66" s="101"/>
      <c r="F66" s="101"/>
      <c r="G66" s="101"/>
      <c r="H66" s="101"/>
      <c r="I66" s="101"/>
      <c r="J66" s="102">
        <f>J338</f>
        <v>0</v>
      </c>
      <c r="L66" s="99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117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26.25" customHeight="1">
      <c r="B76" s="32"/>
      <c r="E76" s="300" t="str">
        <f>E7</f>
        <v>Zajišťovací a přípravné práce v objektu městské sauny, st.p.č. 2095, k.ú. Ostrov nad Ohří</v>
      </c>
      <c r="F76" s="301"/>
      <c r="G76" s="301"/>
      <c r="H76" s="301"/>
      <c r="L76" s="32"/>
    </row>
    <row r="77" spans="2:12" s="1" customFormat="1" ht="12" customHeight="1">
      <c r="B77" s="32"/>
      <c r="C77" s="27" t="s">
        <v>94</v>
      </c>
      <c r="L77" s="32"/>
    </row>
    <row r="78" spans="2:12" s="1" customFormat="1" ht="16.5" customHeight="1">
      <c r="B78" s="32"/>
      <c r="E78" s="280" t="str">
        <f>E9</f>
        <v>04 - Elektroinstalace</v>
      </c>
      <c r="F78" s="299"/>
      <c r="G78" s="299"/>
      <c r="H78" s="299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21</v>
      </c>
      <c r="F80" s="25" t="str">
        <f>F12</f>
        <v>st.p.č. 2095, k.ú. Ostrov nad Ohří</v>
      </c>
      <c r="I80" s="27" t="s">
        <v>23</v>
      </c>
      <c r="J80" s="49">
        <f>IF(J12="","",J12)</f>
        <v>0</v>
      </c>
      <c r="L80" s="32"/>
    </row>
    <row r="81" spans="2:65" s="1" customFormat="1" ht="6.95" customHeight="1">
      <c r="B81" s="32"/>
      <c r="L81" s="32"/>
    </row>
    <row r="82" spans="2:65" s="1" customFormat="1" ht="15.2" customHeight="1">
      <c r="B82" s="32"/>
      <c r="C82" s="27" t="s">
        <v>24</v>
      </c>
      <c r="F82" s="25" t="str">
        <f>E15</f>
        <v>Město Ostrov</v>
      </c>
      <c r="I82" s="27" t="s">
        <v>30</v>
      </c>
      <c r="J82" s="30" t="str">
        <f>E21</f>
        <v>Bc. Martin Frous</v>
      </c>
      <c r="L82" s="32"/>
    </row>
    <row r="83" spans="2:65" s="1" customFormat="1" ht="15.2" customHeight="1">
      <c r="B83" s="32"/>
      <c r="C83" s="27" t="s">
        <v>28</v>
      </c>
      <c r="F83" s="25" t="str">
        <f>IF(E18="","",E18)</f>
        <v>Vyplň údaj</v>
      </c>
      <c r="I83" s="27" t="s">
        <v>33</v>
      </c>
      <c r="J83" s="30" t="str">
        <f>E24</f>
        <v>Bc. Martin Frous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07"/>
      <c r="C85" s="108" t="s">
        <v>118</v>
      </c>
      <c r="D85" s="109" t="s">
        <v>55</v>
      </c>
      <c r="E85" s="109" t="s">
        <v>51</v>
      </c>
      <c r="F85" s="109" t="s">
        <v>52</v>
      </c>
      <c r="G85" s="109" t="s">
        <v>119</v>
      </c>
      <c r="H85" s="109" t="s">
        <v>120</v>
      </c>
      <c r="I85" s="109" t="s">
        <v>121</v>
      </c>
      <c r="J85" s="109" t="s">
        <v>98</v>
      </c>
      <c r="K85" s="110" t="s">
        <v>122</v>
      </c>
      <c r="L85" s="107"/>
      <c r="M85" s="56" t="s">
        <v>19</v>
      </c>
      <c r="N85" s="57" t="s">
        <v>40</v>
      </c>
      <c r="O85" s="57" t="s">
        <v>123</v>
      </c>
      <c r="P85" s="57" t="s">
        <v>124</v>
      </c>
      <c r="Q85" s="57" t="s">
        <v>125</v>
      </c>
      <c r="R85" s="57" t="s">
        <v>126</v>
      </c>
      <c r="S85" s="57" t="s">
        <v>127</v>
      </c>
      <c r="T85" s="58" t="s">
        <v>128</v>
      </c>
    </row>
    <row r="86" spans="2:65" s="1" customFormat="1" ht="22.9" customHeight="1">
      <c r="B86" s="32"/>
      <c r="C86" s="61" t="s">
        <v>129</v>
      </c>
      <c r="J86" s="111">
        <f>BK86</f>
        <v>0</v>
      </c>
      <c r="L86" s="32"/>
      <c r="M86" s="59"/>
      <c r="N86" s="50"/>
      <c r="O86" s="50"/>
      <c r="P86" s="112">
        <f>P87+P102+P306+P338</f>
        <v>0</v>
      </c>
      <c r="Q86" s="50"/>
      <c r="R86" s="112">
        <f>R87+R102+R306+R338</f>
        <v>0.31400499999999998</v>
      </c>
      <c r="S86" s="50"/>
      <c r="T86" s="113">
        <f>T87+T102+T306+T338</f>
        <v>1.8921800000000002</v>
      </c>
      <c r="AT86" s="17" t="s">
        <v>69</v>
      </c>
      <c r="AU86" s="17" t="s">
        <v>99</v>
      </c>
      <c r="BK86" s="114">
        <f>BK87+BK102+BK306+BK338</f>
        <v>0</v>
      </c>
    </row>
    <row r="87" spans="2:65" s="11" customFormat="1" ht="25.9" customHeight="1">
      <c r="B87" s="115"/>
      <c r="D87" s="116" t="s">
        <v>69</v>
      </c>
      <c r="E87" s="117" t="s">
        <v>130</v>
      </c>
      <c r="F87" s="117" t="s">
        <v>131</v>
      </c>
      <c r="I87" s="118"/>
      <c r="J87" s="119">
        <f>BK87</f>
        <v>0</v>
      </c>
      <c r="L87" s="115"/>
      <c r="M87" s="120"/>
      <c r="P87" s="121">
        <f>P88</f>
        <v>0</v>
      </c>
      <c r="R87" s="121">
        <f>R88</f>
        <v>0</v>
      </c>
      <c r="T87" s="122">
        <f>T88</f>
        <v>0</v>
      </c>
      <c r="AR87" s="116" t="s">
        <v>78</v>
      </c>
      <c r="AT87" s="123" t="s">
        <v>69</v>
      </c>
      <c r="AU87" s="123" t="s">
        <v>70</v>
      </c>
      <c r="AY87" s="116" t="s">
        <v>132</v>
      </c>
      <c r="BK87" s="124">
        <f>BK88</f>
        <v>0</v>
      </c>
    </row>
    <row r="88" spans="2:65" s="11" customFormat="1" ht="22.9" customHeight="1">
      <c r="B88" s="115"/>
      <c r="D88" s="116" t="s">
        <v>69</v>
      </c>
      <c r="E88" s="125" t="s">
        <v>431</v>
      </c>
      <c r="F88" s="125" t="s">
        <v>432</v>
      </c>
      <c r="I88" s="118"/>
      <c r="J88" s="126">
        <f>BK88</f>
        <v>0</v>
      </c>
      <c r="L88" s="115"/>
      <c r="M88" s="120"/>
      <c r="P88" s="121">
        <f>SUM(P89:P101)</f>
        <v>0</v>
      </c>
      <c r="R88" s="121">
        <f>SUM(R89:R101)</f>
        <v>0</v>
      </c>
      <c r="T88" s="122">
        <f>SUM(T89:T101)</f>
        <v>0</v>
      </c>
      <c r="AR88" s="116" t="s">
        <v>78</v>
      </c>
      <c r="AT88" s="123" t="s">
        <v>69</v>
      </c>
      <c r="AU88" s="123" t="s">
        <v>78</v>
      </c>
      <c r="AY88" s="116" t="s">
        <v>132</v>
      </c>
      <c r="BK88" s="124">
        <f>SUM(BK89:BK101)</f>
        <v>0</v>
      </c>
    </row>
    <row r="89" spans="2:65" s="1" customFormat="1" ht="24.2" customHeight="1">
      <c r="B89" s="32"/>
      <c r="C89" s="127" t="s">
        <v>78</v>
      </c>
      <c r="D89" s="127" t="s">
        <v>135</v>
      </c>
      <c r="E89" s="128" t="s">
        <v>434</v>
      </c>
      <c r="F89" s="129" t="s">
        <v>435</v>
      </c>
      <c r="G89" s="130" t="s">
        <v>436</v>
      </c>
      <c r="H89" s="131">
        <v>0.94</v>
      </c>
      <c r="I89" s="132"/>
      <c r="J89" s="133">
        <f>ROUND(I89*H89,2)</f>
        <v>0</v>
      </c>
      <c r="K89" s="129" t="s">
        <v>139</v>
      </c>
      <c r="L89" s="32"/>
      <c r="M89" s="134" t="s">
        <v>19</v>
      </c>
      <c r="N89" s="135" t="s">
        <v>41</v>
      </c>
      <c r="P89" s="136">
        <f>O89*H89</f>
        <v>0</v>
      </c>
      <c r="Q89" s="136">
        <v>0</v>
      </c>
      <c r="R89" s="136">
        <f>Q89*H89</f>
        <v>0</v>
      </c>
      <c r="S89" s="136">
        <v>0</v>
      </c>
      <c r="T89" s="137">
        <f>S89*H89</f>
        <v>0</v>
      </c>
      <c r="AR89" s="138" t="s">
        <v>140</v>
      </c>
      <c r="AT89" s="138" t="s">
        <v>135</v>
      </c>
      <c r="AU89" s="138" t="s">
        <v>80</v>
      </c>
      <c r="AY89" s="17" t="s">
        <v>132</v>
      </c>
      <c r="BE89" s="139">
        <f>IF(N89="základní",J89,0)</f>
        <v>0</v>
      </c>
      <c r="BF89" s="139">
        <f>IF(N89="snížená",J89,0)</f>
        <v>0</v>
      </c>
      <c r="BG89" s="139">
        <f>IF(N89="zákl. přenesená",J89,0)</f>
        <v>0</v>
      </c>
      <c r="BH89" s="139">
        <f>IF(N89="sníž. přenesená",J89,0)</f>
        <v>0</v>
      </c>
      <c r="BI89" s="139">
        <f>IF(N89="nulová",J89,0)</f>
        <v>0</v>
      </c>
      <c r="BJ89" s="17" t="s">
        <v>78</v>
      </c>
      <c r="BK89" s="139">
        <f>ROUND(I89*H89,2)</f>
        <v>0</v>
      </c>
      <c r="BL89" s="17" t="s">
        <v>140</v>
      </c>
      <c r="BM89" s="138" t="s">
        <v>2028</v>
      </c>
    </row>
    <row r="90" spans="2:65" s="1" customFormat="1" ht="19.5">
      <c r="B90" s="32"/>
      <c r="D90" s="140" t="s">
        <v>142</v>
      </c>
      <c r="F90" s="141" t="s">
        <v>438</v>
      </c>
      <c r="I90" s="142"/>
      <c r="L90" s="32"/>
      <c r="M90" s="143"/>
      <c r="T90" s="53"/>
      <c r="AT90" s="17" t="s">
        <v>142</v>
      </c>
      <c r="AU90" s="17" t="s">
        <v>80</v>
      </c>
    </row>
    <row r="91" spans="2:65" s="1" customFormat="1">
      <c r="B91" s="32"/>
      <c r="D91" s="144" t="s">
        <v>144</v>
      </c>
      <c r="F91" s="145" t="s">
        <v>439</v>
      </c>
      <c r="I91" s="142"/>
      <c r="L91" s="32"/>
      <c r="M91" s="143"/>
      <c r="T91" s="53"/>
      <c r="AT91" s="17" t="s">
        <v>144</v>
      </c>
      <c r="AU91" s="17" t="s">
        <v>80</v>
      </c>
    </row>
    <row r="92" spans="2:65" s="1" customFormat="1" ht="24.2" customHeight="1">
      <c r="B92" s="32"/>
      <c r="C92" s="127" t="s">
        <v>80</v>
      </c>
      <c r="D92" s="127" t="s">
        <v>135</v>
      </c>
      <c r="E92" s="128" t="s">
        <v>441</v>
      </c>
      <c r="F92" s="129" t="s">
        <v>442</v>
      </c>
      <c r="G92" s="130" t="s">
        <v>436</v>
      </c>
      <c r="H92" s="131">
        <v>0.94</v>
      </c>
      <c r="I92" s="132"/>
      <c r="J92" s="133">
        <f>ROUND(I92*H92,2)</f>
        <v>0</v>
      </c>
      <c r="K92" s="129" t="s">
        <v>139</v>
      </c>
      <c r="L92" s="32"/>
      <c r="M92" s="134" t="s">
        <v>19</v>
      </c>
      <c r="N92" s="135" t="s">
        <v>41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140</v>
      </c>
      <c r="AT92" s="138" t="s">
        <v>135</v>
      </c>
      <c r="AU92" s="138" t="s">
        <v>80</v>
      </c>
      <c r="AY92" s="17" t="s">
        <v>132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78</v>
      </c>
      <c r="BK92" s="139">
        <f>ROUND(I92*H92,2)</f>
        <v>0</v>
      </c>
      <c r="BL92" s="17" t="s">
        <v>140</v>
      </c>
      <c r="BM92" s="138" t="s">
        <v>2029</v>
      </c>
    </row>
    <row r="93" spans="2:65" s="1" customFormat="1" ht="19.5">
      <c r="B93" s="32"/>
      <c r="D93" s="140" t="s">
        <v>142</v>
      </c>
      <c r="F93" s="141" t="s">
        <v>444</v>
      </c>
      <c r="I93" s="142"/>
      <c r="L93" s="32"/>
      <c r="M93" s="143"/>
      <c r="T93" s="53"/>
      <c r="AT93" s="17" t="s">
        <v>142</v>
      </c>
      <c r="AU93" s="17" t="s">
        <v>80</v>
      </c>
    </row>
    <row r="94" spans="2:65" s="1" customFormat="1">
      <c r="B94" s="32"/>
      <c r="D94" s="144" t="s">
        <v>144</v>
      </c>
      <c r="F94" s="145" t="s">
        <v>445</v>
      </c>
      <c r="I94" s="142"/>
      <c r="L94" s="32"/>
      <c r="M94" s="143"/>
      <c r="T94" s="53"/>
      <c r="AT94" s="17" t="s">
        <v>144</v>
      </c>
      <c r="AU94" s="17" t="s">
        <v>80</v>
      </c>
    </row>
    <row r="95" spans="2:65" s="1" customFormat="1" ht="24.2" customHeight="1">
      <c r="B95" s="32"/>
      <c r="C95" s="127" t="s">
        <v>133</v>
      </c>
      <c r="D95" s="127" t="s">
        <v>135</v>
      </c>
      <c r="E95" s="128" t="s">
        <v>447</v>
      </c>
      <c r="F95" s="129" t="s">
        <v>448</v>
      </c>
      <c r="G95" s="130" t="s">
        <v>436</v>
      </c>
      <c r="H95" s="131">
        <v>8.4600000000000009</v>
      </c>
      <c r="I95" s="132"/>
      <c r="J95" s="133">
        <f>ROUND(I95*H95,2)</f>
        <v>0</v>
      </c>
      <c r="K95" s="129" t="s">
        <v>139</v>
      </c>
      <c r="L95" s="32"/>
      <c r="M95" s="134" t="s">
        <v>19</v>
      </c>
      <c r="N95" s="135" t="s">
        <v>41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140</v>
      </c>
      <c r="AT95" s="138" t="s">
        <v>135</v>
      </c>
      <c r="AU95" s="138" t="s">
        <v>80</v>
      </c>
      <c r="AY95" s="17" t="s">
        <v>132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78</v>
      </c>
      <c r="BK95" s="139">
        <f>ROUND(I95*H95,2)</f>
        <v>0</v>
      </c>
      <c r="BL95" s="17" t="s">
        <v>140</v>
      </c>
      <c r="BM95" s="138" t="s">
        <v>2030</v>
      </c>
    </row>
    <row r="96" spans="2:65" s="1" customFormat="1" ht="29.25">
      <c r="B96" s="32"/>
      <c r="D96" s="140" t="s">
        <v>142</v>
      </c>
      <c r="F96" s="141" t="s">
        <v>450</v>
      </c>
      <c r="I96" s="142"/>
      <c r="L96" s="32"/>
      <c r="M96" s="143"/>
      <c r="T96" s="53"/>
      <c r="AT96" s="17" t="s">
        <v>142</v>
      </c>
      <c r="AU96" s="17" t="s">
        <v>80</v>
      </c>
    </row>
    <row r="97" spans="2:65" s="1" customFormat="1">
      <c r="B97" s="32"/>
      <c r="D97" s="144" t="s">
        <v>144</v>
      </c>
      <c r="F97" s="145" t="s">
        <v>451</v>
      </c>
      <c r="I97" s="142"/>
      <c r="L97" s="32"/>
      <c r="M97" s="143"/>
      <c r="T97" s="53"/>
      <c r="AT97" s="17" t="s">
        <v>144</v>
      </c>
      <c r="AU97" s="17" t="s">
        <v>80</v>
      </c>
    </row>
    <row r="98" spans="2:65" s="13" customFormat="1">
      <c r="B98" s="152"/>
      <c r="D98" s="140" t="s">
        <v>146</v>
      </c>
      <c r="E98" s="153" t="s">
        <v>19</v>
      </c>
      <c r="F98" s="154" t="s">
        <v>2031</v>
      </c>
      <c r="H98" s="155">
        <v>8.4600000000000009</v>
      </c>
      <c r="I98" s="156"/>
      <c r="L98" s="152"/>
      <c r="M98" s="157"/>
      <c r="T98" s="158"/>
      <c r="AT98" s="153" t="s">
        <v>146</v>
      </c>
      <c r="AU98" s="153" t="s">
        <v>80</v>
      </c>
      <c r="AV98" s="13" t="s">
        <v>80</v>
      </c>
      <c r="AW98" s="13" t="s">
        <v>32</v>
      </c>
      <c r="AX98" s="13" t="s">
        <v>78</v>
      </c>
      <c r="AY98" s="153" t="s">
        <v>132</v>
      </c>
    </row>
    <row r="99" spans="2:65" s="1" customFormat="1" ht="24.2" customHeight="1">
      <c r="B99" s="32"/>
      <c r="C99" s="127" t="s">
        <v>140</v>
      </c>
      <c r="D99" s="127" t="s">
        <v>135</v>
      </c>
      <c r="E99" s="128" t="s">
        <v>1447</v>
      </c>
      <c r="F99" s="129" t="s">
        <v>1448</v>
      </c>
      <c r="G99" s="130" t="s">
        <v>436</v>
      </c>
      <c r="H99" s="131">
        <v>0.94</v>
      </c>
      <c r="I99" s="132"/>
      <c r="J99" s="133">
        <f>ROUND(I99*H99,2)</f>
        <v>0</v>
      </c>
      <c r="K99" s="129" t="s">
        <v>139</v>
      </c>
      <c r="L99" s="32"/>
      <c r="M99" s="134" t="s">
        <v>19</v>
      </c>
      <c r="N99" s="135" t="s">
        <v>41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140</v>
      </c>
      <c r="AT99" s="138" t="s">
        <v>135</v>
      </c>
      <c r="AU99" s="138" t="s">
        <v>80</v>
      </c>
      <c r="AY99" s="17" t="s">
        <v>132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78</v>
      </c>
      <c r="BK99" s="139">
        <f>ROUND(I99*H99,2)</f>
        <v>0</v>
      </c>
      <c r="BL99" s="17" t="s">
        <v>140</v>
      </c>
      <c r="BM99" s="138" t="s">
        <v>2032</v>
      </c>
    </row>
    <row r="100" spans="2:65" s="1" customFormat="1" ht="19.5">
      <c r="B100" s="32"/>
      <c r="D100" s="140" t="s">
        <v>142</v>
      </c>
      <c r="F100" s="141" t="s">
        <v>1450</v>
      </c>
      <c r="I100" s="142"/>
      <c r="L100" s="32"/>
      <c r="M100" s="143"/>
      <c r="T100" s="53"/>
      <c r="AT100" s="17" t="s">
        <v>142</v>
      </c>
      <c r="AU100" s="17" t="s">
        <v>80</v>
      </c>
    </row>
    <row r="101" spans="2:65" s="1" customFormat="1">
      <c r="B101" s="32"/>
      <c r="D101" s="144" t="s">
        <v>144</v>
      </c>
      <c r="F101" s="145" t="s">
        <v>1451</v>
      </c>
      <c r="I101" s="142"/>
      <c r="L101" s="32"/>
      <c r="M101" s="143"/>
      <c r="T101" s="53"/>
      <c r="AT101" s="17" t="s">
        <v>144</v>
      </c>
      <c r="AU101" s="17" t="s">
        <v>80</v>
      </c>
    </row>
    <row r="102" spans="2:65" s="11" customFormat="1" ht="25.9" customHeight="1">
      <c r="B102" s="115"/>
      <c r="D102" s="116" t="s">
        <v>69</v>
      </c>
      <c r="E102" s="117" t="s">
        <v>473</v>
      </c>
      <c r="F102" s="117" t="s">
        <v>474</v>
      </c>
      <c r="I102" s="118"/>
      <c r="J102" s="119">
        <f>BK102</f>
        <v>0</v>
      </c>
      <c r="L102" s="115"/>
      <c r="M102" s="120"/>
      <c r="P102" s="121">
        <f>P103</f>
        <v>0</v>
      </c>
      <c r="R102" s="121">
        <f>R103</f>
        <v>0.239925</v>
      </c>
      <c r="T102" s="122">
        <f>T103</f>
        <v>0.93968000000000007</v>
      </c>
      <c r="AR102" s="116" t="s">
        <v>80</v>
      </c>
      <c r="AT102" s="123" t="s">
        <v>69</v>
      </c>
      <c r="AU102" s="123" t="s">
        <v>70</v>
      </c>
      <c r="AY102" s="116" t="s">
        <v>132</v>
      </c>
      <c r="BK102" s="124">
        <f>BK103</f>
        <v>0</v>
      </c>
    </row>
    <row r="103" spans="2:65" s="11" customFormat="1" ht="22.9" customHeight="1">
      <c r="B103" s="115"/>
      <c r="D103" s="116" t="s">
        <v>69</v>
      </c>
      <c r="E103" s="125" t="s">
        <v>2033</v>
      </c>
      <c r="F103" s="125" t="s">
        <v>2034</v>
      </c>
      <c r="I103" s="118"/>
      <c r="J103" s="126">
        <f>BK103</f>
        <v>0</v>
      </c>
      <c r="L103" s="115"/>
      <c r="M103" s="120"/>
      <c r="P103" s="121">
        <f>SUM(P104:P305)</f>
        <v>0</v>
      </c>
      <c r="R103" s="121">
        <f>SUM(R104:R305)</f>
        <v>0.239925</v>
      </c>
      <c r="T103" s="122">
        <f>SUM(T104:T305)</f>
        <v>0.93968000000000007</v>
      </c>
      <c r="AR103" s="116" t="s">
        <v>80</v>
      </c>
      <c r="AT103" s="123" t="s">
        <v>69</v>
      </c>
      <c r="AU103" s="123" t="s">
        <v>78</v>
      </c>
      <c r="AY103" s="116" t="s">
        <v>132</v>
      </c>
      <c r="BK103" s="124">
        <f>SUM(BK104:BK305)</f>
        <v>0</v>
      </c>
    </row>
    <row r="104" spans="2:65" s="1" customFormat="1" ht="24.2" customHeight="1">
      <c r="B104" s="32"/>
      <c r="C104" s="127" t="s">
        <v>181</v>
      </c>
      <c r="D104" s="127" t="s">
        <v>135</v>
      </c>
      <c r="E104" s="128" t="s">
        <v>2035</v>
      </c>
      <c r="F104" s="129" t="s">
        <v>2036</v>
      </c>
      <c r="G104" s="130" t="s">
        <v>152</v>
      </c>
      <c r="H104" s="131">
        <v>112</v>
      </c>
      <c r="I104" s="132"/>
      <c r="J104" s="133">
        <f>ROUND(I104*H104,2)</f>
        <v>0</v>
      </c>
      <c r="K104" s="129" t="s">
        <v>139</v>
      </c>
      <c r="L104" s="32"/>
      <c r="M104" s="134" t="s">
        <v>19</v>
      </c>
      <c r="N104" s="135" t="s">
        <v>41</v>
      </c>
      <c r="P104" s="136">
        <f>O104*H104</f>
        <v>0</v>
      </c>
      <c r="Q104" s="136">
        <v>0</v>
      </c>
      <c r="R104" s="136">
        <f>Q104*H104</f>
        <v>0</v>
      </c>
      <c r="S104" s="136">
        <v>0</v>
      </c>
      <c r="T104" s="137">
        <f>S104*H104</f>
        <v>0</v>
      </c>
      <c r="AR104" s="138" t="s">
        <v>265</v>
      </c>
      <c r="AT104" s="138" t="s">
        <v>135</v>
      </c>
      <c r="AU104" s="138" t="s">
        <v>80</v>
      </c>
      <c r="AY104" s="17" t="s">
        <v>132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78</v>
      </c>
      <c r="BK104" s="139">
        <f>ROUND(I104*H104,2)</f>
        <v>0</v>
      </c>
      <c r="BL104" s="17" t="s">
        <v>265</v>
      </c>
      <c r="BM104" s="138" t="s">
        <v>2037</v>
      </c>
    </row>
    <row r="105" spans="2:65" s="1" customFormat="1" ht="29.25">
      <c r="B105" s="32"/>
      <c r="D105" s="140" t="s">
        <v>142</v>
      </c>
      <c r="F105" s="141" t="s">
        <v>2038</v>
      </c>
      <c r="I105" s="142"/>
      <c r="L105" s="32"/>
      <c r="M105" s="143"/>
      <c r="T105" s="53"/>
      <c r="AT105" s="17" t="s">
        <v>142</v>
      </c>
      <c r="AU105" s="17" t="s">
        <v>80</v>
      </c>
    </row>
    <row r="106" spans="2:65" s="1" customFormat="1">
      <c r="B106" s="32"/>
      <c r="D106" s="144" t="s">
        <v>144</v>
      </c>
      <c r="F106" s="145" t="s">
        <v>2039</v>
      </c>
      <c r="I106" s="142"/>
      <c r="L106" s="32"/>
      <c r="M106" s="143"/>
      <c r="T106" s="53"/>
      <c r="AT106" s="17" t="s">
        <v>144</v>
      </c>
      <c r="AU106" s="17" t="s">
        <v>80</v>
      </c>
    </row>
    <row r="107" spans="2:65" s="1" customFormat="1" ht="21.75" customHeight="1">
      <c r="B107" s="32"/>
      <c r="C107" s="166" t="s">
        <v>157</v>
      </c>
      <c r="D107" s="166" t="s">
        <v>485</v>
      </c>
      <c r="E107" s="167" t="s">
        <v>2040</v>
      </c>
      <c r="F107" s="168" t="s">
        <v>2041</v>
      </c>
      <c r="G107" s="169" t="s">
        <v>152</v>
      </c>
      <c r="H107" s="170">
        <v>117.6</v>
      </c>
      <c r="I107" s="171"/>
      <c r="J107" s="172">
        <f>ROUND(I107*H107,2)</f>
        <v>0</v>
      </c>
      <c r="K107" s="168" t="s">
        <v>139</v>
      </c>
      <c r="L107" s="173"/>
      <c r="M107" s="174" t="s">
        <v>19</v>
      </c>
      <c r="N107" s="175" t="s">
        <v>41</v>
      </c>
      <c r="P107" s="136">
        <f>O107*H107</f>
        <v>0</v>
      </c>
      <c r="Q107" s="136">
        <v>2.0000000000000001E-4</v>
      </c>
      <c r="R107" s="136">
        <f>Q107*H107</f>
        <v>2.3519999999999999E-2</v>
      </c>
      <c r="S107" s="136">
        <v>0</v>
      </c>
      <c r="T107" s="137">
        <f>S107*H107</f>
        <v>0</v>
      </c>
      <c r="AR107" s="138" t="s">
        <v>377</v>
      </c>
      <c r="AT107" s="138" t="s">
        <v>485</v>
      </c>
      <c r="AU107" s="138" t="s">
        <v>80</v>
      </c>
      <c r="AY107" s="17" t="s">
        <v>132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78</v>
      </c>
      <c r="BK107" s="139">
        <f>ROUND(I107*H107,2)</f>
        <v>0</v>
      </c>
      <c r="BL107" s="17" t="s">
        <v>265</v>
      </c>
      <c r="BM107" s="138" t="s">
        <v>2042</v>
      </c>
    </row>
    <row r="108" spans="2:65" s="1" customFormat="1">
      <c r="B108" s="32"/>
      <c r="D108" s="140" t="s">
        <v>142</v>
      </c>
      <c r="F108" s="141" t="s">
        <v>2041</v>
      </c>
      <c r="I108" s="142"/>
      <c r="L108" s="32"/>
      <c r="M108" s="143"/>
      <c r="T108" s="53"/>
      <c r="AT108" s="17" t="s">
        <v>142</v>
      </c>
      <c r="AU108" s="17" t="s">
        <v>80</v>
      </c>
    </row>
    <row r="109" spans="2:65" s="13" customFormat="1">
      <c r="B109" s="152"/>
      <c r="D109" s="140" t="s">
        <v>146</v>
      </c>
      <c r="E109" s="153" t="s">
        <v>19</v>
      </c>
      <c r="F109" s="154" t="s">
        <v>876</v>
      </c>
      <c r="H109" s="155">
        <v>112</v>
      </c>
      <c r="I109" s="156"/>
      <c r="L109" s="152"/>
      <c r="M109" s="157"/>
      <c r="T109" s="158"/>
      <c r="AT109" s="153" t="s">
        <v>146</v>
      </c>
      <c r="AU109" s="153" t="s">
        <v>80</v>
      </c>
      <c r="AV109" s="13" t="s">
        <v>80</v>
      </c>
      <c r="AW109" s="13" t="s">
        <v>32</v>
      </c>
      <c r="AX109" s="13" t="s">
        <v>78</v>
      </c>
      <c r="AY109" s="153" t="s">
        <v>132</v>
      </c>
    </row>
    <row r="110" spans="2:65" s="13" customFormat="1">
      <c r="B110" s="152"/>
      <c r="D110" s="140" t="s">
        <v>146</v>
      </c>
      <c r="F110" s="154" t="s">
        <v>2043</v>
      </c>
      <c r="H110" s="155">
        <v>117.6</v>
      </c>
      <c r="I110" s="156"/>
      <c r="L110" s="152"/>
      <c r="M110" s="157"/>
      <c r="T110" s="158"/>
      <c r="AT110" s="153" t="s">
        <v>146</v>
      </c>
      <c r="AU110" s="153" t="s">
        <v>80</v>
      </c>
      <c r="AV110" s="13" t="s">
        <v>80</v>
      </c>
      <c r="AW110" s="13" t="s">
        <v>4</v>
      </c>
      <c r="AX110" s="13" t="s">
        <v>78</v>
      </c>
      <c r="AY110" s="153" t="s">
        <v>132</v>
      </c>
    </row>
    <row r="111" spans="2:65" s="1" customFormat="1" ht="24.2" customHeight="1">
      <c r="B111" s="32"/>
      <c r="C111" s="127" t="s">
        <v>193</v>
      </c>
      <c r="D111" s="127" t="s">
        <v>135</v>
      </c>
      <c r="E111" s="128" t="s">
        <v>2044</v>
      </c>
      <c r="F111" s="129" t="s">
        <v>2045</v>
      </c>
      <c r="G111" s="130" t="s">
        <v>152</v>
      </c>
      <c r="H111" s="131">
        <v>50</v>
      </c>
      <c r="I111" s="132"/>
      <c r="J111" s="133">
        <f>ROUND(I111*H111,2)</f>
        <v>0</v>
      </c>
      <c r="K111" s="129" t="s">
        <v>139</v>
      </c>
      <c r="L111" s="32"/>
      <c r="M111" s="134" t="s">
        <v>19</v>
      </c>
      <c r="N111" s="135" t="s">
        <v>41</v>
      </c>
      <c r="P111" s="136">
        <f>O111*H111</f>
        <v>0</v>
      </c>
      <c r="Q111" s="136">
        <v>0</v>
      </c>
      <c r="R111" s="136">
        <f>Q111*H111</f>
        <v>0</v>
      </c>
      <c r="S111" s="136">
        <v>1.2E-4</v>
      </c>
      <c r="T111" s="137">
        <f>S111*H111</f>
        <v>6.0000000000000001E-3</v>
      </c>
      <c r="AR111" s="138" t="s">
        <v>265</v>
      </c>
      <c r="AT111" s="138" t="s">
        <v>135</v>
      </c>
      <c r="AU111" s="138" t="s">
        <v>80</v>
      </c>
      <c r="AY111" s="17" t="s">
        <v>132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78</v>
      </c>
      <c r="BK111" s="139">
        <f>ROUND(I111*H111,2)</f>
        <v>0</v>
      </c>
      <c r="BL111" s="17" t="s">
        <v>265</v>
      </c>
      <c r="BM111" s="138" t="s">
        <v>2046</v>
      </c>
    </row>
    <row r="112" spans="2:65" s="1" customFormat="1" ht="19.5">
      <c r="B112" s="32"/>
      <c r="D112" s="140" t="s">
        <v>142</v>
      </c>
      <c r="F112" s="141" t="s">
        <v>2047</v>
      </c>
      <c r="I112" s="142"/>
      <c r="L112" s="32"/>
      <c r="M112" s="143"/>
      <c r="T112" s="53"/>
      <c r="AT112" s="17" t="s">
        <v>142</v>
      </c>
      <c r="AU112" s="17" t="s">
        <v>80</v>
      </c>
    </row>
    <row r="113" spans="2:65" s="1" customFormat="1">
      <c r="B113" s="32"/>
      <c r="D113" s="144" t="s">
        <v>144</v>
      </c>
      <c r="F113" s="145" t="s">
        <v>2048</v>
      </c>
      <c r="I113" s="142"/>
      <c r="L113" s="32"/>
      <c r="M113" s="143"/>
      <c r="T113" s="53"/>
      <c r="AT113" s="17" t="s">
        <v>144</v>
      </c>
      <c r="AU113" s="17" t="s">
        <v>80</v>
      </c>
    </row>
    <row r="114" spans="2:65" s="1" customFormat="1" ht="16.5" customHeight="1">
      <c r="B114" s="32"/>
      <c r="C114" s="127" t="s">
        <v>199</v>
      </c>
      <c r="D114" s="127" t="s">
        <v>135</v>
      </c>
      <c r="E114" s="128" t="s">
        <v>2049</v>
      </c>
      <c r="F114" s="129" t="s">
        <v>2050</v>
      </c>
      <c r="G114" s="130" t="s">
        <v>653</v>
      </c>
      <c r="H114" s="131">
        <v>10</v>
      </c>
      <c r="I114" s="132"/>
      <c r="J114" s="133">
        <f>ROUND(I114*H114,2)</f>
        <v>0</v>
      </c>
      <c r="K114" s="129" t="s">
        <v>139</v>
      </c>
      <c r="L114" s="32"/>
      <c r="M114" s="134" t="s">
        <v>19</v>
      </c>
      <c r="N114" s="135" t="s">
        <v>41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265</v>
      </c>
      <c r="AT114" s="138" t="s">
        <v>135</v>
      </c>
      <c r="AU114" s="138" t="s">
        <v>80</v>
      </c>
      <c r="AY114" s="17" t="s">
        <v>132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78</v>
      </c>
      <c r="BK114" s="139">
        <f>ROUND(I114*H114,2)</f>
        <v>0</v>
      </c>
      <c r="BL114" s="17" t="s">
        <v>265</v>
      </c>
      <c r="BM114" s="138" t="s">
        <v>2051</v>
      </c>
    </row>
    <row r="115" spans="2:65" s="1" customFormat="1" ht="29.25">
      <c r="B115" s="32"/>
      <c r="D115" s="140" t="s">
        <v>142</v>
      </c>
      <c r="F115" s="141" t="s">
        <v>2052</v>
      </c>
      <c r="I115" s="142"/>
      <c r="L115" s="32"/>
      <c r="M115" s="143"/>
      <c r="T115" s="53"/>
      <c r="AT115" s="17" t="s">
        <v>142</v>
      </c>
      <c r="AU115" s="17" t="s">
        <v>80</v>
      </c>
    </row>
    <row r="116" spans="2:65" s="1" customFormat="1">
      <c r="B116" s="32"/>
      <c r="D116" s="144" t="s">
        <v>144</v>
      </c>
      <c r="F116" s="145" t="s">
        <v>2053</v>
      </c>
      <c r="I116" s="142"/>
      <c r="L116" s="32"/>
      <c r="M116" s="143"/>
      <c r="T116" s="53"/>
      <c r="AT116" s="17" t="s">
        <v>144</v>
      </c>
      <c r="AU116" s="17" t="s">
        <v>80</v>
      </c>
    </row>
    <row r="117" spans="2:65" s="1" customFormat="1" ht="24.2" customHeight="1">
      <c r="B117" s="32"/>
      <c r="C117" s="166" t="s">
        <v>208</v>
      </c>
      <c r="D117" s="166" t="s">
        <v>485</v>
      </c>
      <c r="E117" s="167" t="s">
        <v>2054</v>
      </c>
      <c r="F117" s="168" t="s">
        <v>2055</v>
      </c>
      <c r="G117" s="169" t="s">
        <v>653</v>
      </c>
      <c r="H117" s="170">
        <v>10</v>
      </c>
      <c r="I117" s="171"/>
      <c r="J117" s="172">
        <f>ROUND(I117*H117,2)</f>
        <v>0</v>
      </c>
      <c r="K117" s="168" t="s">
        <v>139</v>
      </c>
      <c r="L117" s="173"/>
      <c r="M117" s="174" t="s">
        <v>19</v>
      </c>
      <c r="N117" s="175" t="s">
        <v>41</v>
      </c>
      <c r="P117" s="136">
        <f>O117*H117</f>
        <v>0</v>
      </c>
      <c r="Q117" s="136">
        <v>9.0000000000000006E-5</v>
      </c>
      <c r="R117" s="136">
        <f>Q117*H117</f>
        <v>9.0000000000000008E-4</v>
      </c>
      <c r="S117" s="136">
        <v>0</v>
      </c>
      <c r="T117" s="137">
        <f>S117*H117</f>
        <v>0</v>
      </c>
      <c r="AR117" s="138" t="s">
        <v>377</v>
      </c>
      <c r="AT117" s="138" t="s">
        <v>485</v>
      </c>
      <c r="AU117" s="138" t="s">
        <v>80</v>
      </c>
      <c r="AY117" s="17" t="s">
        <v>132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78</v>
      </c>
      <c r="BK117" s="139">
        <f>ROUND(I117*H117,2)</f>
        <v>0</v>
      </c>
      <c r="BL117" s="17" t="s">
        <v>265</v>
      </c>
      <c r="BM117" s="138" t="s">
        <v>2056</v>
      </c>
    </row>
    <row r="118" spans="2:65" s="1" customFormat="1" ht="19.5">
      <c r="B118" s="32"/>
      <c r="D118" s="140" t="s">
        <v>142</v>
      </c>
      <c r="F118" s="141" t="s">
        <v>2055</v>
      </c>
      <c r="I118" s="142"/>
      <c r="L118" s="32"/>
      <c r="M118" s="143"/>
      <c r="T118" s="53"/>
      <c r="AT118" s="17" t="s">
        <v>142</v>
      </c>
      <c r="AU118" s="17" t="s">
        <v>80</v>
      </c>
    </row>
    <row r="119" spans="2:65" s="1" customFormat="1" ht="21.75" customHeight="1">
      <c r="B119" s="32"/>
      <c r="C119" s="127" t="s">
        <v>217</v>
      </c>
      <c r="D119" s="127" t="s">
        <v>135</v>
      </c>
      <c r="E119" s="128" t="s">
        <v>2057</v>
      </c>
      <c r="F119" s="129" t="s">
        <v>2058</v>
      </c>
      <c r="G119" s="130" t="s">
        <v>653</v>
      </c>
      <c r="H119" s="131">
        <v>30</v>
      </c>
      <c r="I119" s="132"/>
      <c r="J119" s="133">
        <f>ROUND(I119*H119,2)</f>
        <v>0</v>
      </c>
      <c r="K119" s="129" t="s">
        <v>139</v>
      </c>
      <c r="L119" s="32"/>
      <c r="M119" s="134" t="s">
        <v>19</v>
      </c>
      <c r="N119" s="135" t="s">
        <v>41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265</v>
      </c>
      <c r="AT119" s="138" t="s">
        <v>135</v>
      </c>
      <c r="AU119" s="138" t="s">
        <v>80</v>
      </c>
      <c r="AY119" s="17" t="s">
        <v>132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78</v>
      </c>
      <c r="BK119" s="139">
        <f>ROUND(I119*H119,2)</f>
        <v>0</v>
      </c>
      <c r="BL119" s="17" t="s">
        <v>265</v>
      </c>
      <c r="BM119" s="138" t="s">
        <v>2059</v>
      </c>
    </row>
    <row r="120" spans="2:65" s="1" customFormat="1" ht="29.25">
      <c r="B120" s="32"/>
      <c r="D120" s="140" t="s">
        <v>142</v>
      </c>
      <c r="F120" s="141" t="s">
        <v>2060</v>
      </c>
      <c r="I120" s="142"/>
      <c r="L120" s="32"/>
      <c r="M120" s="143"/>
      <c r="T120" s="53"/>
      <c r="AT120" s="17" t="s">
        <v>142</v>
      </c>
      <c r="AU120" s="17" t="s">
        <v>80</v>
      </c>
    </row>
    <row r="121" spans="2:65" s="1" customFormat="1">
      <c r="B121" s="32"/>
      <c r="D121" s="144" t="s">
        <v>144</v>
      </c>
      <c r="F121" s="145" t="s">
        <v>2061</v>
      </c>
      <c r="I121" s="142"/>
      <c r="L121" s="32"/>
      <c r="M121" s="143"/>
      <c r="T121" s="53"/>
      <c r="AT121" s="17" t="s">
        <v>144</v>
      </c>
      <c r="AU121" s="17" t="s">
        <v>80</v>
      </c>
    </row>
    <row r="122" spans="2:65" s="1" customFormat="1" ht="21.75" customHeight="1">
      <c r="B122" s="32"/>
      <c r="C122" s="166" t="s">
        <v>224</v>
      </c>
      <c r="D122" s="166" t="s">
        <v>485</v>
      </c>
      <c r="E122" s="167" t="s">
        <v>2062</v>
      </c>
      <c r="F122" s="168" t="s">
        <v>2063</v>
      </c>
      <c r="G122" s="169" t="s">
        <v>653</v>
      </c>
      <c r="H122" s="170">
        <v>30</v>
      </c>
      <c r="I122" s="171"/>
      <c r="J122" s="172">
        <f>ROUND(I122*H122,2)</f>
        <v>0</v>
      </c>
      <c r="K122" s="168" t="s">
        <v>139</v>
      </c>
      <c r="L122" s="173"/>
      <c r="M122" s="174" t="s">
        <v>19</v>
      </c>
      <c r="N122" s="175" t="s">
        <v>41</v>
      </c>
      <c r="P122" s="136">
        <f>O122*H122</f>
        <v>0</v>
      </c>
      <c r="Q122" s="136">
        <v>4.0000000000000003E-5</v>
      </c>
      <c r="R122" s="136">
        <f>Q122*H122</f>
        <v>1.2000000000000001E-3</v>
      </c>
      <c r="S122" s="136">
        <v>0</v>
      </c>
      <c r="T122" s="137">
        <f>S122*H122</f>
        <v>0</v>
      </c>
      <c r="AR122" s="138" t="s">
        <v>377</v>
      </c>
      <c r="AT122" s="138" t="s">
        <v>485</v>
      </c>
      <c r="AU122" s="138" t="s">
        <v>80</v>
      </c>
      <c r="AY122" s="17" t="s">
        <v>132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78</v>
      </c>
      <c r="BK122" s="139">
        <f>ROUND(I122*H122,2)</f>
        <v>0</v>
      </c>
      <c r="BL122" s="17" t="s">
        <v>265</v>
      </c>
      <c r="BM122" s="138" t="s">
        <v>2064</v>
      </c>
    </row>
    <row r="123" spans="2:65" s="1" customFormat="1">
      <c r="B123" s="32"/>
      <c r="D123" s="140" t="s">
        <v>142</v>
      </c>
      <c r="F123" s="141" t="s">
        <v>2063</v>
      </c>
      <c r="I123" s="142"/>
      <c r="L123" s="32"/>
      <c r="M123" s="143"/>
      <c r="T123" s="53"/>
      <c r="AT123" s="17" t="s">
        <v>142</v>
      </c>
      <c r="AU123" s="17" t="s">
        <v>80</v>
      </c>
    </row>
    <row r="124" spans="2:65" s="1" customFormat="1" ht="24.2" customHeight="1">
      <c r="B124" s="32"/>
      <c r="C124" s="127" t="s">
        <v>8</v>
      </c>
      <c r="D124" s="127" t="s">
        <v>135</v>
      </c>
      <c r="E124" s="128" t="s">
        <v>2065</v>
      </c>
      <c r="F124" s="129" t="s">
        <v>2066</v>
      </c>
      <c r="G124" s="130" t="s">
        <v>152</v>
      </c>
      <c r="H124" s="131">
        <v>48</v>
      </c>
      <c r="I124" s="132"/>
      <c r="J124" s="133">
        <f>ROUND(I124*H124,2)</f>
        <v>0</v>
      </c>
      <c r="K124" s="129" t="s">
        <v>139</v>
      </c>
      <c r="L124" s="32"/>
      <c r="M124" s="134" t="s">
        <v>19</v>
      </c>
      <c r="N124" s="135" t="s">
        <v>41</v>
      </c>
      <c r="P124" s="136">
        <f>O124*H124</f>
        <v>0</v>
      </c>
      <c r="Q124" s="136">
        <v>0</v>
      </c>
      <c r="R124" s="136">
        <f>Q124*H124</f>
        <v>0</v>
      </c>
      <c r="S124" s="136">
        <v>2.7E-4</v>
      </c>
      <c r="T124" s="137">
        <f>S124*H124</f>
        <v>1.2959999999999999E-2</v>
      </c>
      <c r="AR124" s="138" t="s">
        <v>265</v>
      </c>
      <c r="AT124" s="138" t="s">
        <v>135</v>
      </c>
      <c r="AU124" s="138" t="s">
        <v>80</v>
      </c>
      <c r="AY124" s="17" t="s">
        <v>132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78</v>
      </c>
      <c r="BK124" s="139">
        <f>ROUND(I124*H124,2)</f>
        <v>0</v>
      </c>
      <c r="BL124" s="17" t="s">
        <v>265</v>
      </c>
      <c r="BM124" s="138" t="s">
        <v>2067</v>
      </c>
    </row>
    <row r="125" spans="2:65" s="1" customFormat="1" ht="19.5">
      <c r="B125" s="32"/>
      <c r="D125" s="140" t="s">
        <v>142</v>
      </c>
      <c r="F125" s="141" t="s">
        <v>2068</v>
      </c>
      <c r="I125" s="142"/>
      <c r="L125" s="32"/>
      <c r="M125" s="143"/>
      <c r="T125" s="53"/>
      <c r="AT125" s="17" t="s">
        <v>142</v>
      </c>
      <c r="AU125" s="17" t="s">
        <v>80</v>
      </c>
    </row>
    <row r="126" spans="2:65" s="1" customFormat="1">
      <c r="B126" s="32"/>
      <c r="D126" s="144" t="s">
        <v>144</v>
      </c>
      <c r="F126" s="145" t="s">
        <v>2069</v>
      </c>
      <c r="I126" s="142"/>
      <c r="L126" s="32"/>
      <c r="M126" s="143"/>
      <c r="T126" s="53"/>
      <c r="AT126" s="17" t="s">
        <v>144</v>
      </c>
      <c r="AU126" s="17" t="s">
        <v>80</v>
      </c>
    </row>
    <row r="127" spans="2:65" s="1" customFormat="1" ht="24.2" customHeight="1">
      <c r="B127" s="32"/>
      <c r="C127" s="127" t="s">
        <v>236</v>
      </c>
      <c r="D127" s="127" t="s">
        <v>135</v>
      </c>
      <c r="E127" s="128" t="s">
        <v>2070</v>
      </c>
      <c r="F127" s="129" t="s">
        <v>2071</v>
      </c>
      <c r="G127" s="130" t="s">
        <v>152</v>
      </c>
      <c r="H127" s="131">
        <v>70</v>
      </c>
      <c r="I127" s="132"/>
      <c r="J127" s="133">
        <f>ROUND(I127*H127,2)</f>
        <v>0</v>
      </c>
      <c r="K127" s="129" t="s">
        <v>139</v>
      </c>
      <c r="L127" s="32"/>
      <c r="M127" s="134" t="s">
        <v>19</v>
      </c>
      <c r="N127" s="135" t="s">
        <v>41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265</v>
      </c>
      <c r="AT127" s="138" t="s">
        <v>135</v>
      </c>
      <c r="AU127" s="138" t="s">
        <v>80</v>
      </c>
      <c r="AY127" s="17" t="s">
        <v>132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78</v>
      </c>
      <c r="BK127" s="139">
        <f>ROUND(I127*H127,2)</f>
        <v>0</v>
      </c>
      <c r="BL127" s="17" t="s">
        <v>265</v>
      </c>
      <c r="BM127" s="138" t="s">
        <v>2072</v>
      </c>
    </row>
    <row r="128" spans="2:65" s="1" customFormat="1" ht="19.5">
      <c r="B128" s="32"/>
      <c r="D128" s="140" t="s">
        <v>142</v>
      </c>
      <c r="F128" s="141" t="s">
        <v>2073</v>
      </c>
      <c r="I128" s="142"/>
      <c r="L128" s="32"/>
      <c r="M128" s="143"/>
      <c r="T128" s="53"/>
      <c r="AT128" s="17" t="s">
        <v>142</v>
      </c>
      <c r="AU128" s="17" t="s">
        <v>80</v>
      </c>
    </row>
    <row r="129" spans="2:65" s="1" customFormat="1">
      <c r="B129" s="32"/>
      <c r="D129" s="144" t="s">
        <v>144</v>
      </c>
      <c r="F129" s="145" t="s">
        <v>2074</v>
      </c>
      <c r="I129" s="142"/>
      <c r="L129" s="32"/>
      <c r="M129" s="143"/>
      <c r="T129" s="53"/>
      <c r="AT129" s="17" t="s">
        <v>144</v>
      </c>
      <c r="AU129" s="17" t="s">
        <v>80</v>
      </c>
    </row>
    <row r="130" spans="2:65" s="1" customFormat="1" ht="24.2" customHeight="1">
      <c r="B130" s="32"/>
      <c r="C130" s="166" t="s">
        <v>242</v>
      </c>
      <c r="D130" s="166" t="s">
        <v>485</v>
      </c>
      <c r="E130" s="167" t="s">
        <v>2075</v>
      </c>
      <c r="F130" s="168" t="s">
        <v>2076</v>
      </c>
      <c r="G130" s="169" t="s">
        <v>152</v>
      </c>
      <c r="H130" s="170">
        <v>80.5</v>
      </c>
      <c r="I130" s="171"/>
      <c r="J130" s="172">
        <f>ROUND(I130*H130,2)</f>
        <v>0</v>
      </c>
      <c r="K130" s="168" t="s">
        <v>139</v>
      </c>
      <c r="L130" s="173"/>
      <c r="M130" s="174" t="s">
        <v>19</v>
      </c>
      <c r="N130" s="175" t="s">
        <v>41</v>
      </c>
      <c r="P130" s="136">
        <f>O130*H130</f>
        <v>0</v>
      </c>
      <c r="Q130" s="136">
        <v>6.9999999999999994E-5</v>
      </c>
      <c r="R130" s="136">
        <f>Q130*H130</f>
        <v>5.6349999999999994E-3</v>
      </c>
      <c r="S130" s="136">
        <v>0</v>
      </c>
      <c r="T130" s="137">
        <f>S130*H130</f>
        <v>0</v>
      </c>
      <c r="AR130" s="138" t="s">
        <v>377</v>
      </c>
      <c r="AT130" s="138" t="s">
        <v>485</v>
      </c>
      <c r="AU130" s="138" t="s">
        <v>80</v>
      </c>
      <c r="AY130" s="17" t="s">
        <v>132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78</v>
      </c>
      <c r="BK130" s="139">
        <f>ROUND(I130*H130,2)</f>
        <v>0</v>
      </c>
      <c r="BL130" s="17" t="s">
        <v>265</v>
      </c>
      <c r="BM130" s="138" t="s">
        <v>2077</v>
      </c>
    </row>
    <row r="131" spans="2:65" s="1" customFormat="1" ht="19.5">
      <c r="B131" s="32"/>
      <c r="D131" s="140" t="s">
        <v>142</v>
      </c>
      <c r="F131" s="141" t="s">
        <v>2076</v>
      </c>
      <c r="I131" s="142"/>
      <c r="L131" s="32"/>
      <c r="M131" s="143"/>
      <c r="T131" s="53"/>
      <c r="AT131" s="17" t="s">
        <v>142</v>
      </c>
      <c r="AU131" s="17" t="s">
        <v>80</v>
      </c>
    </row>
    <row r="132" spans="2:65" s="13" customFormat="1">
      <c r="B132" s="152"/>
      <c r="D132" s="140" t="s">
        <v>146</v>
      </c>
      <c r="E132" s="153" t="s">
        <v>19</v>
      </c>
      <c r="F132" s="154" t="s">
        <v>650</v>
      </c>
      <c r="H132" s="155">
        <v>70</v>
      </c>
      <c r="I132" s="156"/>
      <c r="L132" s="152"/>
      <c r="M132" s="157"/>
      <c r="T132" s="158"/>
      <c r="AT132" s="153" t="s">
        <v>146</v>
      </c>
      <c r="AU132" s="153" t="s">
        <v>80</v>
      </c>
      <c r="AV132" s="13" t="s">
        <v>80</v>
      </c>
      <c r="AW132" s="13" t="s">
        <v>32</v>
      </c>
      <c r="AX132" s="13" t="s">
        <v>78</v>
      </c>
      <c r="AY132" s="153" t="s">
        <v>132</v>
      </c>
    </row>
    <row r="133" spans="2:65" s="13" customFormat="1">
      <c r="B133" s="152"/>
      <c r="D133" s="140" t="s">
        <v>146</v>
      </c>
      <c r="F133" s="154" t="s">
        <v>2078</v>
      </c>
      <c r="H133" s="155">
        <v>80.5</v>
      </c>
      <c r="I133" s="156"/>
      <c r="L133" s="152"/>
      <c r="M133" s="157"/>
      <c r="T133" s="158"/>
      <c r="AT133" s="153" t="s">
        <v>146</v>
      </c>
      <c r="AU133" s="153" t="s">
        <v>80</v>
      </c>
      <c r="AV133" s="13" t="s">
        <v>80</v>
      </c>
      <c r="AW133" s="13" t="s">
        <v>4</v>
      </c>
      <c r="AX133" s="13" t="s">
        <v>78</v>
      </c>
      <c r="AY133" s="153" t="s">
        <v>132</v>
      </c>
    </row>
    <row r="134" spans="2:65" s="1" customFormat="1" ht="33" customHeight="1">
      <c r="B134" s="32"/>
      <c r="C134" s="127" t="s">
        <v>259</v>
      </c>
      <c r="D134" s="127" t="s">
        <v>135</v>
      </c>
      <c r="E134" s="128" t="s">
        <v>2079</v>
      </c>
      <c r="F134" s="129" t="s">
        <v>2080</v>
      </c>
      <c r="G134" s="130" t="s">
        <v>152</v>
      </c>
      <c r="H134" s="131">
        <v>120</v>
      </c>
      <c r="I134" s="132"/>
      <c r="J134" s="133">
        <f>ROUND(I134*H134,2)</f>
        <v>0</v>
      </c>
      <c r="K134" s="129" t="s">
        <v>139</v>
      </c>
      <c r="L134" s="32"/>
      <c r="M134" s="134" t="s">
        <v>19</v>
      </c>
      <c r="N134" s="135" t="s">
        <v>41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265</v>
      </c>
      <c r="AT134" s="138" t="s">
        <v>135</v>
      </c>
      <c r="AU134" s="138" t="s">
        <v>80</v>
      </c>
      <c r="AY134" s="17" t="s">
        <v>132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78</v>
      </c>
      <c r="BK134" s="139">
        <f>ROUND(I134*H134,2)</f>
        <v>0</v>
      </c>
      <c r="BL134" s="17" t="s">
        <v>265</v>
      </c>
      <c r="BM134" s="138" t="s">
        <v>2081</v>
      </c>
    </row>
    <row r="135" spans="2:65" s="1" customFormat="1" ht="39">
      <c r="B135" s="32"/>
      <c r="D135" s="140" t="s">
        <v>142</v>
      </c>
      <c r="F135" s="141" t="s">
        <v>2082</v>
      </c>
      <c r="I135" s="142"/>
      <c r="L135" s="32"/>
      <c r="M135" s="143"/>
      <c r="T135" s="53"/>
      <c r="AT135" s="17" t="s">
        <v>142</v>
      </c>
      <c r="AU135" s="17" t="s">
        <v>80</v>
      </c>
    </row>
    <row r="136" spans="2:65" s="1" customFormat="1">
      <c r="B136" s="32"/>
      <c r="D136" s="144" t="s">
        <v>144</v>
      </c>
      <c r="F136" s="145" t="s">
        <v>2083</v>
      </c>
      <c r="I136" s="142"/>
      <c r="L136" s="32"/>
      <c r="M136" s="143"/>
      <c r="T136" s="53"/>
      <c r="AT136" s="17" t="s">
        <v>144</v>
      </c>
      <c r="AU136" s="17" t="s">
        <v>80</v>
      </c>
    </row>
    <row r="137" spans="2:65" s="1" customFormat="1" ht="24.2" customHeight="1">
      <c r="B137" s="32"/>
      <c r="C137" s="166" t="s">
        <v>265</v>
      </c>
      <c r="D137" s="166" t="s">
        <v>485</v>
      </c>
      <c r="E137" s="167" t="s">
        <v>2075</v>
      </c>
      <c r="F137" s="168" t="s">
        <v>2076</v>
      </c>
      <c r="G137" s="169" t="s">
        <v>152</v>
      </c>
      <c r="H137" s="170">
        <v>138</v>
      </c>
      <c r="I137" s="171"/>
      <c r="J137" s="172">
        <f>ROUND(I137*H137,2)</f>
        <v>0</v>
      </c>
      <c r="K137" s="168" t="s">
        <v>139</v>
      </c>
      <c r="L137" s="173"/>
      <c r="M137" s="174" t="s">
        <v>19</v>
      </c>
      <c r="N137" s="175" t="s">
        <v>41</v>
      </c>
      <c r="P137" s="136">
        <f>O137*H137</f>
        <v>0</v>
      </c>
      <c r="Q137" s="136">
        <v>6.9999999999999994E-5</v>
      </c>
      <c r="R137" s="136">
        <f>Q137*H137</f>
        <v>9.6599999999999984E-3</v>
      </c>
      <c r="S137" s="136">
        <v>0</v>
      </c>
      <c r="T137" s="137">
        <f>S137*H137</f>
        <v>0</v>
      </c>
      <c r="AR137" s="138" t="s">
        <v>377</v>
      </c>
      <c r="AT137" s="138" t="s">
        <v>485</v>
      </c>
      <c r="AU137" s="138" t="s">
        <v>80</v>
      </c>
      <c r="AY137" s="17" t="s">
        <v>132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78</v>
      </c>
      <c r="BK137" s="139">
        <f>ROUND(I137*H137,2)</f>
        <v>0</v>
      </c>
      <c r="BL137" s="17" t="s">
        <v>265</v>
      </c>
      <c r="BM137" s="138" t="s">
        <v>2084</v>
      </c>
    </row>
    <row r="138" spans="2:65" s="1" customFormat="1" ht="19.5">
      <c r="B138" s="32"/>
      <c r="D138" s="140" t="s">
        <v>142</v>
      </c>
      <c r="F138" s="141" t="s">
        <v>2076</v>
      </c>
      <c r="I138" s="142"/>
      <c r="L138" s="32"/>
      <c r="M138" s="143"/>
      <c r="T138" s="53"/>
      <c r="AT138" s="17" t="s">
        <v>142</v>
      </c>
      <c r="AU138" s="17" t="s">
        <v>80</v>
      </c>
    </row>
    <row r="139" spans="2:65" s="13" customFormat="1">
      <c r="B139" s="152"/>
      <c r="D139" s="140" t="s">
        <v>146</v>
      </c>
      <c r="E139" s="153" t="s">
        <v>19</v>
      </c>
      <c r="F139" s="154" t="s">
        <v>927</v>
      </c>
      <c r="H139" s="155">
        <v>120</v>
      </c>
      <c r="I139" s="156"/>
      <c r="L139" s="152"/>
      <c r="M139" s="157"/>
      <c r="T139" s="158"/>
      <c r="AT139" s="153" t="s">
        <v>146</v>
      </c>
      <c r="AU139" s="153" t="s">
        <v>80</v>
      </c>
      <c r="AV139" s="13" t="s">
        <v>80</v>
      </c>
      <c r="AW139" s="13" t="s">
        <v>32</v>
      </c>
      <c r="AX139" s="13" t="s">
        <v>78</v>
      </c>
      <c r="AY139" s="153" t="s">
        <v>132</v>
      </c>
    </row>
    <row r="140" spans="2:65" s="13" customFormat="1">
      <c r="B140" s="152"/>
      <c r="D140" s="140" t="s">
        <v>146</v>
      </c>
      <c r="F140" s="154" t="s">
        <v>2085</v>
      </c>
      <c r="H140" s="155">
        <v>138</v>
      </c>
      <c r="I140" s="156"/>
      <c r="L140" s="152"/>
      <c r="M140" s="157"/>
      <c r="T140" s="158"/>
      <c r="AT140" s="153" t="s">
        <v>146</v>
      </c>
      <c r="AU140" s="153" t="s">
        <v>80</v>
      </c>
      <c r="AV140" s="13" t="s">
        <v>80</v>
      </c>
      <c r="AW140" s="13" t="s">
        <v>4</v>
      </c>
      <c r="AX140" s="13" t="s">
        <v>78</v>
      </c>
      <c r="AY140" s="153" t="s">
        <v>132</v>
      </c>
    </row>
    <row r="141" spans="2:65" s="1" customFormat="1" ht="24.2" customHeight="1">
      <c r="B141" s="32"/>
      <c r="C141" s="127" t="s">
        <v>277</v>
      </c>
      <c r="D141" s="127" t="s">
        <v>135</v>
      </c>
      <c r="E141" s="128" t="s">
        <v>2086</v>
      </c>
      <c r="F141" s="129" t="s">
        <v>2087</v>
      </c>
      <c r="G141" s="130" t="s">
        <v>152</v>
      </c>
      <c r="H141" s="131">
        <v>50</v>
      </c>
      <c r="I141" s="132"/>
      <c r="J141" s="133">
        <f>ROUND(I141*H141,2)</f>
        <v>0</v>
      </c>
      <c r="K141" s="129" t="s">
        <v>139</v>
      </c>
      <c r="L141" s="32"/>
      <c r="M141" s="134" t="s">
        <v>19</v>
      </c>
      <c r="N141" s="135" t="s">
        <v>41</v>
      </c>
      <c r="P141" s="136">
        <f>O141*H141</f>
        <v>0</v>
      </c>
      <c r="Q141" s="136">
        <v>0</v>
      </c>
      <c r="R141" s="136">
        <f>Q141*H141</f>
        <v>0</v>
      </c>
      <c r="S141" s="136">
        <v>2.15E-3</v>
      </c>
      <c r="T141" s="137">
        <f>S141*H141</f>
        <v>0.1075</v>
      </c>
      <c r="AR141" s="138" t="s">
        <v>265</v>
      </c>
      <c r="AT141" s="138" t="s">
        <v>135</v>
      </c>
      <c r="AU141" s="138" t="s">
        <v>80</v>
      </c>
      <c r="AY141" s="17" t="s">
        <v>132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78</v>
      </c>
      <c r="BK141" s="139">
        <f>ROUND(I141*H141,2)</f>
        <v>0</v>
      </c>
      <c r="BL141" s="17" t="s">
        <v>265</v>
      </c>
      <c r="BM141" s="138" t="s">
        <v>2088</v>
      </c>
    </row>
    <row r="142" spans="2:65" s="1" customFormat="1" ht="19.5">
      <c r="B142" s="32"/>
      <c r="D142" s="140" t="s">
        <v>142</v>
      </c>
      <c r="F142" s="141" t="s">
        <v>2089</v>
      </c>
      <c r="I142" s="142"/>
      <c r="L142" s="32"/>
      <c r="M142" s="143"/>
      <c r="T142" s="53"/>
      <c r="AT142" s="17" t="s">
        <v>142</v>
      </c>
      <c r="AU142" s="17" t="s">
        <v>80</v>
      </c>
    </row>
    <row r="143" spans="2:65" s="1" customFormat="1">
      <c r="B143" s="32"/>
      <c r="D143" s="144" t="s">
        <v>144</v>
      </c>
      <c r="F143" s="145" t="s">
        <v>2090</v>
      </c>
      <c r="I143" s="142"/>
      <c r="L143" s="32"/>
      <c r="M143" s="143"/>
      <c r="T143" s="53"/>
      <c r="AT143" s="17" t="s">
        <v>144</v>
      </c>
      <c r="AU143" s="17" t="s">
        <v>80</v>
      </c>
    </row>
    <row r="144" spans="2:65" s="1" customFormat="1" ht="24.2" customHeight="1">
      <c r="B144" s="32"/>
      <c r="C144" s="127" t="s">
        <v>283</v>
      </c>
      <c r="D144" s="127" t="s">
        <v>135</v>
      </c>
      <c r="E144" s="128" t="s">
        <v>2091</v>
      </c>
      <c r="F144" s="129" t="s">
        <v>2092</v>
      </c>
      <c r="G144" s="130" t="s">
        <v>152</v>
      </c>
      <c r="H144" s="131">
        <v>48</v>
      </c>
      <c r="I144" s="132"/>
      <c r="J144" s="133">
        <f>ROUND(I144*H144,2)</f>
        <v>0</v>
      </c>
      <c r="K144" s="129" t="s">
        <v>139</v>
      </c>
      <c r="L144" s="32"/>
      <c r="M144" s="134" t="s">
        <v>19</v>
      </c>
      <c r="N144" s="135" t="s">
        <v>41</v>
      </c>
      <c r="P144" s="136">
        <f>O144*H144</f>
        <v>0</v>
      </c>
      <c r="Q144" s="136">
        <v>0</v>
      </c>
      <c r="R144" s="136">
        <f>Q144*H144</f>
        <v>0</v>
      </c>
      <c r="S144" s="136">
        <v>8.0000000000000004E-4</v>
      </c>
      <c r="T144" s="137">
        <f>S144*H144</f>
        <v>3.8400000000000004E-2</v>
      </c>
      <c r="AR144" s="138" t="s">
        <v>265</v>
      </c>
      <c r="AT144" s="138" t="s">
        <v>135</v>
      </c>
      <c r="AU144" s="138" t="s">
        <v>80</v>
      </c>
      <c r="AY144" s="17" t="s">
        <v>132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78</v>
      </c>
      <c r="BK144" s="139">
        <f>ROUND(I144*H144,2)</f>
        <v>0</v>
      </c>
      <c r="BL144" s="17" t="s">
        <v>265</v>
      </c>
      <c r="BM144" s="138" t="s">
        <v>2093</v>
      </c>
    </row>
    <row r="145" spans="2:65" s="1" customFormat="1" ht="29.25">
      <c r="B145" s="32"/>
      <c r="D145" s="140" t="s">
        <v>142</v>
      </c>
      <c r="F145" s="141" t="s">
        <v>2094</v>
      </c>
      <c r="I145" s="142"/>
      <c r="L145" s="32"/>
      <c r="M145" s="143"/>
      <c r="T145" s="53"/>
      <c r="AT145" s="17" t="s">
        <v>142</v>
      </c>
      <c r="AU145" s="17" t="s">
        <v>80</v>
      </c>
    </row>
    <row r="146" spans="2:65" s="1" customFormat="1">
      <c r="B146" s="32"/>
      <c r="D146" s="144" t="s">
        <v>144</v>
      </c>
      <c r="F146" s="145" t="s">
        <v>2095</v>
      </c>
      <c r="I146" s="142"/>
      <c r="L146" s="32"/>
      <c r="M146" s="143"/>
      <c r="T146" s="53"/>
      <c r="AT146" s="17" t="s">
        <v>144</v>
      </c>
      <c r="AU146" s="17" t="s">
        <v>80</v>
      </c>
    </row>
    <row r="147" spans="2:65" s="1" customFormat="1" ht="24.2" customHeight="1">
      <c r="B147" s="32"/>
      <c r="C147" s="127" t="s">
        <v>289</v>
      </c>
      <c r="D147" s="127" t="s">
        <v>135</v>
      </c>
      <c r="E147" s="128" t="s">
        <v>2096</v>
      </c>
      <c r="F147" s="129" t="s">
        <v>2097</v>
      </c>
      <c r="G147" s="130" t="s">
        <v>152</v>
      </c>
      <c r="H147" s="131">
        <v>200</v>
      </c>
      <c r="I147" s="132"/>
      <c r="J147" s="133">
        <f>ROUND(I147*H147,2)</f>
        <v>0</v>
      </c>
      <c r="K147" s="129" t="s">
        <v>139</v>
      </c>
      <c r="L147" s="32"/>
      <c r="M147" s="134" t="s">
        <v>19</v>
      </c>
      <c r="N147" s="135" t="s">
        <v>41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265</v>
      </c>
      <c r="AT147" s="138" t="s">
        <v>135</v>
      </c>
      <c r="AU147" s="138" t="s">
        <v>80</v>
      </c>
      <c r="AY147" s="17" t="s">
        <v>132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78</v>
      </c>
      <c r="BK147" s="139">
        <f>ROUND(I147*H147,2)</f>
        <v>0</v>
      </c>
      <c r="BL147" s="17" t="s">
        <v>265</v>
      </c>
      <c r="BM147" s="138" t="s">
        <v>2098</v>
      </c>
    </row>
    <row r="148" spans="2:65" s="1" customFormat="1" ht="19.5">
      <c r="B148" s="32"/>
      <c r="D148" s="140" t="s">
        <v>142</v>
      </c>
      <c r="F148" s="141" t="s">
        <v>2099</v>
      </c>
      <c r="I148" s="142"/>
      <c r="L148" s="32"/>
      <c r="M148" s="143"/>
      <c r="T148" s="53"/>
      <c r="AT148" s="17" t="s">
        <v>142</v>
      </c>
      <c r="AU148" s="17" t="s">
        <v>80</v>
      </c>
    </row>
    <row r="149" spans="2:65" s="1" customFormat="1">
      <c r="B149" s="32"/>
      <c r="D149" s="144" t="s">
        <v>144</v>
      </c>
      <c r="F149" s="145" t="s">
        <v>2100</v>
      </c>
      <c r="I149" s="142"/>
      <c r="L149" s="32"/>
      <c r="M149" s="143"/>
      <c r="T149" s="53"/>
      <c r="AT149" s="17" t="s">
        <v>144</v>
      </c>
      <c r="AU149" s="17" t="s">
        <v>80</v>
      </c>
    </row>
    <row r="150" spans="2:65" s="1" customFormat="1" ht="24.2" customHeight="1">
      <c r="B150" s="32"/>
      <c r="C150" s="166" t="s">
        <v>295</v>
      </c>
      <c r="D150" s="166" t="s">
        <v>485</v>
      </c>
      <c r="E150" s="167" t="s">
        <v>2101</v>
      </c>
      <c r="F150" s="168" t="s">
        <v>2102</v>
      </c>
      <c r="G150" s="169" t="s">
        <v>152</v>
      </c>
      <c r="H150" s="170">
        <v>230</v>
      </c>
      <c r="I150" s="171"/>
      <c r="J150" s="172">
        <f>ROUND(I150*H150,2)</f>
        <v>0</v>
      </c>
      <c r="K150" s="168" t="s">
        <v>139</v>
      </c>
      <c r="L150" s="173"/>
      <c r="M150" s="174" t="s">
        <v>19</v>
      </c>
      <c r="N150" s="175" t="s">
        <v>41</v>
      </c>
      <c r="P150" s="136">
        <f>O150*H150</f>
        <v>0</v>
      </c>
      <c r="Q150" s="136">
        <v>1.2E-4</v>
      </c>
      <c r="R150" s="136">
        <f>Q150*H150</f>
        <v>2.76E-2</v>
      </c>
      <c r="S150" s="136">
        <v>0</v>
      </c>
      <c r="T150" s="137">
        <f>S150*H150</f>
        <v>0</v>
      </c>
      <c r="AR150" s="138" t="s">
        <v>377</v>
      </c>
      <c r="AT150" s="138" t="s">
        <v>485</v>
      </c>
      <c r="AU150" s="138" t="s">
        <v>80</v>
      </c>
      <c r="AY150" s="17" t="s">
        <v>132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78</v>
      </c>
      <c r="BK150" s="139">
        <f>ROUND(I150*H150,2)</f>
        <v>0</v>
      </c>
      <c r="BL150" s="17" t="s">
        <v>265</v>
      </c>
      <c r="BM150" s="138" t="s">
        <v>2103</v>
      </c>
    </row>
    <row r="151" spans="2:65" s="1" customFormat="1" ht="19.5">
      <c r="B151" s="32"/>
      <c r="D151" s="140" t="s">
        <v>142</v>
      </c>
      <c r="F151" s="141" t="s">
        <v>2102</v>
      </c>
      <c r="I151" s="142"/>
      <c r="L151" s="32"/>
      <c r="M151" s="143"/>
      <c r="T151" s="53"/>
      <c r="AT151" s="17" t="s">
        <v>142</v>
      </c>
      <c r="AU151" s="17" t="s">
        <v>80</v>
      </c>
    </row>
    <row r="152" spans="2:65" s="13" customFormat="1">
      <c r="B152" s="152"/>
      <c r="D152" s="140" t="s">
        <v>146</v>
      </c>
      <c r="E152" s="153" t="s">
        <v>19</v>
      </c>
      <c r="F152" s="154" t="s">
        <v>2104</v>
      </c>
      <c r="H152" s="155">
        <v>200</v>
      </c>
      <c r="I152" s="156"/>
      <c r="L152" s="152"/>
      <c r="M152" s="157"/>
      <c r="T152" s="158"/>
      <c r="AT152" s="153" t="s">
        <v>146</v>
      </c>
      <c r="AU152" s="153" t="s">
        <v>80</v>
      </c>
      <c r="AV152" s="13" t="s">
        <v>80</v>
      </c>
      <c r="AW152" s="13" t="s">
        <v>32</v>
      </c>
      <c r="AX152" s="13" t="s">
        <v>78</v>
      </c>
      <c r="AY152" s="153" t="s">
        <v>132</v>
      </c>
    </row>
    <row r="153" spans="2:65" s="13" customFormat="1">
      <c r="B153" s="152"/>
      <c r="D153" s="140" t="s">
        <v>146</v>
      </c>
      <c r="F153" s="154" t="s">
        <v>2105</v>
      </c>
      <c r="H153" s="155">
        <v>230</v>
      </c>
      <c r="I153" s="156"/>
      <c r="L153" s="152"/>
      <c r="M153" s="157"/>
      <c r="T153" s="158"/>
      <c r="AT153" s="153" t="s">
        <v>146</v>
      </c>
      <c r="AU153" s="153" t="s">
        <v>80</v>
      </c>
      <c r="AV153" s="13" t="s">
        <v>80</v>
      </c>
      <c r="AW153" s="13" t="s">
        <v>4</v>
      </c>
      <c r="AX153" s="13" t="s">
        <v>78</v>
      </c>
      <c r="AY153" s="153" t="s">
        <v>132</v>
      </c>
    </row>
    <row r="154" spans="2:65" s="1" customFormat="1" ht="33" customHeight="1">
      <c r="B154" s="32"/>
      <c r="C154" s="127" t="s">
        <v>7</v>
      </c>
      <c r="D154" s="127" t="s">
        <v>135</v>
      </c>
      <c r="E154" s="128" t="s">
        <v>2106</v>
      </c>
      <c r="F154" s="129" t="s">
        <v>2107</v>
      </c>
      <c r="G154" s="130" t="s">
        <v>152</v>
      </c>
      <c r="H154" s="131">
        <v>200</v>
      </c>
      <c r="I154" s="132"/>
      <c r="J154" s="133">
        <f>ROUND(I154*H154,2)</f>
        <v>0</v>
      </c>
      <c r="K154" s="129" t="s">
        <v>139</v>
      </c>
      <c r="L154" s="32"/>
      <c r="M154" s="134" t="s">
        <v>19</v>
      </c>
      <c r="N154" s="135" t="s">
        <v>41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265</v>
      </c>
      <c r="AT154" s="138" t="s">
        <v>135</v>
      </c>
      <c r="AU154" s="138" t="s">
        <v>80</v>
      </c>
      <c r="AY154" s="17" t="s">
        <v>132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78</v>
      </c>
      <c r="BK154" s="139">
        <f>ROUND(I154*H154,2)</f>
        <v>0</v>
      </c>
      <c r="BL154" s="17" t="s">
        <v>265</v>
      </c>
      <c r="BM154" s="138" t="s">
        <v>2108</v>
      </c>
    </row>
    <row r="155" spans="2:65" s="1" customFormat="1" ht="19.5">
      <c r="B155" s="32"/>
      <c r="D155" s="140" t="s">
        <v>142</v>
      </c>
      <c r="F155" s="141" t="s">
        <v>2109</v>
      </c>
      <c r="I155" s="142"/>
      <c r="L155" s="32"/>
      <c r="M155" s="143"/>
      <c r="T155" s="53"/>
      <c r="AT155" s="17" t="s">
        <v>142</v>
      </c>
      <c r="AU155" s="17" t="s">
        <v>80</v>
      </c>
    </row>
    <row r="156" spans="2:65" s="1" customFormat="1">
      <c r="B156" s="32"/>
      <c r="D156" s="144" t="s">
        <v>144</v>
      </c>
      <c r="F156" s="145" t="s">
        <v>2110</v>
      </c>
      <c r="I156" s="142"/>
      <c r="L156" s="32"/>
      <c r="M156" s="143"/>
      <c r="T156" s="53"/>
      <c r="AT156" s="17" t="s">
        <v>144</v>
      </c>
      <c r="AU156" s="17" t="s">
        <v>80</v>
      </c>
    </row>
    <row r="157" spans="2:65" s="1" customFormat="1" ht="24.2" customHeight="1">
      <c r="B157" s="32"/>
      <c r="C157" s="166" t="s">
        <v>306</v>
      </c>
      <c r="D157" s="166" t="s">
        <v>485</v>
      </c>
      <c r="E157" s="167" t="s">
        <v>2111</v>
      </c>
      <c r="F157" s="168" t="s">
        <v>2112</v>
      </c>
      <c r="G157" s="169" t="s">
        <v>152</v>
      </c>
      <c r="H157" s="170">
        <v>230</v>
      </c>
      <c r="I157" s="171"/>
      <c r="J157" s="172">
        <f>ROUND(I157*H157,2)</f>
        <v>0</v>
      </c>
      <c r="K157" s="168" t="s">
        <v>139</v>
      </c>
      <c r="L157" s="173"/>
      <c r="M157" s="174" t="s">
        <v>19</v>
      </c>
      <c r="N157" s="175" t="s">
        <v>41</v>
      </c>
      <c r="P157" s="136">
        <f>O157*H157</f>
        <v>0</v>
      </c>
      <c r="Q157" s="136">
        <v>1.7000000000000001E-4</v>
      </c>
      <c r="R157" s="136">
        <f>Q157*H157</f>
        <v>3.9100000000000003E-2</v>
      </c>
      <c r="S157" s="136">
        <v>0</v>
      </c>
      <c r="T157" s="137">
        <f>S157*H157</f>
        <v>0</v>
      </c>
      <c r="AR157" s="138" t="s">
        <v>377</v>
      </c>
      <c r="AT157" s="138" t="s">
        <v>485</v>
      </c>
      <c r="AU157" s="138" t="s">
        <v>80</v>
      </c>
      <c r="AY157" s="17" t="s">
        <v>132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78</v>
      </c>
      <c r="BK157" s="139">
        <f>ROUND(I157*H157,2)</f>
        <v>0</v>
      </c>
      <c r="BL157" s="17" t="s">
        <v>265</v>
      </c>
      <c r="BM157" s="138" t="s">
        <v>2113</v>
      </c>
    </row>
    <row r="158" spans="2:65" s="1" customFormat="1" ht="19.5">
      <c r="B158" s="32"/>
      <c r="D158" s="140" t="s">
        <v>142</v>
      </c>
      <c r="F158" s="141" t="s">
        <v>2112</v>
      </c>
      <c r="I158" s="142"/>
      <c r="L158" s="32"/>
      <c r="M158" s="143"/>
      <c r="T158" s="53"/>
      <c r="AT158" s="17" t="s">
        <v>142</v>
      </c>
      <c r="AU158" s="17" t="s">
        <v>80</v>
      </c>
    </row>
    <row r="159" spans="2:65" s="13" customFormat="1">
      <c r="B159" s="152"/>
      <c r="D159" s="140" t="s">
        <v>146</v>
      </c>
      <c r="E159" s="153" t="s">
        <v>19</v>
      </c>
      <c r="F159" s="154" t="s">
        <v>2104</v>
      </c>
      <c r="H159" s="155">
        <v>200</v>
      </c>
      <c r="I159" s="156"/>
      <c r="L159" s="152"/>
      <c r="M159" s="157"/>
      <c r="T159" s="158"/>
      <c r="AT159" s="153" t="s">
        <v>146</v>
      </c>
      <c r="AU159" s="153" t="s">
        <v>80</v>
      </c>
      <c r="AV159" s="13" t="s">
        <v>80</v>
      </c>
      <c r="AW159" s="13" t="s">
        <v>32</v>
      </c>
      <c r="AX159" s="13" t="s">
        <v>78</v>
      </c>
      <c r="AY159" s="153" t="s">
        <v>132</v>
      </c>
    </row>
    <row r="160" spans="2:65" s="13" customFormat="1">
      <c r="B160" s="152"/>
      <c r="D160" s="140" t="s">
        <v>146</v>
      </c>
      <c r="F160" s="154" t="s">
        <v>2105</v>
      </c>
      <c r="H160" s="155">
        <v>230</v>
      </c>
      <c r="I160" s="156"/>
      <c r="L160" s="152"/>
      <c r="M160" s="157"/>
      <c r="T160" s="158"/>
      <c r="AT160" s="153" t="s">
        <v>146</v>
      </c>
      <c r="AU160" s="153" t="s">
        <v>80</v>
      </c>
      <c r="AV160" s="13" t="s">
        <v>80</v>
      </c>
      <c r="AW160" s="13" t="s">
        <v>4</v>
      </c>
      <c r="AX160" s="13" t="s">
        <v>78</v>
      </c>
      <c r="AY160" s="153" t="s">
        <v>132</v>
      </c>
    </row>
    <row r="161" spans="2:65" s="1" customFormat="1" ht="24.2" customHeight="1">
      <c r="B161" s="32"/>
      <c r="C161" s="127" t="s">
        <v>316</v>
      </c>
      <c r="D161" s="127" t="s">
        <v>135</v>
      </c>
      <c r="E161" s="128" t="s">
        <v>2114</v>
      </c>
      <c r="F161" s="129" t="s">
        <v>2115</v>
      </c>
      <c r="G161" s="130" t="s">
        <v>152</v>
      </c>
      <c r="H161" s="131">
        <v>250</v>
      </c>
      <c r="I161" s="132"/>
      <c r="J161" s="133">
        <f>ROUND(I161*H161,2)</f>
        <v>0</v>
      </c>
      <c r="K161" s="129" t="s">
        <v>139</v>
      </c>
      <c r="L161" s="32"/>
      <c r="M161" s="134" t="s">
        <v>19</v>
      </c>
      <c r="N161" s="135" t="s">
        <v>41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265</v>
      </c>
      <c r="AT161" s="138" t="s">
        <v>135</v>
      </c>
      <c r="AU161" s="138" t="s">
        <v>80</v>
      </c>
      <c r="AY161" s="17" t="s">
        <v>132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78</v>
      </c>
      <c r="BK161" s="139">
        <f>ROUND(I161*H161,2)</f>
        <v>0</v>
      </c>
      <c r="BL161" s="17" t="s">
        <v>265</v>
      </c>
      <c r="BM161" s="138" t="s">
        <v>2116</v>
      </c>
    </row>
    <row r="162" spans="2:65" s="1" customFormat="1" ht="29.25">
      <c r="B162" s="32"/>
      <c r="D162" s="140" t="s">
        <v>142</v>
      </c>
      <c r="F162" s="141" t="s">
        <v>2117</v>
      </c>
      <c r="I162" s="142"/>
      <c r="L162" s="32"/>
      <c r="M162" s="143"/>
      <c r="T162" s="53"/>
      <c r="AT162" s="17" t="s">
        <v>142</v>
      </c>
      <c r="AU162" s="17" t="s">
        <v>80</v>
      </c>
    </row>
    <row r="163" spans="2:65" s="1" customFormat="1">
      <c r="B163" s="32"/>
      <c r="D163" s="144" t="s">
        <v>144</v>
      </c>
      <c r="F163" s="145" t="s">
        <v>2118</v>
      </c>
      <c r="I163" s="142"/>
      <c r="L163" s="32"/>
      <c r="M163" s="143"/>
      <c r="T163" s="53"/>
      <c r="AT163" s="17" t="s">
        <v>144</v>
      </c>
      <c r="AU163" s="17" t="s">
        <v>80</v>
      </c>
    </row>
    <row r="164" spans="2:65" s="1" customFormat="1" ht="24.2" customHeight="1">
      <c r="B164" s="32"/>
      <c r="C164" s="166" t="s">
        <v>322</v>
      </c>
      <c r="D164" s="166" t="s">
        <v>485</v>
      </c>
      <c r="E164" s="167" t="s">
        <v>2101</v>
      </c>
      <c r="F164" s="168" t="s">
        <v>2102</v>
      </c>
      <c r="G164" s="169" t="s">
        <v>152</v>
      </c>
      <c r="H164" s="170">
        <v>138</v>
      </c>
      <c r="I164" s="171"/>
      <c r="J164" s="172">
        <f>ROUND(I164*H164,2)</f>
        <v>0</v>
      </c>
      <c r="K164" s="168" t="s">
        <v>139</v>
      </c>
      <c r="L164" s="173"/>
      <c r="M164" s="174" t="s">
        <v>19</v>
      </c>
      <c r="N164" s="175" t="s">
        <v>41</v>
      </c>
      <c r="P164" s="136">
        <f>O164*H164</f>
        <v>0</v>
      </c>
      <c r="Q164" s="136">
        <v>1.2E-4</v>
      </c>
      <c r="R164" s="136">
        <f>Q164*H164</f>
        <v>1.6560000000000002E-2</v>
      </c>
      <c r="S164" s="136">
        <v>0</v>
      </c>
      <c r="T164" s="137">
        <f>S164*H164</f>
        <v>0</v>
      </c>
      <c r="AR164" s="138" t="s">
        <v>377</v>
      </c>
      <c r="AT164" s="138" t="s">
        <v>485</v>
      </c>
      <c r="AU164" s="138" t="s">
        <v>80</v>
      </c>
      <c r="AY164" s="17" t="s">
        <v>132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78</v>
      </c>
      <c r="BK164" s="139">
        <f>ROUND(I164*H164,2)</f>
        <v>0</v>
      </c>
      <c r="BL164" s="17" t="s">
        <v>265</v>
      </c>
      <c r="BM164" s="138" t="s">
        <v>2119</v>
      </c>
    </row>
    <row r="165" spans="2:65" s="1" customFormat="1" ht="19.5">
      <c r="B165" s="32"/>
      <c r="D165" s="140" t="s">
        <v>142</v>
      </c>
      <c r="F165" s="141" t="s">
        <v>2102</v>
      </c>
      <c r="I165" s="142"/>
      <c r="L165" s="32"/>
      <c r="M165" s="143"/>
      <c r="T165" s="53"/>
      <c r="AT165" s="17" t="s">
        <v>142</v>
      </c>
      <c r="AU165" s="17" t="s">
        <v>80</v>
      </c>
    </row>
    <row r="166" spans="2:65" s="13" customFormat="1">
      <c r="B166" s="152"/>
      <c r="D166" s="140" t="s">
        <v>146</v>
      </c>
      <c r="E166" s="153" t="s">
        <v>19</v>
      </c>
      <c r="F166" s="154" t="s">
        <v>927</v>
      </c>
      <c r="H166" s="155">
        <v>120</v>
      </c>
      <c r="I166" s="156"/>
      <c r="L166" s="152"/>
      <c r="M166" s="157"/>
      <c r="T166" s="158"/>
      <c r="AT166" s="153" t="s">
        <v>146</v>
      </c>
      <c r="AU166" s="153" t="s">
        <v>80</v>
      </c>
      <c r="AV166" s="13" t="s">
        <v>80</v>
      </c>
      <c r="AW166" s="13" t="s">
        <v>32</v>
      </c>
      <c r="AX166" s="13" t="s">
        <v>78</v>
      </c>
      <c r="AY166" s="153" t="s">
        <v>132</v>
      </c>
    </row>
    <row r="167" spans="2:65" s="13" customFormat="1">
      <c r="B167" s="152"/>
      <c r="D167" s="140" t="s">
        <v>146</v>
      </c>
      <c r="F167" s="154" t="s">
        <v>2085</v>
      </c>
      <c r="H167" s="155">
        <v>138</v>
      </c>
      <c r="I167" s="156"/>
      <c r="L167" s="152"/>
      <c r="M167" s="157"/>
      <c r="T167" s="158"/>
      <c r="AT167" s="153" t="s">
        <v>146</v>
      </c>
      <c r="AU167" s="153" t="s">
        <v>80</v>
      </c>
      <c r="AV167" s="13" t="s">
        <v>80</v>
      </c>
      <c r="AW167" s="13" t="s">
        <v>4</v>
      </c>
      <c r="AX167" s="13" t="s">
        <v>78</v>
      </c>
      <c r="AY167" s="153" t="s">
        <v>132</v>
      </c>
    </row>
    <row r="168" spans="2:65" s="1" customFormat="1" ht="24.2" customHeight="1">
      <c r="B168" s="32"/>
      <c r="C168" s="166" t="s">
        <v>329</v>
      </c>
      <c r="D168" s="166" t="s">
        <v>485</v>
      </c>
      <c r="E168" s="167" t="s">
        <v>2111</v>
      </c>
      <c r="F168" s="168" t="s">
        <v>2112</v>
      </c>
      <c r="G168" s="169" t="s">
        <v>152</v>
      </c>
      <c r="H168" s="170">
        <v>149.5</v>
      </c>
      <c r="I168" s="171"/>
      <c r="J168" s="172">
        <f>ROUND(I168*H168,2)</f>
        <v>0</v>
      </c>
      <c r="K168" s="168" t="s">
        <v>139</v>
      </c>
      <c r="L168" s="173"/>
      <c r="M168" s="174" t="s">
        <v>19</v>
      </c>
      <c r="N168" s="175" t="s">
        <v>41</v>
      </c>
      <c r="P168" s="136">
        <f>O168*H168</f>
        <v>0</v>
      </c>
      <c r="Q168" s="136">
        <v>1.7000000000000001E-4</v>
      </c>
      <c r="R168" s="136">
        <f>Q168*H168</f>
        <v>2.5415E-2</v>
      </c>
      <c r="S168" s="136">
        <v>0</v>
      </c>
      <c r="T168" s="137">
        <f>S168*H168</f>
        <v>0</v>
      </c>
      <c r="AR168" s="138" t="s">
        <v>377</v>
      </c>
      <c r="AT168" s="138" t="s">
        <v>485</v>
      </c>
      <c r="AU168" s="138" t="s">
        <v>80</v>
      </c>
      <c r="AY168" s="17" t="s">
        <v>132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78</v>
      </c>
      <c r="BK168" s="139">
        <f>ROUND(I168*H168,2)</f>
        <v>0</v>
      </c>
      <c r="BL168" s="17" t="s">
        <v>265</v>
      </c>
      <c r="BM168" s="138" t="s">
        <v>2120</v>
      </c>
    </row>
    <row r="169" spans="2:65" s="1" customFormat="1" ht="19.5">
      <c r="B169" s="32"/>
      <c r="D169" s="140" t="s">
        <v>142</v>
      </c>
      <c r="F169" s="141" t="s">
        <v>2112</v>
      </c>
      <c r="I169" s="142"/>
      <c r="L169" s="32"/>
      <c r="M169" s="143"/>
      <c r="T169" s="53"/>
      <c r="AT169" s="17" t="s">
        <v>142</v>
      </c>
      <c r="AU169" s="17" t="s">
        <v>80</v>
      </c>
    </row>
    <row r="170" spans="2:65" s="13" customFormat="1">
      <c r="B170" s="152"/>
      <c r="D170" s="140" t="s">
        <v>146</v>
      </c>
      <c r="E170" s="153" t="s">
        <v>19</v>
      </c>
      <c r="F170" s="154" t="s">
        <v>1000</v>
      </c>
      <c r="H170" s="155">
        <v>130</v>
      </c>
      <c r="I170" s="156"/>
      <c r="L170" s="152"/>
      <c r="M170" s="157"/>
      <c r="T170" s="158"/>
      <c r="AT170" s="153" t="s">
        <v>146</v>
      </c>
      <c r="AU170" s="153" t="s">
        <v>80</v>
      </c>
      <c r="AV170" s="13" t="s">
        <v>80</v>
      </c>
      <c r="AW170" s="13" t="s">
        <v>32</v>
      </c>
      <c r="AX170" s="13" t="s">
        <v>78</v>
      </c>
      <c r="AY170" s="153" t="s">
        <v>132</v>
      </c>
    </row>
    <row r="171" spans="2:65" s="13" customFormat="1">
      <c r="B171" s="152"/>
      <c r="D171" s="140" t="s">
        <v>146</v>
      </c>
      <c r="F171" s="154" t="s">
        <v>2121</v>
      </c>
      <c r="H171" s="155">
        <v>149.5</v>
      </c>
      <c r="I171" s="156"/>
      <c r="L171" s="152"/>
      <c r="M171" s="157"/>
      <c r="T171" s="158"/>
      <c r="AT171" s="153" t="s">
        <v>146</v>
      </c>
      <c r="AU171" s="153" t="s">
        <v>80</v>
      </c>
      <c r="AV171" s="13" t="s">
        <v>80</v>
      </c>
      <c r="AW171" s="13" t="s">
        <v>4</v>
      </c>
      <c r="AX171" s="13" t="s">
        <v>78</v>
      </c>
      <c r="AY171" s="153" t="s">
        <v>132</v>
      </c>
    </row>
    <row r="172" spans="2:65" s="1" customFormat="1" ht="44.25" customHeight="1">
      <c r="B172" s="32"/>
      <c r="C172" s="127" t="s">
        <v>336</v>
      </c>
      <c r="D172" s="127" t="s">
        <v>135</v>
      </c>
      <c r="E172" s="128" t="s">
        <v>2122</v>
      </c>
      <c r="F172" s="129" t="s">
        <v>2123</v>
      </c>
      <c r="G172" s="130" t="s">
        <v>152</v>
      </c>
      <c r="H172" s="131">
        <v>96</v>
      </c>
      <c r="I172" s="132"/>
      <c r="J172" s="133">
        <f>ROUND(I172*H172,2)</f>
        <v>0</v>
      </c>
      <c r="K172" s="129" t="s">
        <v>139</v>
      </c>
      <c r="L172" s="32"/>
      <c r="M172" s="134" t="s">
        <v>19</v>
      </c>
      <c r="N172" s="135" t="s">
        <v>41</v>
      </c>
      <c r="P172" s="136">
        <f>O172*H172</f>
        <v>0</v>
      </c>
      <c r="Q172" s="136">
        <v>0</v>
      </c>
      <c r="R172" s="136">
        <f>Q172*H172</f>
        <v>0</v>
      </c>
      <c r="S172" s="136">
        <v>4.8000000000000001E-4</v>
      </c>
      <c r="T172" s="137">
        <f>S172*H172</f>
        <v>4.6080000000000003E-2</v>
      </c>
      <c r="AR172" s="138" t="s">
        <v>265</v>
      </c>
      <c r="AT172" s="138" t="s">
        <v>135</v>
      </c>
      <c r="AU172" s="138" t="s">
        <v>80</v>
      </c>
      <c r="AY172" s="17" t="s">
        <v>132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78</v>
      </c>
      <c r="BK172" s="139">
        <f>ROUND(I172*H172,2)</f>
        <v>0</v>
      </c>
      <c r="BL172" s="17" t="s">
        <v>265</v>
      </c>
      <c r="BM172" s="138" t="s">
        <v>2124</v>
      </c>
    </row>
    <row r="173" spans="2:65" s="1" customFormat="1" ht="29.25">
      <c r="B173" s="32"/>
      <c r="D173" s="140" t="s">
        <v>142</v>
      </c>
      <c r="F173" s="141" t="s">
        <v>2125</v>
      </c>
      <c r="I173" s="142"/>
      <c r="L173" s="32"/>
      <c r="M173" s="143"/>
      <c r="T173" s="53"/>
      <c r="AT173" s="17" t="s">
        <v>142</v>
      </c>
      <c r="AU173" s="17" t="s">
        <v>80</v>
      </c>
    </row>
    <row r="174" spans="2:65" s="1" customFormat="1">
      <c r="B174" s="32"/>
      <c r="D174" s="144" t="s">
        <v>144</v>
      </c>
      <c r="F174" s="145" t="s">
        <v>2126</v>
      </c>
      <c r="I174" s="142"/>
      <c r="L174" s="32"/>
      <c r="M174" s="143"/>
      <c r="T174" s="53"/>
      <c r="AT174" s="17" t="s">
        <v>144</v>
      </c>
      <c r="AU174" s="17" t="s">
        <v>80</v>
      </c>
    </row>
    <row r="175" spans="2:65" s="1" customFormat="1" ht="24.2" customHeight="1">
      <c r="B175" s="32"/>
      <c r="C175" s="127" t="s">
        <v>343</v>
      </c>
      <c r="D175" s="127" t="s">
        <v>135</v>
      </c>
      <c r="E175" s="128" t="s">
        <v>2127</v>
      </c>
      <c r="F175" s="129" t="s">
        <v>2128</v>
      </c>
      <c r="G175" s="130" t="s">
        <v>152</v>
      </c>
      <c r="H175" s="131">
        <v>300</v>
      </c>
      <c r="I175" s="132"/>
      <c r="J175" s="133">
        <f>ROUND(I175*H175,2)</f>
        <v>0</v>
      </c>
      <c r="K175" s="129" t="s">
        <v>139</v>
      </c>
      <c r="L175" s="32"/>
      <c r="M175" s="134" t="s">
        <v>19</v>
      </c>
      <c r="N175" s="135" t="s">
        <v>41</v>
      </c>
      <c r="P175" s="136">
        <f>O175*H175</f>
        <v>0</v>
      </c>
      <c r="Q175" s="136">
        <v>0</v>
      </c>
      <c r="R175" s="136">
        <f>Q175*H175</f>
        <v>0</v>
      </c>
      <c r="S175" s="136">
        <v>2.15E-3</v>
      </c>
      <c r="T175" s="137">
        <f>S175*H175</f>
        <v>0.64500000000000002</v>
      </c>
      <c r="AR175" s="138" t="s">
        <v>265</v>
      </c>
      <c r="AT175" s="138" t="s">
        <v>135</v>
      </c>
      <c r="AU175" s="138" t="s">
        <v>80</v>
      </c>
      <c r="AY175" s="17" t="s">
        <v>132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78</v>
      </c>
      <c r="BK175" s="139">
        <f>ROUND(I175*H175,2)</f>
        <v>0</v>
      </c>
      <c r="BL175" s="17" t="s">
        <v>265</v>
      </c>
      <c r="BM175" s="138" t="s">
        <v>2129</v>
      </c>
    </row>
    <row r="176" spans="2:65" s="1" customFormat="1" ht="19.5">
      <c r="B176" s="32"/>
      <c r="D176" s="140" t="s">
        <v>142</v>
      </c>
      <c r="F176" s="141" t="s">
        <v>2130</v>
      </c>
      <c r="I176" s="142"/>
      <c r="L176" s="32"/>
      <c r="M176" s="143"/>
      <c r="T176" s="53"/>
      <c r="AT176" s="17" t="s">
        <v>142</v>
      </c>
      <c r="AU176" s="17" t="s">
        <v>80</v>
      </c>
    </row>
    <row r="177" spans="2:65" s="1" customFormat="1">
      <c r="B177" s="32"/>
      <c r="D177" s="144" t="s">
        <v>144</v>
      </c>
      <c r="F177" s="145" t="s">
        <v>2131</v>
      </c>
      <c r="I177" s="142"/>
      <c r="L177" s="32"/>
      <c r="M177" s="143"/>
      <c r="T177" s="53"/>
      <c r="AT177" s="17" t="s">
        <v>144</v>
      </c>
      <c r="AU177" s="17" t="s">
        <v>80</v>
      </c>
    </row>
    <row r="178" spans="2:65" s="1" customFormat="1" ht="24.2" customHeight="1">
      <c r="B178" s="32"/>
      <c r="C178" s="127" t="s">
        <v>350</v>
      </c>
      <c r="D178" s="127" t="s">
        <v>135</v>
      </c>
      <c r="E178" s="128" t="s">
        <v>2132</v>
      </c>
      <c r="F178" s="129" t="s">
        <v>2133</v>
      </c>
      <c r="G178" s="130" t="s">
        <v>653</v>
      </c>
      <c r="H178" s="131">
        <v>80</v>
      </c>
      <c r="I178" s="132"/>
      <c r="J178" s="133">
        <f>ROUND(I178*H178,2)</f>
        <v>0</v>
      </c>
      <c r="K178" s="129" t="s">
        <v>139</v>
      </c>
      <c r="L178" s="32"/>
      <c r="M178" s="134" t="s">
        <v>19</v>
      </c>
      <c r="N178" s="135" t="s">
        <v>41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265</v>
      </c>
      <c r="AT178" s="138" t="s">
        <v>135</v>
      </c>
      <c r="AU178" s="138" t="s">
        <v>80</v>
      </c>
      <c r="AY178" s="17" t="s">
        <v>132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78</v>
      </c>
      <c r="BK178" s="139">
        <f>ROUND(I178*H178,2)</f>
        <v>0</v>
      </c>
      <c r="BL178" s="17" t="s">
        <v>265</v>
      </c>
      <c r="BM178" s="138" t="s">
        <v>2134</v>
      </c>
    </row>
    <row r="179" spans="2:65" s="1" customFormat="1" ht="19.5">
      <c r="B179" s="32"/>
      <c r="D179" s="140" t="s">
        <v>142</v>
      </c>
      <c r="F179" s="141" t="s">
        <v>2135</v>
      </c>
      <c r="I179" s="142"/>
      <c r="L179" s="32"/>
      <c r="M179" s="143"/>
      <c r="T179" s="53"/>
      <c r="AT179" s="17" t="s">
        <v>142</v>
      </c>
      <c r="AU179" s="17" t="s">
        <v>80</v>
      </c>
    </row>
    <row r="180" spans="2:65" s="1" customFormat="1">
      <c r="B180" s="32"/>
      <c r="D180" s="144" t="s">
        <v>144</v>
      </c>
      <c r="F180" s="145" t="s">
        <v>2136</v>
      </c>
      <c r="I180" s="142"/>
      <c r="L180" s="32"/>
      <c r="M180" s="143"/>
      <c r="T180" s="53"/>
      <c r="AT180" s="17" t="s">
        <v>144</v>
      </c>
      <c r="AU180" s="17" t="s">
        <v>80</v>
      </c>
    </row>
    <row r="181" spans="2:65" s="1" customFormat="1" ht="24.2" customHeight="1">
      <c r="B181" s="32"/>
      <c r="C181" s="127" t="s">
        <v>356</v>
      </c>
      <c r="D181" s="127" t="s">
        <v>135</v>
      </c>
      <c r="E181" s="128" t="s">
        <v>2137</v>
      </c>
      <c r="F181" s="129" t="s">
        <v>2138</v>
      </c>
      <c r="G181" s="130" t="s">
        <v>653</v>
      </c>
      <c r="H181" s="131">
        <v>40</v>
      </c>
      <c r="I181" s="132"/>
      <c r="J181" s="133">
        <f>ROUND(I181*H181,2)</f>
        <v>0</v>
      </c>
      <c r="K181" s="129" t="s">
        <v>139</v>
      </c>
      <c r="L181" s="32"/>
      <c r="M181" s="134" t="s">
        <v>19</v>
      </c>
      <c r="N181" s="135" t="s">
        <v>41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265</v>
      </c>
      <c r="AT181" s="138" t="s">
        <v>135</v>
      </c>
      <c r="AU181" s="138" t="s">
        <v>80</v>
      </c>
      <c r="AY181" s="17" t="s">
        <v>132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78</v>
      </c>
      <c r="BK181" s="139">
        <f>ROUND(I181*H181,2)</f>
        <v>0</v>
      </c>
      <c r="BL181" s="17" t="s">
        <v>265</v>
      </c>
      <c r="BM181" s="138" t="s">
        <v>2139</v>
      </c>
    </row>
    <row r="182" spans="2:65" s="1" customFormat="1" ht="19.5">
      <c r="B182" s="32"/>
      <c r="D182" s="140" t="s">
        <v>142</v>
      </c>
      <c r="F182" s="141" t="s">
        <v>2140</v>
      </c>
      <c r="I182" s="142"/>
      <c r="L182" s="32"/>
      <c r="M182" s="143"/>
      <c r="T182" s="53"/>
      <c r="AT182" s="17" t="s">
        <v>142</v>
      </c>
      <c r="AU182" s="17" t="s">
        <v>80</v>
      </c>
    </row>
    <row r="183" spans="2:65" s="1" customFormat="1">
      <c r="B183" s="32"/>
      <c r="D183" s="144" t="s">
        <v>144</v>
      </c>
      <c r="F183" s="145" t="s">
        <v>2141</v>
      </c>
      <c r="I183" s="142"/>
      <c r="L183" s="32"/>
      <c r="M183" s="143"/>
      <c r="T183" s="53"/>
      <c r="AT183" s="17" t="s">
        <v>144</v>
      </c>
      <c r="AU183" s="17" t="s">
        <v>80</v>
      </c>
    </row>
    <row r="184" spans="2:65" s="1" customFormat="1" ht="16.5" customHeight="1">
      <c r="B184" s="32"/>
      <c r="C184" s="127" t="s">
        <v>362</v>
      </c>
      <c r="D184" s="127" t="s">
        <v>135</v>
      </c>
      <c r="E184" s="128" t="s">
        <v>2142</v>
      </c>
      <c r="F184" s="129" t="s">
        <v>2143</v>
      </c>
      <c r="G184" s="130" t="s">
        <v>1639</v>
      </c>
      <c r="H184" s="131">
        <v>1</v>
      </c>
      <c r="I184" s="132"/>
      <c r="J184" s="133">
        <f>ROUND(I184*H184,2)</f>
        <v>0</v>
      </c>
      <c r="K184" s="129" t="s">
        <v>537</v>
      </c>
      <c r="L184" s="32"/>
      <c r="M184" s="134" t="s">
        <v>19</v>
      </c>
      <c r="N184" s="135" t="s">
        <v>41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265</v>
      </c>
      <c r="AT184" s="138" t="s">
        <v>135</v>
      </c>
      <c r="AU184" s="138" t="s">
        <v>80</v>
      </c>
      <c r="AY184" s="17" t="s">
        <v>132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78</v>
      </c>
      <c r="BK184" s="139">
        <f>ROUND(I184*H184,2)</f>
        <v>0</v>
      </c>
      <c r="BL184" s="17" t="s">
        <v>265</v>
      </c>
      <c r="BM184" s="138" t="s">
        <v>2144</v>
      </c>
    </row>
    <row r="185" spans="2:65" s="1" customFormat="1">
      <c r="B185" s="32"/>
      <c r="D185" s="140" t="s">
        <v>142</v>
      </c>
      <c r="F185" s="141" t="s">
        <v>2143</v>
      </c>
      <c r="I185" s="142"/>
      <c r="L185" s="32"/>
      <c r="M185" s="143"/>
      <c r="T185" s="53"/>
      <c r="AT185" s="17" t="s">
        <v>142</v>
      </c>
      <c r="AU185" s="17" t="s">
        <v>80</v>
      </c>
    </row>
    <row r="186" spans="2:65" s="1" customFormat="1" ht="24.2" customHeight="1">
      <c r="B186" s="32"/>
      <c r="C186" s="127" t="s">
        <v>368</v>
      </c>
      <c r="D186" s="127" t="s">
        <v>135</v>
      </c>
      <c r="E186" s="128" t="s">
        <v>2145</v>
      </c>
      <c r="F186" s="129" t="s">
        <v>2146</v>
      </c>
      <c r="G186" s="130" t="s">
        <v>653</v>
      </c>
      <c r="H186" s="131">
        <v>1</v>
      </c>
      <c r="I186" s="132"/>
      <c r="J186" s="133">
        <f>ROUND(I186*H186,2)</f>
        <v>0</v>
      </c>
      <c r="K186" s="129" t="s">
        <v>139</v>
      </c>
      <c r="L186" s="32"/>
      <c r="M186" s="134" t="s">
        <v>19</v>
      </c>
      <c r="N186" s="135" t="s">
        <v>41</v>
      </c>
      <c r="P186" s="136">
        <f>O186*H186</f>
        <v>0</v>
      </c>
      <c r="Q186" s="136">
        <v>0</v>
      </c>
      <c r="R186" s="136">
        <f>Q186*H186</f>
        <v>0</v>
      </c>
      <c r="S186" s="136">
        <v>0.02</v>
      </c>
      <c r="T186" s="137">
        <f>S186*H186</f>
        <v>0.02</v>
      </c>
      <c r="AR186" s="138" t="s">
        <v>265</v>
      </c>
      <c r="AT186" s="138" t="s">
        <v>135</v>
      </c>
      <c r="AU186" s="138" t="s">
        <v>80</v>
      </c>
      <c r="AY186" s="17" t="s">
        <v>132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78</v>
      </c>
      <c r="BK186" s="139">
        <f>ROUND(I186*H186,2)</f>
        <v>0</v>
      </c>
      <c r="BL186" s="17" t="s">
        <v>265</v>
      </c>
      <c r="BM186" s="138" t="s">
        <v>2147</v>
      </c>
    </row>
    <row r="187" spans="2:65" s="1" customFormat="1" ht="19.5">
      <c r="B187" s="32"/>
      <c r="D187" s="140" t="s">
        <v>142</v>
      </c>
      <c r="F187" s="141" t="s">
        <v>2148</v>
      </c>
      <c r="I187" s="142"/>
      <c r="L187" s="32"/>
      <c r="M187" s="143"/>
      <c r="T187" s="53"/>
      <c r="AT187" s="17" t="s">
        <v>142</v>
      </c>
      <c r="AU187" s="17" t="s">
        <v>80</v>
      </c>
    </row>
    <row r="188" spans="2:65" s="1" customFormat="1">
      <c r="B188" s="32"/>
      <c r="D188" s="144" t="s">
        <v>144</v>
      </c>
      <c r="F188" s="145" t="s">
        <v>2149</v>
      </c>
      <c r="I188" s="142"/>
      <c r="L188" s="32"/>
      <c r="M188" s="143"/>
      <c r="T188" s="53"/>
      <c r="AT188" s="17" t="s">
        <v>144</v>
      </c>
      <c r="AU188" s="17" t="s">
        <v>80</v>
      </c>
    </row>
    <row r="189" spans="2:65" s="1" customFormat="1" ht="24.2" customHeight="1">
      <c r="B189" s="32"/>
      <c r="C189" s="127" t="s">
        <v>377</v>
      </c>
      <c r="D189" s="127" t="s">
        <v>135</v>
      </c>
      <c r="E189" s="128" t="s">
        <v>2150</v>
      </c>
      <c r="F189" s="129" t="s">
        <v>2151</v>
      </c>
      <c r="G189" s="130" t="s">
        <v>653</v>
      </c>
      <c r="H189" s="131">
        <v>15</v>
      </c>
      <c r="I189" s="132"/>
      <c r="J189" s="133">
        <f>ROUND(I189*H189,2)</f>
        <v>0</v>
      </c>
      <c r="K189" s="129" t="s">
        <v>139</v>
      </c>
      <c r="L189" s="32"/>
      <c r="M189" s="134" t="s">
        <v>19</v>
      </c>
      <c r="N189" s="135" t="s">
        <v>41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265</v>
      </c>
      <c r="AT189" s="138" t="s">
        <v>135</v>
      </c>
      <c r="AU189" s="138" t="s">
        <v>80</v>
      </c>
      <c r="AY189" s="17" t="s">
        <v>132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78</v>
      </c>
      <c r="BK189" s="139">
        <f>ROUND(I189*H189,2)</f>
        <v>0</v>
      </c>
      <c r="BL189" s="17" t="s">
        <v>265</v>
      </c>
      <c r="BM189" s="138" t="s">
        <v>2152</v>
      </c>
    </row>
    <row r="190" spans="2:65" s="1" customFormat="1" ht="29.25">
      <c r="B190" s="32"/>
      <c r="D190" s="140" t="s">
        <v>142</v>
      </c>
      <c r="F190" s="141" t="s">
        <v>2153</v>
      </c>
      <c r="I190" s="142"/>
      <c r="L190" s="32"/>
      <c r="M190" s="143"/>
      <c r="T190" s="53"/>
      <c r="AT190" s="17" t="s">
        <v>142</v>
      </c>
      <c r="AU190" s="17" t="s">
        <v>80</v>
      </c>
    </row>
    <row r="191" spans="2:65" s="1" customFormat="1">
      <c r="B191" s="32"/>
      <c r="D191" s="144" t="s">
        <v>144</v>
      </c>
      <c r="F191" s="145" t="s">
        <v>2154</v>
      </c>
      <c r="I191" s="142"/>
      <c r="L191" s="32"/>
      <c r="M191" s="143"/>
      <c r="T191" s="53"/>
      <c r="AT191" s="17" t="s">
        <v>144</v>
      </c>
      <c r="AU191" s="17" t="s">
        <v>80</v>
      </c>
    </row>
    <row r="192" spans="2:65" s="1" customFormat="1" ht="24.2" customHeight="1">
      <c r="B192" s="32"/>
      <c r="C192" s="166" t="s">
        <v>386</v>
      </c>
      <c r="D192" s="166" t="s">
        <v>485</v>
      </c>
      <c r="E192" s="167" t="s">
        <v>2155</v>
      </c>
      <c r="F192" s="168" t="s">
        <v>2156</v>
      </c>
      <c r="G192" s="169" t="s">
        <v>653</v>
      </c>
      <c r="H192" s="170">
        <v>15</v>
      </c>
      <c r="I192" s="171"/>
      <c r="J192" s="172">
        <f>ROUND(I192*H192,2)</f>
        <v>0</v>
      </c>
      <c r="K192" s="168" t="s">
        <v>139</v>
      </c>
      <c r="L192" s="173"/>
      <c r="M192" s="174" t="s">
        <v>19</v>
      </c>
      <c r="N192" s="175" t="s">
        <v>41</v>
      </c>
      <c r="P192" s="136">
        <f>O192*H192</f>
        <v>0</v>
      </c>
      <c r="Q192" s="136">
        <v>5.0000000000000002E-5</v>
      </c>
      <c r="R192" s="136">
        <f>Q192*H192</f>
        <v>7.5000000000000002E-4</v>
      </c>
      <c r="S192" s="136">
        <v>0</v>
      </c>
      <c r="T192" s="137">
        <f>S192*H192</f>
        <v>0</v>
      </c>
      <c r="AR192" s="138" t="s">
        <v>377</v>
      </c>
      <c r="AT192" s="138" t="s">
        <v>485</v>
      </c>
      <c r="AU192" s="138" t="s">
        <v>80</v>
      </c>
      <c r="AY192" s="17" t="s">
        <v>132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78</v>
      </c>
      <c r="BK192" s="139">
        <f>ROUND(I192*H192,2)</f>
        <v>0</v>
      </c>
      <c r="BL192" s="17" t="s">
        <v>265</v>
      </c>
      <c r="BM192" s="138" t="s">
        <v>2157</v>
      </c>
    </row>
    <row r="193" spans="2:65" s="1" customFormat="1" ht="19.5">
      <c r="B193" s="32"/>
      <c r="D193" s="140" t="s">
        <v>142</v>
      </c>
      <c r="F193" s="141" t="s">
        <v>2156</v>
      </c>
      <c r="I193" s="142"/>
      <c r="L193" s="32"/>
      <c r="M193" s="143"/>
      <c r="T193" s="53"/>
      <c r="AT193" s="17" t="s">
        <v>142</v>
      </c>
      <c r="AU193" s="17" t="s">
        <v>80</v>
      </c>
    </row>
    <row r="194" spans="2:65" s="1" customFormat="1" ht="16.5" customHeight="1">
      <c r="B194" s="32"/>
      <c r="C194" s="166" t="s">
        <v>392</v>
      </c>
      <c r="D194" s="166" t="s">
        <v>485</v>
      </c>
      <c r="E194" s="167" t="s">
        <v>2158</v>
      </c>
      <c r="F194" s="168" t="s">
        <v>2159</v>
      </c>
      <c r="G194" s="169" t="s">
        <v>653</v>
      </c>
      <c r="H194" s="170">
        <v>15</v>
      </c>
      <c r="I194" s="171"/>
      <c r="J194" s="172">
        <f>ROUND(I194*H194,2)</f>
        <v>0</v>
      </c>
      <c r="K194" s="168" t="s">
        <v>139</v>
      </c>
      <c r="L194" s="173"/>
      <c r="M194" s="174" t="s">
        <v>19</v>
      </c>
      <c r="N194" s="175" t="s">
        <v>41</v>
      </c>
      <c r="P194" s="136">
        <f>O194*H194</f>
        <v>0</v>
      </c>
      <c r="Q194" s="136">
        <v>3.0000000000000001E-5</v>
      </c>
      <c r="R194" s="136">
        <f>Q194*H194</f>
        <v>4.4999999999999999E-4</v>
      </c>
      <c r="S194" s="136">
        <v>0</v>
      </c>
      <c r="T194" s="137">
        <f>S194*H194</f>
        <v>0</v>
      </c>
      <c r="AR194" s="138" t="s">
        <v>377</v>
      </c>
      <c r="AT194" s="138" t="s">
        <v>485</v>
      </c>
      <c r="AU194" s="138" t="s">
        <v>80</v>
      </c>
      <c r="AY194" s="17" t="s">
        <v>132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78</v>
      </c>
      <c r="BK194" s="139">
        <f>ROUND(I194*H194,2)</f>
        <v>0</v>
      </c>
      <c r="BL194" s="17" t="s">
        <v>265</v>
      </c>
      <c r="BM194" s="138" t="s">
        <v>2160</v>
      </c>
    </row>
    <row r="195" spans="2:65" s="1" customFormat="1">
      <c r="B195" s="32"/>
      <c r="D195" s="140" t="s">
        <v>142</v>
      </c>
      <c r="F195" s="141" t="s">
        <v>2159</v>
      </c>
      <c r="I195" s="142"/>
      <c r="L195" s="32"/>
      <c r="M195" s="143"/>
      <c r="T195" s="53"/>
      <c r="AT195" s="17" t="s">
        <v>142</v>
      </c>
      <c r="AU195" s="17" t="s">
        <v>80</v>
      </c>
    </row>
    <row r="196" spans="2:65" s="1" customFormat="1" ht="16.5" customHeight="1">
      <c r="B196" s="32"/>
      <c r="C196" s="166" t="s">
        <v>399</v>
      </c>
      <c r="D196" s="166" t="s">
        <v>485</v>
      </c>
      <c r="E196" s="167" t="s">
        <v>2161</v>
      </c>
      <c r="F196" s="168" t="s">
        <v>2162</v>
      </c>
      <c r="G196" s="169" t="s">
        <v>653</v>
      </c>
      <c r="H196" s="170">
        <v>15</v>
      </c>
      <c r="I196" s="171"/>
      <c r="J196" s="172">
        <f>ROUND(I196*H196,2)</f>
        <v>0</v>
      </c>
      <c r="K196" s="168" t="s">
        <v>139</v>
      </c>
      <c r="L196" s="173"/>
      <c r="M196" s="174" t="s">
        <v>19</v>
      </c>
      <c r="N196" s="175" t="s">
        <v>41</v>
      </c>
      <c r="P196" s="136">
        <f>O196*H196</f>
        <v>0</v>
      </c>
      <c r="Q196" s="136">
        <v>1.0000000000000001E-5</v>
      </c>
      <c r="R196" s="136">
        <f>Q196*H196</f>
        <v>1.5000000000000001E-4</v>
      </c>
      <c r="S196" s="136">
        <v>0</v>
      </c>
      <c r="T196" s="137">
        <f>S196*H196</f>
        <v>0</v>
      </c>
      <c r="AR196" s="138" t="s">
        <v>377</v>
      </c>
      <c r="AT196" s="138" t="s">
        <v>485</v>
      </c>
      <c r="AU196" s="138" t="s">
        <v>80</v>
      </c>
      <c r="AY196" s="17" t="s">
        <v>132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78</v>
      </c>
      <c r="BK196" s="139">
        <f>ROUND(I196*H196,2)</f>
        <v>0</v>
      </c>
      <c r="BL196" s="17" t="s">
        <v>265</v>
      </c>
      <c r="BM196" s="138" t="s">
        <v>2163</v>
      </c>
    </row>
    <row r="197" spans="2:65" s="1" customFormat="1">
      <c r="B197" s="32"/>
      <c r="D197" s="140" t="s">
        <v>142</v>
      </c>
      <c r="F197" s="141" t="s">
        <v>2162</v>
      </c>
      <c r="I197" s="142"/>
      <c r="L197" s="32"/>
      <c r="M197" s="143"/>
      <c r="T197" s="53"/>
      <c r="AT197" s="17" t="s">
        <v>142</v>
      </c>
      <c r="AU197" s="17" t="s">
        <v>80</v>
      </c>
    </row>
    <row r="198" spans="2:65" s="1" customFormat="1" ht="24.2" customHeight="1">
      <c r="B198" s="32"/>
      <c r="C198" s="127" t="s">
        <v>407</v>
      </c>
      <c r="D198" s="127" t="s">
        <v>135</v>
      </c>
      <c r="E198" s="128" t="s">
        <v>2164</v>
      </c>
      <c r="F198" s="129" t="s">
        <v>2165</v>
      </c>
      <c r="G198" s="130" t="s">
        <v>653</v>
      </c>
      <c r="H198" s="131">
        <v>3</v>
      </c>
      <c r="I198" s="132"/>
      <c r="J198" s="133">
        <f>ROUND(I198*H198,2)</f>
        <v>0</v>
      </c>
      <c r="K198" s="129" t="s">
        <v>139</v>
      </c>
      <c r="L198" s="32"/>
      <c r="M198" s="134" t="s">
        <v>19</v>
      </c>
      <c r="N198" s="135" t="s">
        <v>41</v>
      </c>
      <c r="P198" s="136">
        <f>O198*H198</f>
        <v>0</v>
      </c>
      <c r="Q198" s="136">
        <v>0</v>
      </c>
      <c r="R198" s="136">
        <f>Q198*H198</f>
        <v>0</v>
      </c>
      <c r="S198" s="136">
        <v>0</v>
      </c>
      <c r="T198" s="137">
        <f>S198*H198</f>
        <v>0</v>
      </c>
      <c r="AR198" s="138" t="s">
        <v>265</v>
      </c>
      <c r="AT198" s="138" t="s">
        <v>135</v>
      </c>
      <c r="AU198" s="138" t="s">
        <v>80</v>
      </c>
      <c r="AY198" s="17" t="s">
        <v>132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78</v>
      </c>
      <c r="BK198" s="139">
        <f>ROUND(I198*H198,2)</f>
        <v>0</v>
      </c>
      <c r="BL198" s="17" t="s">
        <v>265</v>
      </c>
      <c r="BM198" s="138" t="s">
        <v>2166</v>
      </c>
    </row>
    <row r="199" spans="2:65" s="1" customFormat="1" ht="29.25">
      <c r="B199" s="32"/>
      <c r="D199" s="140" t="s">
        <v>142</v>
      </c>
      <c r="F199" s="141" t="s">
        <v>2167</v>
      </c>
      <c r="I199" s="142"/>
      <c r="L199" s="32"/>
      <c r="M199" s="143"/>
      <c r="T199" s="53"/>
      <c r="AT199" s="17" t="s">
        <v>142</v>
      </c>
      <c r="AU199" s="17" t="s">
        <v>80</v>
      </c>
    </row>
    <row r="200" spans="2:65" s="1" customFormat="1">
      <c r="B200" s="32"/>
      <c r="D200" s="144" t="s">
        <v>144</v>
      </c>
      <c r="F200" s="145" t="s">
        <v>2168</v>
      </c>
      <c r="I200" s="142"/>
      <c r="L200" s="32"/>
      <c r="M200" s="143"/>
      <c r="T200" s="53"/>
      <c r="AT200" s="17" t="s">
        <v>144</v>
      </c>
      <c r="AU200" s="17" t="s">
        <v>80</v>
      </c>
    </row>
    <row r="201" spans="2:65" s="1" customFormat="1" ht="21.75" customHeight="1">
      <c r="B201" s="32"/>
      <c r="C201" s="166" t="s">
        <v>425</v>
      </c>
      <c r="D201" s="166" t="s">
        <v>485</v>
      </c>
      <c r="E201" s="167" t="s">
        <v>2169</v>
      </c>
      <c r="F201" s="168" t="s">
        <v>2170</v>
      </c>
      <c r="G201" s="169" t="s">
        <v>653</v>
      </c>
      <c r="H201" s="170">
        <v>3</v>
      </c>
      <c r="I201" s="171"/>
      <c r="J201" s="172">
        <f>ROUND(I201*H201,2)</f>
        <v>0</v>
      </c>
      <c r="K201" s="168" t="s">
        <v>139</v>
      </c>
      <c r="L201" s="173"/>
      <c r="M201" s="174" t="s">
        <v>19</v>
      </c>
      <c r="N201" s="175" t="s">
        <v>41</v>
      </c>
      <c r="P201" s="136">
        <f>O201*H201</f>
        <v>0</v>
      </c>
      <c r="Q201" s="136">
        <v>5.0000000000000002E-5</v>
      </c>
      <c r="R201" s="136">
        <f>Q201*H201</f>
        <v>1.5000000000000001E-4</v>
      </c>
      <c r="S201" s="136">
        <v>0</v>
      </c>
      <c r="T201" s="137">
        <f>S201*H201</f>
        <v>0</v>
      </c>
      <c r="AR201" s="138" t="s">
        <v>377</v>
      </c>
      <c r="AT201" s="138" t="s">
        <v>485</v>
      </c>
      <c r="AU201" s="138" t="s">
        <v>80</v>
      </c>
      <c r="AY201" s="17" t="s">
        <v>132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78</v>
      </c>
      <c r="BK201" s="139">
        <f>ROUND(I201*H201,2)</f>
        <v>0</v>
      </c>
      <c r="BL201" s="17" t="s">
        <v>265</v>
      </c>
      <c r="BM201" s="138" t="s">
        <v>2171</v>
      </c>
    </row>
    <row r="202" spans="2:65" s="1" customFormat="1">
      <c r="B202" s="32"/>
      <c r="D202" s="140" t="s">
        <v>142</v>
      </c>
      <c r="F202" s="141" t="s">
        <v>2170</v>
      </c>
      <c r="I202" s="142"/>
      <c r="L202" s="32"/>
      <c r="M202" s="143"/>
      <c r="T202" s="53"/>
      <c r="AT202" s="17" t="s">
        <v>142</v>
      </c>
      <c r="AU202" s="17" t="s">
        <v>80</v>
      </c>
    </row>
    <row r="203" spans="2:65" s="1" customFormat="1" ht="16.5" customHeight="1">
      <c r="B203" s="32"/>
      <c r="C203" s="166" t="s">
        <v>433</v>
      </c>
      <c r="D203" s="166" t="s">
        <v>485</v>
      </c>
      <c r="E203" s="167" t="s">
        <v>2172</v>
      </c>
      <c r="F203" s="168" t="s">
        <v>2173</v>
      </c>
      <c r="G203" s="169" t="s">
        <v>653</v>
      </c>
      <c r="H203" s="170">
        <v>3</v>
      </c>
      <c r="I203" s="171"/>
      <c r="J203" s="172">
        <f>ROUND(I203*H203,2)</f>
        <v>0</v>
      </c>
      <c r="K203" s="168" t="s">
        <v>139</v>
      </c>
      <c r="L203" s="173"/>
      <c r="M203" s="174" t="s">
        <v>19</v>
      </c>
      <c r="N203" s="175" t="s">
        <v>41</v>
      </c>
      <c r="P203" s="136">
        <f>O203*H203</f>
        <v>0</v>
      </c>
      <c r="Q203" s="136">
        <v>3.0000000000000001E-5</v>
      </c>
      <c r="R203" s="136">
        <f>Q203*H203</f>
        <v>9.0000000000000006E-5</v>
      </c>
      <c r="S203" s="136">
        <v>0</v>
      </c>
      <c r="T203" s="137">
        <f>S203*H203</f>
        <v>0</v>
      </c>
      <c r="AR203" s="138" t="s">
        <v>377</v>
      </c>
      <c r="AT203" s="138" t="s">
        <v>485</v>
      </c>
      <c r="AU203" s="138" t="s">
        <v>80</v>
      </c>
      <c r="AY203" s="17" t="s">
        <v>132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78</v>
      </c>
      <c r="BK203" s="139">
        <f>ROUND(I203*H203,2)</f>
        <v>0</v>
      </c>
      <c r="BL203" s="17" t="s">
        <v>265</v>
      </c>
      <c r="BM203" s="138" t="s">
        <v>2174</v>
      </c>
    </row>
    <row r="204" spans="2:65" s="1" customFormat="1">
      <c r="B204" s="32"/>
      <c r="D204" s="140" t="s">
        <v>142</v>
      </c>
      <c r="F204" s="141" t="s">
        <v>2173</v>
      </c>
      <c r="I204" s="142"/>
      <c r="L204" s="32"/>
      <c r="M204" s="143"/>
      <c r="T204" s="53"/>
      <c r="AT204" s="17" t="s">
        <v>142</v>
      </c>
      <c r="AU204" s="17" t="s">
        <v>80</v>
      </c>
    </row>
    <row r="205" spans="2:65" s="1" customFormat="1" ht="16.5" customHeight="1">
      <c r="B205" s="32"/>
      <c r="C205" s="166" t="s">
        <v>440</v>
      </c>
      <c r="D205" s="166" t="s">
        <v>485</v>
      </c>
      <c r="E205" s="167" t="s">
        <v>2161</v>
      </c>
      <c r="F205" s="168" t="s">
        <v>2162</v>
      </c>
      <c r="G205" s="169" t="s">
        <v>653</v>
      </c>
      <c r="H205" s="170">
        <v>3</v>
      </c>
      <c r="I205" s="171"/>
      <c r="J205" s="172">
        <f>ROUND(I205*H205,2)</f>
        <v>0</v>
      </c>
      <c r="K205" s="168" t="s">
        <v>139</v>
      </c>
      <c r="L205" s="173"/>
      <c r="M205" s="174" t="s">
        <v>19</v>
      </c>
      <c r="N205" s="175" t="s">
        <v>41</v>
      </c>
      <c r="P205" s="136">
        <f>O205*H205</f>
        <v>0</v>
      </c>
      <c r="Q205" s="136">
        <v>1.0000000000000001E-5</v>
      </c>
      <c r="R205" s="136">
        <f>Q205*H205</f>
        <v>3.0000000000000004E-5</v>
      </c>
      <c r="S205" s="136">
        <v>0</v>
      </c>
      <c r="T205" s="137">
        <f>S205*H205</f>
        <v>0</v>
      </c>
      <c r="AR205" s="138" t="s">
        <v>377</v>
      </c>
      <c r="AT205" s="138" t="s">
        <v>485</v>
      </c>
      <c r="AU205" s="138" t="s">
        <v>80</v>
      </c>
      <c r="AY205" s="17" t="s">
        <v>132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78</v>
      </c>
      <c r="BK205" s="139">
        <f>ROUND(I205*H205,2)</f>
        <v>0</v>
      </c>
      <c r="BL205" s="17" t="s">
        <v>265</v>
      </c>
      <c r="BM205" s="138" t="s">
        <v>2175</v>
      </c>
    </row>
    <row r="206" spans="2:65" s="1" customFormat="1">
      <c r="B206" s="32"/>
      <c r="D206" s="140" t="s">
        <v>142</v>
      </c>
      <c r="F206" s="141" t="s">
        <v>2162</v>
      </c>
      <c r="I206" s="142"/>
      <c r="L206" s="32"/>
      <c r="M206" s="143"/>
      <c r="T206" s="53"/>
      <c r="AT206" s="17" t="s">
        <v>142</v>
      </c>
      <c r="AU206" s="17" t="s">
        <v>80</v>
      </c>
    </row>
    <row r="207" spans="2:65" s="1" customFormat="1" ht="24.2" customHeight="1">
      <c r="B207" s="32"/>
      <c r="C207" s="127" t="s">
        <v>446</v>
      </c>
      <c r="D207" s="127" t="s">
        <v>135</v>
      </c>
      <c r="E207" s="128" t="s">
        <v>2176</v>
      </c>
      <c r="F207" s="129" t="s">
        <v>2177</v>
      </c>
      <c r="G207" s="130" t="s">
        <v>653</v>
      </c>
      <c r="H207" s="131">
        <v>2</v>
      </c>
      <c r="I207" s="132"/>
      <c r="J207" s="133">
        <f>ROUND(I207*H207,2)</f>
        <v>0</v>
      </c>
      <c r="K207" s="129" t="s">
        <v>139</v>
      </c>
      <c r="L207" s="32"/>
      <c r="M207" s="134" t="s">
        <v>19</v>
      </c>
      <c r="N207" s="135" t="s">
        <v>41</v>
      </c>
      <c r="P207" s="136">
        <f>O207*H207</f>
        <v>0</v>
      </c>
      <c r="Q207" s="136">
        <v>0</v>
      </c>
      <c r="R207" s="136">
        <f>Q207*H207</f>
        <v>0</v>
      </c>
      <c r="S207" s="136">
        <v>0</v>
      </c>
      <c r="T207" s="137">
        <f>S207*H207</f>
        <v>0</v>
      </c>
      <c r="AR207" s="138" t="s">
        <v>265</v>
      </c>
      <c r="AT207" s="138" t="s">
        <v>135</v>
      </c>
      <c r="AU207" s="138" t="s">
        <v>80</v>
      </c>
      <c r="AY207" s="17" t="s">
        <v>132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78</v>
      </c>
      <c r="BK207" s="139">
        <f>ROUND(I207*H207,2)</f>
        <v>0</v>
      </c>
      <c r="BL207" s="17" t="s">
        <v>265</v>
      </c>
      <c r="BM207" s="138" t="s">
        <v>2178</v>
      </c>
    </row>
    <row r="208" spans="2:65" s="1" customFormat="1" ht="29.25">
      <c r="B208" s="32"/>
      <c r="D208" s="140" t="s">
        <v>142</v>
      </c>
      <c r="F208" s="141" t="s">
        <v>2179</v>
      </c>
      <c r="I208" s="142"/>
      <c r="L208" s="32"/>
      <c r="M208" s="143"/>
      <c r="T208" s="53"/>
      <c r="AT208" s="17" t="s">
        <v>142</v>
      </c>
      <c r="AU208" s="17" t="s">
        <v>80</v>
      </c>
    </row>
    <row r="209" spans="2:65" s="1" customFormat="1">
      <c r="B209" s="32"/>
      <c r="D209" s="144" t="s">
        <v>144</v>
      </c>
      <c r="F209" s="145" t="s">
        <v>2180</v>
      </c>
      <c r="I209" s="142"/>
      <c r="L209" s="32"/>
      <c r="M209" s="143"/>
      <c r="T209" s="53"/>
      <c r="AT209" s="17" t="s">
        <v>144</v>
      </c>
      <c r="AU209" s="17" t="s">
        <v>80</v>
      </c>
    </row>
    <row r="210" spans="2:65" s="1" customFormat="1" ht="24.2" customHeight="1">
      <c r="B210" s="32"/>
      <c r="C210" s="166" t="s">
        <v>453</v>
      </c>
      <c r="D210" s="166" t="s">
        <v>485</v>
      </c>
      <c r="E210" s="167" t="s">
        <v>2181</v>
      </c>
      <c r="F210" s="168" t="s">
        <v>2182</v>
      </c>
      <c r="G210" s="169" t="s">
        <v>653</v>
      </c>
      <c r="H210" s="170">
        <v>2</v>
      </c>
      <c r="I210" s="171"/>
      <c r="J210" s="172">
        <f>ROUND(I210*H210,2)</f>
        <v>0</v>
      </c>
      <c r="K210" s="168" t="s">
        <v>139</v>
      </c>
      <c r="L210" s="173"/>
      <c r="M210" s="174" t="s">
        <v>19</v>
      </c>
      <c r="N210" s="175" t="s">
        <v>41</v>
      </c>
      <c r="P210" s="136">
        <f>O210*H210</f>
        <v>0</v>
      </c>
      <c r="Q210" s="136">
        <v>5.0000000000000002E-5</v>
      </c>
      <c r="R210" s="136">
        <f>Q210*H210</f>
        <v>1E-4</v>
      </c>
      <c r="S210" s="136">
        <v>0</v>
      </c>
      <c r="T210" s="137">
        <f>S210*H210</f>
        <v>0</v>
      </c>
      <c r="AR210" s="138" t="s">
        <v>377</v>
      </c>
      <c r="AT210" s="138" t="s">
        <v>485</v>
      </c>
      <c r="AU210" s="138" t="s">
        <v>80</v>
      </c>
      <c r="AY210" s="17" t="s">
        <v>132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78</v>
      </c>
      <c r="BK210" s="139">
        <f>ROUND(I210*H210,2)</f>
        <v>0</v>
      </c>
      <c r="BL210" s="17" t="s">
        <v>265</v>
      </c>
      <c r="BM210" s="138" t="s">
        <v>2183</v>
      </c>
    </row>
    <row r="211" spans="2:65" s="1" customFormat="1">
      <c r="B211" s="32"/>
      <c r="D211" s="140" t="s">
        <v>142</v>
      </c>
      <c r="F211" s="141" t="s">
        <v>2182</v>
      </c>
      <c r="I211" s="142"/>
      <c r="L211" s="32"/>
      <c r="M211" s="143"/>
      <c r="T211" s="53"/>
      <c r="AT211" s="17" t="s">
        <v>142</v>
      </c>
      <c r="AU211" s="17" t="s">
        <v>80</v>
      </c>
    </row>
    <row r="212" spans="2:65" s="1" customFormat="1" ht="16.5" customHeight="1">
      <c r="B212" s="32"/>
      <c r="C212" s="166" t="s">
        <v>459</v>
      </c>
      <c r="D212" s="166" t="s">
        <v>485</v>
      </c>
      <c r="E212" s="167" t="s">
        <v>2158</v>
      </c>
      <c r="F212" s="168" t="s">
        <v>2159</v>
      </c>
      <c r="G212" s="169" t="s">
        <v>653</v>
      </c>
      <c r="H212" s="170">
        <v>2</v>
      </c>
      <c r="I212" s="171"/>
      <c r="J212" s="172">
        <f>ROUND(I212*H212,2)</f>
        <v>0</v>
      </c>
      <c r="K212" s="168" t="s">
        <v>139</v>
      </c>
      <c r="L212" s="173"/>
      <c r="M212" s="174" t="s">
        <v>19</v>
      </c>
      <c r="N212" s="175" t="s">
        <v>41</v>
      </c>
      <c r="P212" s="136">
        <f>O212*H212</f>
        <v>0</v>
      </c>
      <c r="Q212" s="136">
        <v>3.0000000000000001E-5</v>
      </c>
      <c r="R212" s="136">
        <f>Q212*H212</f>
        <v>6.0000000000000002E-5</v>
      </c>
      <c r="S212" s="136">
        <v>0</v>
      </c>
      <c r="T212" s="137">
        <f>S212*H212</f>
        <v>0</v>
      </c>
      <c r="AR212" s="138" t="s">
        <v>377</v>
      </c>
      <c r="AT212" s="138" t="s">
        <v>485</v>
      </c>
      <c r="AU212" s="138" t="s">
        <v>80</v>
      </c>
      <c r="AY212" s="17" t="s">
        <v>132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78</v>
      </c>
      <c r="BK212" s="139">
        <f>ROUND(I212*H212,2)</f>
        <v>0</v>
      </c>
      <c r="BL212" s="17" t="s">
        <v>265</v>
      </c>
      <c r="BM212" s="138" t="s">
        <v>2184</v>
      </c>
    </row>
    <row r="213" spans="2:65" s="1" customFormat="1">
      <c r="B213" s="32"/>
      <c r="D213" s="140" t="s">
        <v>142</v>
      </c>
      <c r="F213" s="141" t="s">
        <v>2159</v>
      </c>
      <c r="I213" s="142"/>
      <c r="L213" s="32"/>
      <c r="M213" s="143"/>
      <c r="T213" s="53"/>
      <c r="AT213" s="17" t="s">
        <v>142</v>
      </c>
      <c r="AU213" s="17" t="s">
        <v>80</v>
      </c>
    </row>
    <row r="214" spans="2:65" s="1" customFormat="1" ht="16.5" customHeight="1">
      <c r="B214" s="32"/>
      <c r="C214" s="166" t="s">
        <v>467</v>
      </c>
      <c r="D214" s="166" t="s">
        <v>485</v>
      </c>
      <c r="E214" s="167" t="s">
        <v>2161</v>
      </c>
      <c r="F214" s="168" t="s">
        <v>2162</v>
      </c>
      <c r="G214" s="169" t="s">
        <v>653</v>
      </c>
      <c r="H214" s="170">
        <v>2</v>
      </c>
      <c r="I214" s="171"/>
      <c r="J214" s="172">
        <f>ROUND(I214*H214,2)</f>
        <v>0</v>
      </c>
      <c r="K214" s="168" t="s">
        <v>139</v>
      </c>
      <c r="L214" s="173"/>
      <c r="M214" s="174" t="s">
        <v>19</v>
      </c>
      <c r="N214" s="175" t="s">
        <v>41</v>
      </c>
      <c r="P214" s="136">
        <f>O214*H214</f>
        <v>0</v>
      </c>
      <c r="Q214" s="136">
        <v>1.0000000000000001E-5</v>
      </c>
      <c r="R214" s="136">
        <f>Q214*H214</f>
        <v>2.0000000000000002E-5</v>
      </c>
      <c r="S214" s="136">
        <v>0</v>
      </c>
      <c r="T214" s="137">
        <f>S214*H214</f>
        <v>0</v>
      </c>
      <c r="AR214" s="138" t="s">
        <v>377</v>
      </c>
      <c r="AT214" s="138" t="s">
        <v>485</v>
      </c>
      <c r="AU214" s="138" t="s">
        <v>80</v>
      </c>
      <c r="AY214" s="17" t="s">
        <v>132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78</v>
      </c>
      <c r="BK214" s="139">
        <f>ROUND(I214*H214,2)</f>
        <v>0</v>
      </c>
      <c r="BL214" s="17" t="s">
        <v>265</v>
      </c>
      <c r="BM214" s="138" t="s">
        <v>2185</v>
      </c>
    </row>
    <row r="215" spans="2:65" s="1" customFormat="1">
      <c r="B215" s="32"/>
      <c r="D215" s="140" t="s">
        <v>142</v>
      </c>
      <c r="F215" s="141" t="s">
        <v>2162</v>
      </c>
      <c r="I215" s="142"/>
      <c r="L215" s="32"/>
      <c r="M215" s="143"/>
      <c r="T215" s="53"/>
      <c r="AT215" s="17" t="s">
        <v>142</v>
      </c>
      <c r="AU215" s="17" t="s">
        <v>80</v>
      </c>
    </row>
    <row r="216" spans="2:65" s="1" customFormat="1" ht="37.9" customHeight="1">
      <c r="B216" s="32"/>
      <c r="C216" s="127" t="s">
        <v>477</v>
      </c>
      <c r="D216" s="127" t="s">
        <v>135</v>
      </c>
      <c r="E216" s="128" t="s">
        <v>2186</v>
      </c>
      <c r="F216" s="129" t="s">
        <v>2187</v>
      </c>
      <c r="G216" s="130" t="s">
        <v>653</v>
      </c>
      <c r="H216" s="131">
        <v>15</v>
      </c>
      <c r="I216" s="132"/>
      <c r="J216" s="133">
        <f>ROUND(I216*H216,2)</f>
        <v>0</v>
      </c>
      <c r="K216" s="129" t="s">
        <v>139</v>
      </c>
      <c r="L216" s="32"/>
      <c r="M216" s="134" t="s">
        <v>19</v>
      </c>
      <c r="N216" s="135" t="s">
        <v>41</v>
      </c>
      <c r="P216" s="136">
        <f>O216*H216</f>
        <v>0</v>
      </c>
      <c r="Q216" s="136">
        <v>0</v>
      </c>
      <c r="R216" s="136">
        <f>Q216*H216</f>
        <v>0</v>
      </c>
      <c r="S216" s="136">
        <v>4.8000000000000001E-5</v>
      </c>
      <c r="T216" s="137">
        <f>S216*H216</f>
        <v>7.2000000000000005E-4</v>
      </c>
      <c r="AR216" s="138" t="s">
        <v>265</v>
      </c>
      <c r="AT216" s="138" t="s">
        <v>135</v>
      </c>
      <c r="AU216" s="138" t="s">
        <v>80</v>
      </c>
      <c r="AY216" s="17" t="s">
        <v>132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78</v>
      </c>
      <c r="BK216" s="139">
        <f>ROUND(I216*H216,2)</f>
        <v>0</v>
      </c>
      <c r="BL216" s="17" t="s">
        <v>265</v>
      </c>
      <c r="BM216" s="138" t="s">
        <v>2188</v>
      </c>
    </row>
    <row r="217" spans="2:65" s="1" customFormat="1" ht="29.25">
      <c r="B217" s="32"/>
      <c r="D217" s="140" t="s">
        <v>142</v>
      </c>
      <c r="F217" s="141" t="s">
        <v>2189</v>
      </c>
      <c r="I217" s="142"/>
      <c r="L217" s="32"/>
      <c r="M217" s="143"/>
      <c r="T217" s="53"/>
      <c r="AT217" s="17" t="s">
        <v>142</v>
      </c>
      <c r="AU217" s="17" t="s">
        <v>80</v>
      </c>
    </row>
    <row r="218" spans="2:65" s="1" customFormat="1">
      <c r="B218" s="32"/>
      <c r="D218" s="144" t="s">
        <v>144</v>
      </c>
      <c r="F218" s="145" t="s">
        <v>2190</v>
      </c>
      <c r="I218" s="142"/>
      <c r="L218" s="32"/>
      <c r="M218" s="143"/>
      <c r="T218" s="53"/>
      <c r="AT218" s="17" t="s">
        <v>144</v>
      </c>
      <c r="AU218" s="17" t="s">
        <v>80</v>
      </c>
    </row>
    <row r="219" spans="2:65" s="1" customFormat="1" ht="37.9" customHeight="1">
      <c r="B219" s="32"/>
      <c r="C219" s="127" t="s">
        <v>484</v>
      </c>
      <c r="D219" s="127" t="s">
        <v>135</v>
      </c>
      <c r="E219" s="128" t="s">
        <v>2191</v>
      </c>
      <c r="F219" s="129" t="s">
        <v>2192</v>
      </c>
      <c r="G219" s="130" t="s">
        <v>653</v>
      </c>
      <c r="H219" s="131">
        <v>20</v>
      </c>
      <c r="I219" s="132"/>
      <c r="J219" s="133">
        <f>ROUND(I219*H219,2)</f>
        <v>0</v>
      </c>
      <c r="K219" s="129" t="s">
        <v>139</v>
      </c>
      <c r="L219" s="32"/>
      <c r="M219" s="134" t="s">
        <v>19</v>
      </c>
      <c r="N219" s="135" t="s">
        <v>41</v>
      </c>
      <c r="P219" s="136">
        <f>O219*H219</f>
        <v>0</v>
      </c>
      <c r="Q219" s="136">
        <v>0</v>
      </c>
      <c r="R219" s="136">
        <f>Q219*H219</f>
        <v>0</v>
      </c>
      <c r="S219" s="136">
        <v>4.8000000000000001E-5</v>
      </c>
      <c r="T219" s="137">
        <f>S219*H219</f>
        <v>9.6000000000000002E-4</v>
      </c>
      <c r="AR219" s="138" t="s">
        <v>265</v>
      </c>
      <c r="AT219" s="138" t="s">
        <v>135</v>
      </c>
      <c r="AU219" s="138" t="s">
        <v>80</v>
      </c>
      <c r="AY219" s="17" t="s">
        <v>132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78</v>
      </c>
      <c r="BK219" s="139">
        <f>ROUND(I219*H219,2)</f>
        <v>0</v>
      </c>
      <c r="BL219" s="17" t="s">
        <v>265</v>
      </c>
      <c r="BM219" s="138" t="s">
        <v>2193</v>
      </c>
    </row>
    <row r="220" spans="2:65" s="1" customFormat="1" ht="29.25">
      <c r="B220" s="32"/>
      <c r="D220" s="140" t="s">
        <v>142</v>
      </c>
      <c r="F220" s="141" t="s">
        <v>2194</v>
      </c>
      <c r="I220" s="142"/>
      <c r="L220" s="32"/>
      <c r="M220" s="143"/>
      <c r="T220" s="53"/>
      <c r="AT220" s="17" t="s">
        <v>142</v>
      </c>
      <c r="AU220" s="17" t="s">
        <v>80</v>
      </c>
    </row>
    <row r="221" spans="2:65" s="1" customFormat="1">
      <c r="B221" s="32"/>
      <c r="D221" s="144" t="s">
        <v>144</v>
      </c>
      <c r="F221" s="145" t="s">
        <v>2195</v>
      </c>
      <c r="I221" s="142"/>
      <c r="L221" s="32"/>
      <c r="M221" s="143"/>
      <c r="T221" s="53"/>
      <c r="AT221" s="17" t="s">
        <v>144</v>
      </c>
      <c r="AU221" s="17" t="s">
        <v>80</v>
      </c>
    </row>
    <row r="222" spans="2:65" s="1" customFormat="1" ht="24.2" customHeight="1">
      <c r="B222" s="32"/>
      <c r="C222" s="127" t="s">
        <v>491</v>
      </c>
      <c r="D222" s="127" t="s">
        <v>135</v>
      </c>
      <c r="E222" s="128" t="s">
        <v>2196</v>
      </c>
      <c r="F222" s="129" t="s">
        <v>2197</v>
      </c>
      <c r="G222" s="130" t="s">
        <v>653</v>
      </c>
      <c r="H222" s="131">
        <v>5</v>
      </c>
      <c r="I222" s="132"/>
      <c r="J222" s="133">
        <f>ROUND(I222*H222,2)</f>
        <v>0</v>
      </c>
      <c r="K222" s="129" t="s">
        <v>139</v>
      </c>
      <c r="L222" s="32"/>
      <c r="M222" s="134" t="s">
        <v>19</v>
      </c>
      <c r="N222" s="135" t="s">
        <v>41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265</v>
      </c>
      <c r="AT222" s="138" t="s">
        <v>135</v>
      </c>
      <c r="AU222" s="138" t="s">
        <v>80</v>
      </c>
      <c r="AY222" s="17" t="s">
        <v>132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78</v>
      </c>
      <c r="BK222" s="139">
        <f>ROUND(I222*H222,2)</f>
        <v>0</v>
      </c>
      <c r="BL222" s="17" t="s">
        <v>265</v>
      </c>
      <c r="BM222" s="138" t="s">
        <v>2198</v>
      </c>
    </row>
    <row r="223" spans="2:65" s="1" customFormat="1" ht="19.5">
      <c r="B223" s="32"/>
      <c r="D223" s="140" t="s">
        <v>142</v>
      </c>
      <c r="F223" s="141" t="s">
        <v>2199</v>
      </c>
      <c r="I223" s="142"/>
      <c r="L223" s="32"/>
      <c r="M223" s="143"/>
      <c r="T223" s="53"/>
      <c r="AT223" s="17" t="s">
        <v>142</v>
      </c>
      <c r="AU223" s="17" t="s">
        <v>80</v>
      </c>
    </row>
    <row r="224" spans="2:65" s="1" customFormat="1">
      <c r="B224" s="32"/>
      <c r="D224" s="144" t="s">
        <v>144</v>
      </c>
      <c r="F224" s="145" t="s">
        <v>2200</v>
      </c>
      <c r="I224" s="142"/>
      <c r="L224" s="32"/>
      <c r="M224" s="143"/>
      <c r="T224" s="53"/>
      <c r="AT224" s="17" t="s">
        <v>144</v>
      </c>
      <c r="AU224" s="17" t="s">
        <v>80</v>
      </c>
    </row>
    <row r="225" spans="2:65" s="1" customFormat="1" ht="24.2" customHeight="1">
      <c r="B225" s="32"/>
      <c r="C225" s="166" t="s">
        <v>497</v>
      </c>
      <c r="D225" s="166" t="s">
        <v>485</v>
      </c>
      <c r="E225" s="167" t="s">
        <v>2201</v>
      </c>
      <c r="F225" s="168" t="s">
        <v>2202</v>
      </c>
      <c r="G225" s="169" t="s">
        <v>653</v>
      </c>
      <c r="H225" s="170">
        <v>5</v>
      </c>
      <c r="I225" s="171"/>
      <c r="J225" s="172">
        <f>ROUND(I225*H225,2)</f>
        <v>0</v>
      </c>
      <c r="K225" s="168" t="s">
        <v>139</v>
      </c>
      <c r="L225" s="173"/>
      <c r="M225" s="174" t="s">
        <v>19</v>
      </c>
      <c r="N225" s="175" t="s">
        <v>41</v>
      </c>
      <c r="P225" s="136">
        <f>O225*H225</f>
        <v>0</v>
      </c>
      <c r="Q225" s="136">
        <v>6.9999999999999994E-5</v>
      </c>
      <c r="R225" s="136">
        <f>Q225*H225</f>
        <v>3.4999999999999994E-4</v>
      </c>
      <c r="S225" s="136">
        <v>0</v>
      </c>
      <c r="T225" s="137">
        <f>S225*H225</f>
        <v>0</v>
      </c>
      <c r="AR225" s="138" t="s">
        <v>377</v>
      </c>
      <c r="AT225" s="138" t="s">
        <v>485</v>
      </c>
      <c r="AU225" s="138" t="s">
        <v>80</v>
      </c>
      <c r="AY225" s="17" t="s">
        <v>132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78</v>
      </c>
      <c r="BK225" s="139">
        <f>ROUND(I225*H225,2)</f>
        <v>0</v>
      </c>
      <c r="BL225" s="17" t="s">
        <v>265</v>
      </c>
      <c r="BM225" s="138" t="s">
        <v>2203</v>
      </c>
    </row>
    <row r="226" spans="2:65" s="1" customFormat="1" ht="19.5">
      <c r="B226" s="32"/>
      <c r="D226" s="140" t="s">
        <v>142</v>
      </c>
      <c r="F226" s="141" t="s">
        <v>2202</v>
      </c>
      <c r="I226" s="142"/>
      <c r="L226" s="32"/>
      <c r="M226" s="143"/>
      <c r="T226" s="53"/>
      <c r="AT226" s="17" t="s">
        <v>142</v>
      </c>
      <c r="AU226" s="17" t="s">
        <v>80</v>
      </c>
    </row>
    <row r="227" spans="2:65" s="1" customFormat="1" ht="16.5" customHeight="1">
      <c r="B227" s="32"/>
      <c r="C227" s="166" t="s">
        <v>503</v>
      </c>
      <c r="D227" s="166" t="s">
        <v>485</v>
      </c>
      <c r="E227" s="167" t="s">
        <v>2161</v>
      </c>
      <c r="F227" s="168" t="s">
        <v>2162</v>
      </c>
      <c r="G227" s="169" t="s">
        <v>653</v>
      </c>
      <c r="H227" s="170">
        <v>5</v>
      </c>
      <c r="I227" s="171"/>
      <c r="J227" s="172">
        <f>ROUND(I227*H227,2)</f>
        <v>0</v>
      </c>
      <c r="K227" s="168" t="s">
        <v>139</v>
      </c>
      <c r="L227" s="173"/>
      <c r="M227" s="174" t="s">
        <v>19</v>
      </c>
      <c r="N227" s="175" t="s">
        <v>41</v>
      </c>
      <c r="P227" s="136">
        <f>O227*H227</f>
        <v>0</v>
      </c>
      <c r="Q227" s="136">
        <v>1.0000000000000001E-5</v>
      </c>
      <c r="R227" s="136">
        <f>Q227*H227</f>
        <v>5.0000000000000002E-5</v>
      </c>
      <c r="S227" s="136">
        <v>0</v>
      </c>
      <c r="T227" s="137">
        <f>S227*H227</f>
        <v>0</v>
      </c>
      <c r="AR227" s="138" t="s">
        <v>377</v>
      </c>
      <c r="AT227" s="138" t="s">
        <v>485</v>
      </c>
      <c r="AU227" s="138" t="s">
        <v>80</v>
      </c>
      <c r="AY227" s="17" t="s">
        <v>132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78</v>
      </c>
      <c r="BK227" s="139">
        <f>ROUND(I227*H227,2)</f>
        <v>0</v>
      </c>
      <c r="BL227" s="17" t="s">
        <v>265</v>
      </c>
      <c r="BM227" s="138" t="s">
        <v>2204</v>
      </c>
    </row>
    <row r="228" spans="2:65" s="1" customFormat="1">
      <c r="B228" s="32"/>
      <c r="D228" s="140" t="s">
        <v>142</v>
      </c>
      <c r="F228" s="141" t="s">
        <v>2162</v>
      </c>
      <c r="I228" s="142"/>
      <c r="L228" s="32"/>
      <c r="M228" s="143"/>
      <c r="T228" s="53"/>
      <c r="AT228" s="17" t="s">
        <v>142</v>
      </c>
      <c r="AU228" s="17" t="s">
        <v>80</v>
      </c>
    </row>
    <row r="229" spans="2:65" s="1" customFormat="1" ht="33" customHeight="1">
      <c r="B229" s="32"/>
      <c r="C229" s="127" t="s">
        <v>509</v>
      </c>
      <c r="D229" s="127" t="s">
        <v>135</v>
      </c>
      <c r="E229" s="128" t="s">
        <v>2205</v>
      </c>
      <c r="F229" s="129" t="s">
        <v>2206</v>
      </c>
      <c r="G229" s="130" t="s">
        <v>653</v>
      </c>
      <c r="H229" s="131">
        <v>5</v>
      </c>
      <c r="I229" s="132"/>
      <c r="J229" s="133">
        <f>ROUND(I229*H229,2)</f>
        <v>0</v>
      </c>
      <c r="K229" s="129" t="s">
        <v>139</v>
      </c>
      <c r="L229" s="32"/>
      <c r="M229" s="134" t="s">
        <v>19</v>
      </c>
      <c r="N229" s="135" t="s">
        <v>41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265</v>
      </c>
      <c r="AT229" s="138" t="s">
        <v>135</v>
      </c>
      <c r="AU229" s="138" t="s">
        <v>80</v>
      </c>
      <c r="AY229" s="17" t="s">
        <v>132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78</v>
      </c>
      <c r="BK229" s="139">
        <f>ROUND(I229*H229,2)</f>
        <v>0</v>
      </c>
      <c r="BL229" s="17" t="s">
        <v>265</v>
      </c>
      <c r="BM229" s="138" t="s">
        <v>2207</v>
      </c>
    </row>
    <row r="230" spans="2:65" s="1" customFormat="1" ht="29.25">
      <c r="B230" s="32"/>
      <c r="D230" s="140" t="s">
        <v>142</v>
      </c>
      <c r="F230" s="141" t="s">
        <v>2208</v>
      </c>
      <c r="I230" s="142"/>
      <c r="L230" s="32"/>
      <c r="M230" s="143"/>
      <c r="T230" s="53"/>
      <c r="AT230" s="17" t="s">
        <v>142</v>
      </c>
      <c r="AU230" s="17" t="s">
        <v>80</v>
      </c>
    </row>
    <row r="231" spans="2:65" s="1" customFormat="1">
      <c r="B231" s="32"/>
      <c r="D231" s="144" t="s">
        <v>144</v>
      </c>
      <c r="F231" s="145" t="s">
        <v>2209</v>
      </c>
      <c r="I231" s="142"/>
      <c r="L231" s="32"/>
      <c r="M231" s="143"/>
      <c r="T231" s="53"/>
      <c r="AT231" s="17" t="s">
        <v>144</v>
      </c>
      <c r="AU231" s="17" t="s">
        <v>80</v>
      </c>
    </row>
    <row r="232" spans="2:65" s="1" customFormat="1" ht="16.5" customHeight="1">
      <c r="B232" s="32"/>
      <c r="C232" s="166" t="s">
        <v>515</v>
      </c>
      <c r="D232" s="166" t="s">
        <v>485</v>
      </c>
      <c r="E232" s="167" t="s">
        <v>2210</v>
      </c>
      <c r="F232" s="168" t="s">
        <v>2211</v>
      </c>
      <c r="G232" s="169" t="s">
        <v>653</v>
      </c>
      <c r="H232" s="170">
        <v>5</v>
      </c>
      <c r="I232" s="171"/>
      <c r="J232" s="172">
        <f>ROUND(I232*H232,2)</f>
        <v>0</v>
      </c>
      <c r="K232" s="168" t="s">
        <v>139</v>
      </c>
      <c r="L232" s="173"/>
      <c r="M232" s="174" t="s">
        <v>19</v>
      </c>
      <c r="N232" s="175" t="s">
        <v>41</v>
      </c>
      <c r="P232" s="136">
        <f>O232*H232</f>
        <v>0</v>
      </c>
      <c r="Q232" s="136">
        <v>1E-4</v>
      </c>
      <c r="R232" s="136">
        <f>Q232*H232</f>
        <v>5.0000000000000001E-4</v>
      </c>
      <c r="S232" s="136">
        <v>0</v>
      </c>
      <c r="T232" s="137">
        <f>S232*H232</f>
        <v>0</v>
      </c>
      <c r="AR232" s="138" t="s">
        <v>377</v>
      </c>
      <c r="AT232" s="138" t="s">
        <v>485</v>
      </c>
      <c r="AU232" s="138" t="s">
        <v>80</v>
      </c>
      <c r="AY232" s="17" t="s">
        <v>132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78</v>
      </c>
      <c r="BK232" s="139">
        <f>ROUND(I232*H232,2)</f>
        <v>0</v>
      </c>
      <c r="BL232" s="17" t="s">
        <v>265</v>
      </c>
      <c r="BM232" s="138" t="s">
        <v>2212</v>
      </c>
    </row>
    <row r="233" spans="2:65" s="1" customFormat="1">
      <c r="B233" s="32"/>
      <c r="D233" s="140" t="s">
        <v>142</v>
      </c>
      <c r="F233" s="141" t="s">
        <v>2211</v>
      </c>
      <c r="I233" s="142"/>
      <c r="L233" s="32"/>
      <c r="M233" s="143"/>
      <c r="T233" s="53"/>
      <c r="AT233" s="17" t="s">
        <v>142</v>
      </c>
      <c r="AU233" s="17" t="s">
        <v>80</v>
      </c>
    </row>
    <row r="234" spans="2:65" s="1" customFormat="1" ht="37.9" customHeight="1">
      <c r="B234" s="32"/>
      <c r="C234" s="127" t="s">
        <v>522</v>
      </c>
      <c r="D234" s="127" t="s">
        <v>135</v>
      </c>
      <c r="E234" s="128" t="s">
        <v>2213</v>
      </c>
      <c r="F234" s="129" t="s">
        <v>2214</v>
      </c>
      <c r="G234" s="130" t="s">
        <v>653</v>
      </c>
      <c r="H234" s="131">
        <v>30</v>
      </c>
      <c r="I234" s="132"/>
      <c r="J234" s="133">
        <f>ROUND(I234*H234,2)</f>
        <v>0</v>
      </c>
      <c r="K234" s="129" t="s">
        <v>139</v>
      </c>
      <c r="L234" s="32"/>
      <c r="M234" s="134" t="s">
        <v>19</v>
      </c>
      <c r="N234" s="135" t="s">
        <v>41</v>
      </c>
      <c r="P234" s="136">
        <f>O234*H234</f>
        <v>0</v>
      </c>
      <c r="Q234" s="136">
        <v>0</v>
      </c>
      <c r="R234" s="136">
        <f>Q234*H234</f>
        <v>0</v>
      </c>
      <c r="S234" s="136">
        <v>4.8000000000000001E-5</v>
      </c>
      <c r="T234" s="137">
        <f>S234*H234</f>
        <v>1.4400000000000001E-3</v>
      </c>
      <c r="AR234" s="138" t="s">
        <v>265</v>
      </c>
      <c r="AT234" s="138" t="s">
        <v>135</v>
      </c>
      <c r="AU234" s="138" t="s">
        <v>80</v>
      </c>
      <c r="AY234" s="17" t="s">
        <v>132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78</v>
      </c>
      <c r="BK234" s="139">
        <f>ROUND(I234*H234,2)</f>
        <v>0</v>
      </c>
      <c r="BL234" s="17" t="s">
        <v>265</v>
      </c>
      <c r="BM234" s="138" t="s">
        <v>2215</v>
      </c>
    </row>
    <row r="235" spans="2:65" s="1" customFormat="1" ht="29.25">
      <c r="B235" s="32"/>
      <c r="D235" s="140" t="s">
        <v>142</v>
      </c>
      <c r="F235" s="141" t="s">
        <v>2216</v>
      </c>
      <c r="I235" s="142"/>
      <c r="L235" s="32"/>
      <c r="M235" s="143"/>
      <c r="T235" s="53"/>
      <c r="AT235" s="17" t="s">
        <v>142</v>
      </c>
      <c r="AU235" s="17" t="s">
        <v>80</v>
      </c>
    </row>
    <row r="236" spans="2:65" s="1" customFormat="1">
      <c r="B236" s="32"/>
      <c r="D236" s="144" t="s">
        <v>144</v>
      </c>
      <c r="F236" s="145" t="s">
        <v>2217</v>
      </c>
      <c r="I236" s="142"/>
      <c r="L236" s="32"/>
      <c r="M236" s="143"/>
      <c r="T236" s="53"/>
      <c r="AT236" s="17" t="s">
        <v>144</v>
      </c>
      <c r="AU236" s="17" t="s">
        <v>80</v>
      </c>
    </row>
    <row r="237" spans="2:65" s="1" customFormat="1" ht="21.75" customHeight="1">
      <c r="B237" s="32"/>
      <c r="C237" s="127" t="s">
        <v>528</v>
      </c>
      <c r="D237" s="127" t="s">
        <v>135</v>
      </c>
      <c r="E237" s="128" t="s">
        <v>2218</v>
      </c>
      <c r="F237" s="129" t="s">
        <v>2219</v>
      </c>
      <c r="G237" s="130" t="s">
        <v>653</v>
      </c>
      <c r="H237" s="131">
        <v>10</v>
      </c>
      <c r="I237" s="132"/>
      <c r="J237" s="133">
        <f>ROUND(I237*H237,2)</f>
        <v>0</v>
      </c>
      <c r="K237" s="129" t="s">
        <v>139</v>
      </c>
      <c r="L237" s="32"/>
      <c r="M237" s="134" t="s">
        <v>19</v>
      </c>
      <c r="N237" s="135" t="s">
        <v>41</v>
      </c>
      <c r="P237" s="136">
        <f>O237*H237</f>
        <v>0</v>
      </c>
      <c r="Q237" s="136">
        <v>0</v>
      </c>
      <c r="R237" s="136">
        <f>Q237*H237</f>
        <v>0</v>
      </c>
      <c r="S237" s="136">
        <v>4.0000000000000002E-4</v>
      </c>
      <c r="T237" s="137">
        <f>S237*H237</f>
        <v>4.0000000000000001E-3</v>
      </c>
      <c r="AR237" s="138" t="s">
        <v>265</v>
      </c>
      <c r="AT237" s="138" t="s">
        <v>135</v>
      </c>
      <c r="AU237" s="138" t="s">
        <v>80</v>
      </c>
      <c r="AY237" s="17" t="s">
        <v>132</v>
      </c>
      <c r="BE237" s="139">
        <f>IF(N237="základní",J237,0)</f>
        <v>0</v>
      </c>
      <c r="BF237" s="139">
        <f>IF(N237="snížená",J237,0)</f>
        <v>0</v>
      </c>
      <c r="BG237" s="139">
        <f>IF(N237="zákl. přenesená",J237,0)</f>
        <v>0</v>
      </c>
      <c r="BH237" s="139">
        <f>IF(N237="sníž. přenesená",J237,0)</f>
        <v>0</v>
      </c>
      <c r="BI237" s="139">
        <f>IF(N237="nulová",J237,0)</f>
        <v>0</v>
      </c>
      <c r="BJ237" s="17" t="s">
        <v>78</v>
      </c>
      <c r="BK237" s="139">
        <f>ROUND(I237*H237,2)</f>
        <v>0</v>
      </c>
      <c r="BL237" s="17" t="s">
        <v>265</v>
      </c>
      <c r="BM237" s="138" t="s">
        <v>2220</v>
      </c>
    </row>
    <row r="238" spans="2:65" s="1" customFormat="1" ht="19.5">
      <c r="B238" s="32"/>
      <c r="D238" s="140" t="s">
        <v>142</v>
      </c>
      <c r="F238" s="141" t="s">
        <v>2221</v>
      </c>
      <c r="I238" s="142"/>
      <c r="L238" s="32"/>
      <c r="M238" s="143"/>
      <c r="T238" s="53"/>
      <c r="AT238" s="17" t="s">
        <v>142</v>
      </c>
      <c r="AU238" s="17" t="s">
        <v>80</v>
      </c>
    </row>
    <row r="239" spans="2:65" s="1" customFormat="1">
      <c r="B239" s="32"/>
      <c r="D239" s="144" t="s">
        <v>144</v>
      </c>
      <c r="F239" s="145" t="s">
        <v>2222</v>
      </c>
      <c r="I239" s="142"/>
      <c r="L239" s="32"/>
      <c r="M239" s="143"/>
      <c r="T239" s="53"/>
      <c r="AT239" s="17" t="s">
        <v>144</v>
      </c>
      <c r="AU239" s="17" t="s">
        <v>80</v>
      </c>
    </row>
    <row r="240" spans="2:65" s="1" customFormat="1" ht="21.75" customHeight="1">
      <c r="B240" s="32"/>
      <c r="C240" s="127" t="s">
        <v>534</v>
      </c>
      <c r="D240" s="127" t="s">
        <v>135</v>
      </c>
      <c r="E240" s="128" t="s">
        <v>2223</v>
      </c>
      <c r="F240" s="129" t="s">
        <v>2224</v>
      </c>
      <c r="G240" s="130" t="s">
        <v>653</v>
      </c>
      <c r="H240" s="131">
        <v>5</v>
      </c>
      <c r="I240" s="132"/>
      <c r="J240" s="133">
        <f>ROUND(I240*H240,2)</f>
        <v>0</v>
      </c>
      <c r="K240" s="129" t="s">
        <v>139</v>
      </c>
      <c r="L240" s="32"/>
      <c r="M240" s="134" t="s">
        <v>19</v>
      </c>
      <c r="N240" s="135" t="s">
        <v>41</v>
      </c>
      <c r="P240" s="136">
        <f>O240*H240</f>
        <v>0</v>
      </c>
      <c r="Q240" s="136">
        <v>0</v>
      </c>
      <c r="R240" s="136">
        <f>Q240*H240</f>
        <v>0</v>
      </c>
      <c r="S240" s="136">
        <v>8.9999999999999998E-4</v>
      </c>
      <c r="T240" s="137">
        <f>S240*H240</f>
        <v>4.4999999999999997E-3</v>
      </c>
      <c r="AR240" s="138" t="s">
        <v>265</v>
      </c>
      <c r="AT240" s="138" t="s">
        <v>135</v>
      </c>
      <c r="AU240" s="138" t="s">
        <v>80</v>
      </c>
      <c r="AY240" s="17" t="s">
        <v>132</v>
      </c>
      <c r="BE240" s="139">
        <f>IF(N240="základní",J240,0)</f>
        <v>0</v>
      </c>
      <c r="BF240" s="139">
        <f>IF(N240="snížená",J240,0)</f>
        <v>0</v>
      </c>
      <c r="BG240" s="139">
        <f>IF(N240="zákl. přenesená",J240,0)</f>
        <v>0</v>
      </c>
      <c r="BH240" s="139">
        <f>IF(N240="sníž. přenesená",J240,0)</f>
        <v>0</v>
      </c>
      <c r="BI240" s="139">
        <f>IF(N240="nulová",J240,0)</f>
        <v>0</v>
      </c>
      <c r="BJ240" s="17" t="s">
        <v>78</v>
      </c>
      <c r="BK240" s="139">
        <f>ROUND(I240*H240,2)</f>
        <v>0</v>
      </c>
      <c r="BL240" s="17" t="s">
        <v>265</v>
      </c>
      <c r="BM240" s="138" t="s">
        <v>2225</v>
      </c>
    </row>
    <row r="241" spans="2:65" s="1" customFormat="1" ht="19.5">
      <c r="B241" s="32"/>
      <c r="D241" s="140" t="s">
        <v>142</v>
      </c>
      <c r="F241" s="141" t="s">
        <v>2226</v>
      </c>
      <c r="I241" s="142"/>
      <c r="L241" s="32"/>
      <c r="M241" s="143"/>
      <c r="T241" s="53"/>
      <c r="AT241" s="17" t="s">
        <v>142</v>
      </c>
      <c r="AU241" s="17" t="s">
        <v>80</v>
      </c>
    </row>
    <row r="242" spans="2:65" s="1" customFormat="1">
      <c r="B242" s="32"/>
      <c r="D242" s="144" t="s">
        <v>144</v>
      </c>
      <c r="F242" s="145" t="s">
        <v>2227</v>
      </c>
      <c r="I242" s="142"/>
      <c r="L242" s="32"/>
      <c r="M242" s="143"/>
      <c r="T242" s="53"/>
      <c r="AT242" s="17" t="s">
        <v>144</v>
      </c>
      <c r="AU242" s="17" t="s">
        <v>80</v>
      </c>
    </row>
    <row r="243" spans="2:65" s="1" customFormat="1" ht="33" customHeight="1">
      <c r="B243" s="32"/>
      <c r="C243" s="127" t="s">
        <v>541</v>
      </c>
      <c r="D243" s="127" t="s">
        <v>135</v>
      </c>
      <c r="E243" s="128" t="s">
        <v>2228</v>
      </c>
      <c r="F243" s="129" t="s">
        <v>2229</v>
      </c>
      <c r="G243" s="130" t="s">
        <v>653</v>
      </c>
      <c r="H243" s="131">
        <v>10</v>
      </c>
      <c r="I243" s="132"/>
      <c r="J243" s="133">
        <f>ROUND(I243*H243,2)</f>
        <v>0</v>
      </c>
      <c r="K243" s="129" t="s">
        <v>139</v>
      </c>
      <c r="L243" s="32"/>
      <c r="M243" s="134" t="s">
        <v>19</v>
      </c>
      <c r="N243" s="135" t="s">
        <v>41</v>
      </c>
      <c r="P243" s="136">
        <f>O243*H243</f>
        <v>0</v>
      </c>
      <c r="Q243" s="136">
        <v>0</v>
      </c>
      <c r="R243" s="136">
        <f>Q243*H243</f>
        <v>0</v>
      </c>
      <c r="S243" s="136">
        <v>1E-3</v>
      </c>
      <c r="T243" s="137">
        <f>S243*H243</f>
        <v>0.01</v>
      </c>
      <c r="AR243" s="138" t="s">
        <v>265</v>
      </c>
      <c r="AT243" s="138" t="s">
        <v>135</v>
      </c>
      <c r="AU243" s="138" t="s">
        <v>80</v>
      </c>
      <c r="AY243" s="17" t="s">
        <v>132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78</v>
      </c>
      <c r="BK243" s="139">
        <f>ROUND(I243*H243,2)</f>
        <v>0</v>
      </c>
      <c r="BL243" s="17" t="s">
        <v>265</v>
      </c>
      <c r="BM243" s="138" t="s">
        <v>2230</v>
      </c>
    </row>
    <row r="244" spans="2:65" s="1" customFormat="1" ht="19.5">
      <c r="B244" s="32"/>
      <c r="D244" s="140" t="s">
        <v>142</v>
      </c>
      <c r="F244" s="141" t="s">
        <v>2231</v>
      </c>
      <c r="I244" s="142"/>
      <c r="L244" s="32"/>
      <c r="M244" s="143"/>
      <c r="T244" s="53"/>
      <c r="AT244" s="17" t="s">
        <v>142</v>
      </c>
      <c r="AU244" s="17" t="s">
        <v>80</v>
      </c>
    </row>
    <row r="245" spans="2:65" s="1" customFormat="1">
      <c r="B245" s="32"/>
      <c r="D245" s="144" t="s">
        <v>144</v>
      </c>
      <c r="F245" s="145" t="s">
        <v>2232</v>
      </c>
      <c r="I245" s="142"/>
      <c r="L245" s="32"/>
      <c r="M245" s="143"/>
      <c r="T245" s="53"/>
      <c r="AT245" s="17" t="s">
        <v>144</v>
      </c>
      <c r="AU245" s="17" t="s">
        <v>80</v>
      </c>
    </row>
    <row r="246" spans="2:65" s="1" customFormat="1" ht="37.9" customHeight="1">
      <c r="B246" s="32"/>
      <c r="C246" s="127" t="s">
        <v>550</v>
      </c>
      <c r="D246" s="127" t="s">
        <v>135</v>
      </c>
      <c r="E246" s="128" t="s">
        <v>2233</v>
      </c>
      <c r="F246" s="129" t="s">
        <v>2234</v>
      </c>
      <c r="G246" s="130" t="s">
        <v>653</v>
      </c>
      <c r="H246" s="131">
        <v>10</v>
      </c>
      <c r="I246" s="132"/>
      <c r="J246" s="133">
        <f>ROUND(I246*H246,2)</f>
        <v>0</v>
      </c>
      <c r="K246" s="129" t="s">
        <v>139</v>
      </c>
      <c r="L246" s="32"/>
      <c r="M246" s="134" t="s">
        <v>19</v>
      </c>
      <c r="N246" s="135" t="s">
        <v>41</v>
      </c>
      <c r="P246" s="136">
        <f>O246*H246</f>
        <v>0</v>
      </c>
      <c r="Q246" s="136">
        <v>0</v>
      </c>
      <c r="R246" s="136">
        <f>Q246*H246</f>
        <v>0</v>
      </c>
      <c r="S246" s="136">
        <v>8.0000000000000004E-4</v>
      </c>
      <c r="T246" s="137">
        <f>S246*H246</f>
        <v>8.0000000000000002E-3</v>
      </c>
      <c r="AR246" s="138" t="s">
        <v>265</v>
      </c>
      <c r="AT246" s="138" t="s">
        <v>135</v>
      </c>
      <c r="AU246" s="138" t="s">
        <v>80</v>
      </c>
      <c r="AY246" s="17" t="s">
        <v>132</v>
      </c>
      <c r="BE246" s="139">
        <f>IF(N246="základní",J246,0)</f>
        <v>0</v>
      </c>
      <c r="BF246" s="139">
        <f>IF(N246="snížená",J246,0)</f>
        <v>0</v>
      </c>
      <c r="BG246" s="139">
        <f>IF(N246="zákl. přenesená",J246,0)</f>
        <v>0</v>
      </c>
      <c r="BH246" s="139">
        <f>IF(N246="sníž. přenesená",J246,0)</f>
        <v>0</v>
      </c>
      <c r="BI246" s="139">
        <f>IF(N246="nulová",J246,0)</f>
        <v>0</v>
      </c>
      <c r="BJ246" s="17" t="s">
        <v>78</v>
      </c>
      <c r="BK246" s="139">
        <f>ROUND(I246*H246,2)</f>
        <v>0</v>
      </c>
      <c r="BL246" s="17" t="s">
        <v>265</v>
      </c>
      <c r="BM246" s="138" t="s">
        <v>2235</v>
      </c>
    </row>
    <row r="247" spans="2:65" s="1" customFormat="1" ht="29.25">
      <c r="B247" s="32"/>
      <c r="D247" s="140" t="s">
        <v>142</v>
      </c>
      <c r="F247" s="141" t="s">
        <v>2236</v>
      </c>
      <c r="I247" s="142"/>
      <c r="L247" s="32"/>
      <c r="M247" s="143"/>
      <c r="T247" s="53"/>
      <c r="AT247" s="17" t="s">
        <v>142</v>
      </c>
      <c r="AU247" s="17" t="s">
        <v>80</v>
      </c>
    </row>
    <row r="248" spans="2:65" s="1" customFormat="1">
      <c r="B248" s="32"/>
      <c r="D248" s="144" t="s">
        <v>144</v>
      </c>
      <c r="F248" s="145" t="s">
        <v>2237</v>
      </c>
      <c r="I248" s="142"/>
      <c r="L248" s="32"/>
      <c r="M248" s="143"/>
      <c r="T248" s="53"/>
      <c r="AT248" s="17" t="s">
        <v>144</v>
      </c>
      <c r="AU248" s="17" t="s">
        <v>80</v>
      </c>
    </row>
    <row r="249" spans="2:65" s="1" customFormat="1" ht="33" customHeight="1">
      <c r="B249" s="32"/>
      <c r="C249" s="127" t="s">
        <v>556</v>
      </c>
      <c r="D249" s="127" t="s">
        <v>135</v>
      </c>
      <c r="E249" s="128" t="s">
        <v>2238</v>
      </c>
      <c r="F249" s="129" t="s">
        <v>2239</v>
      </c>
      <c r="G249" s="130" t="s">
        <v>653</v>
      </c>
      <c r="H249" s="131">
        <v>4</v>
      </c>
      <c r="I249" s="132"/>
      <c r="J249" s="133">
        <f>ROUND(I249*H249,2)</f>
        <v>0</v>
      </c>
      <c r="K249" s="129" t="s">
        <v>139</v>
      </c>
      <c r="L249" s="32"/>
      <c r="M249" s="134" t="s">
        <v>19</v>
      </c>
      <c r="N249" s="135" t="s">
        <v>41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265</v>
      </c>
      <c r="AT249" s="138" t="s">
        <v>135</v>
      </c>
      <c r="AU249" s="138" t="s">
        <v>80</v>
      </c>
      <c r="AY249" s="17" t="s">
        <v>132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78</v>
      </c>
      <c r="BK249" s="139">
        <f>ROUND(I249*H249,2)</f>
        <v>0</v>
      </c>
      <c r="BL249" s="17" t="s">
        <v>265</v>
      </c>
      <c r="BM249" s="138" t="s">
        <v>2240</v>
      </c>
    </row>
    <row r="250" spans="2:65" s="1" customFormat="1" ht="29.25">
      <c r="B250" s="32"/>
      <c r="D250" s="140" t="s">
        <v>142</v>
      </c>
      <c r="F250" s="141" t="s">
        <v>2241</v>
      </c>
      <c r="I250" s="142"/>
      <c r="L250" s="32"/>
      <c r="M250" s="143"/>
      <c r="T250" s="53"/>
      <c r="AT250" s="17" t="s">
        <v>142</v>
      </c>
      <c r="AU250" s="17" t="s">
        <v>80</v>
      </c>
    </row>
    <row r="251" spans="2:65" s="1" customFormat="1">
      <c r="B251" s="32"/>
      <c r="D251" s="144" t="s">
        <v>144</v>
      </c>
      <c r="F251" s="145" t="s">
        <v>2242</v>
      </c>
      <c r="I251" s="142"/>
      <c r="L251" s="32"/>
      <c r="M251" s="143"/>
      <c r="T251" s="53"/>
      <c r="AT251" s="17" t="s">
        <v>144</v>
      </c>
      <c r="AU251" s="17" t="s">
        <v>80</v>
      </c>
    </row>
    <row r="252" spans="2:65" s="1" customFormat="1" ht="24.2" customHeight="1">
      <c r="B252" s="32"/>
      <c r="C252" s="166" t="s">
        <v>562</v>
      </c>
      <c r="D252" s="166" t="s">
        <v>485</v>
      </c>
      <c r="E252" s="167" t="s">
        <v>2243</v>
      </c>
      <c r="F252" s="168" t="s">
        <v>2244</v>
      </c>
      <c r="G252" s="169" t="s">
        <v>653</v>
      </c>
      <c r="H252" s="170">
        <v>4</v>
      </c>
      <c r="I252" s="171"/>
      <c r="J252" s="172">
        <f>ROUND(I252*H252,2)</f>
        <v>0</v>
      </c>
      <c r="K252" s="168" t="s">
        <v>139</v>
      </c>
      <c r="L252" s="173"/>
      <c r="M252" s="174" t="s">
        <v>19</v>
      </c>
      <c r="N252" s="175" t="s">
        <v>41</v>
      </c>
      <c r="P252" s="136">
        <f>O252*H252</f>
        <v>0</v>
      </c>
      <c r="Q252" s="136">
        <v>4.8000000000000001E-4</v>
      </c>
      <c r="R252" s="136">
        <f>Q252*H252</f>
        <v>1.92E-3</v>
      </c>
      <c r="S252" s="136">
        <v>0</v>
      </c>
      <c r="T252" s="137">
        <f>S252*H252</f>
        <v>0</v>
      </c>
      <c r="AR252" s="138" t="s">
        <v>377</v>
      </c>
      <c r="AT252" s="138" t="s">
        <v>485</v>
      </c>
      <c r="AU252" s="138" t="s">
        <v>80</v>
      </c>
      <c r="AY252" s="17" t="s">
        <v>132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78</v>
      </c>
      <c r="BK252" s="139">
        <f>ROUND(I252*H252,2)</f>
        <v>0</v>
      </c>
      <c r="BL252" s="17" t="s">
        <v>265</v>
      </c>
      <c r="BM252" s="138" t="s">
        <v>2245</v>
      </c>
    </row>
    <row r="253" spans="2:65" s="1" customFormat="1" ht="19.5">
      <c r="B253" s="32"/>
      <c r="D253" s="140" t="s">
        <v>142</v>
      </c>
      <c r="F253" s="141" t="s">
        <v>2244</v>
      </c>
      <c r="I253" s="142"/>
      <c r="L253" s="32"/>
      <c r="M253" s="143"/>
      <c r="T253" s="53"/>
      <c r="AT253" s="17" t="s">
        <v>142</v>
      </c>
      <c r="AU253" s="17" t="s">
        <v>80</v>
      </c>
    </row>
    <row r="254" spans="2:65" s="1" customFormat="1" ht="37.9" customHeight="1">
      <c r="B254" s="32"/>
      <c r="C254" s="127" t="s">
        <v>567</v>
      </c>
      <c r="D254" s="127" t="s">
        <v>135</v>
      </c>
      <c r="E254" s="128" t="s">
        <v>2246</v>
      </c>
      <c r="F254" s="129" t="s">
        <v>2247</v>
      </c>
      <c r="G254" s="130" t="s">
        <v>653</v>
      </c>
      <c r="H254" s="131">
        <v>10</v>
      </c>
      <c r="I254" s="132"/>
      <c r="J254" s="133">
        <f>ROUND(I254*H254,2)</f>
        <v>0</v>
      </c>
      <c r="K254" s="129" t="s">
        <v>139</v>
      </c>
      <c r="L254" s="32"/>
      <c r="M254" s="134" t="s">
        <v>19</v>
      </c>
      <c r="N254" s="135" t="s">
        <v>41</v>
      </c>
      <c r="P254" s="136">
        <f>O254*H254</f>
        <v>0</v>
      </c>
      <c r="Q254" s="136">
        <v>0</v>
      </c>
      <c r="R254" s="136">
        <f>Q254*H254</f>
        <v>0</v>
      </c>
      <c r="S254" s="136">
        <v>0</v>
      </c>
      <c r="T254" s="137">
        <f>S254*H254</f>
        <v>0</v>
      </c>
      <c r="AR254" s="138" t="s">
        <v>265</v>
      </c>
      <c r="AT254" s="138" t="s">
        <v>135</v>
      </c>
      <c r="AU254" s="138" t="s">
        <v>80</v>
      </c>
      <c r="AY254" s="17" t="s">
        <v>132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78</v>
      </c>
      <c r="BK254" s="139">
        <f>ROUND(I254*H254,2)</f>
        <v>0</v>
      </c>
      <c r="BL254" s="17" t="s">
        <v>265</v>
      </c>
      <c r="BM254" s="138" t="s">
        <v>2248</v>
      </c>
    </row>
    <row r="255" spans="2:65" s="1" customFormat="1" ht="29.25">
      <c r="B255" s="32"/>
      <c r="D255" s="140" t="s">
        <v>142</v>
      </c>
      <c r="F255" s="141" t="s">
        <v>2249</v>
      </c>
      <c r="I255" s="142"/>
      <c r="L255" s="32"/>
      <c r="M255" s="143"/>
      <c r="T255" s="53"/>
      <c r="AT255" s="17" t="s">
        <v>142</v>
      </c>
      <c r="AU255" s="17" t="s">
        <v>80</v>
      </c>
    </row>
    <row r="256" spans="2:65" s="1" customFormat="1">
      <c r="B256" s="32"/>
      <c r="D256" s="144" t="s">
        <v>144</v>
      </c>
      <c r="F256" s="145" t="s">
        <v>2250</v>
      </c>
      <c r="I256" s="142"/>
      <c r="L256" s="32"/>
      <c r="M256" s="143"/>
      <c r="T256" s="53"/>
      <c r="AT256" s="17" t="s">
        <v>144</v>
      </c>
      <c r="AU256" s="17" t="s">
        <v>80</v>
      </c>
    </row>
    <row r="257" spans="2:65" s="1" customFormat="1" ht="24.2" customHeight="1">
      <c r="B257" s="32"/>
      <c r="C257" s="166" t="s">
        <v>573</v>
      </c>
      <c r="D257" s="166" t="s">
        <v>485</v>
      </c>
      <c r="E257" s="167" t="s">
        <v>2251</v>
      </c>
      <c r="F257" s="168" t="s">
        <v>2252</v>
      </c>
      <c r="G257" s="169" t="s">
        <v>653</v>
      </c>
      <c r="H257" s="170">
        <v>10</v>
      </c>
      <c r="I257" s="171"/>
      <c r="J257" s="172">
        <f>ROUND(I257*H257,2)</f>
        <v>0</v>
      </c>
      <c r="K257" s="168" t="s">
        <v>139</v>
      </c>
      <c r="L257" s="173"/>
      <c r="M257" s="174" t="s">
        <v>19</v>
      </c>
      <c r="N257" s="175" t="s">
        <v>41</v>
      </c>
      <c r="P257" s="136">
        <f>O257*H257</f>
        <v>0</v>
      </c>
      <c r="Q257" s="136">
        <v>1.2999999999999999E-3</v>
      </c>
      <c r="R257" s="136">
        <f>Q257*H257</f>
        <v>1.2999999999999999E-2</v>
      </c>
      <c r="S257" s="136">
        <v>0</v>
      </c>
      <c r="T257" s="137">
        <f>S257*H257</f>
        <v>0</v>
      </c>
      <c r="AR257" s="138" t="s">
        <v>377</v>
      </c>
      <c r="AT257" s="138" t="s">
        <v>485</v>
      </c>
      <c r="AU257" s="138" t="s">
        <v>80</v>
      </c>
      <c r="AY257" s="17" t="s">
        <v>132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78</v>
      </c>
      <c r="BK257" s="139">
        <f>ROUND(I257*H257,2)</f>
        <v>0</v>
      </c>
      <c r="BL257" s="17" t="s">
        <v>265</v>
      </c>
      <c r="BM257" s="138" t="s">
        <v>2253</v>
      </c>
    </row>
    <row r="258" spans="2:65" s="1" customFormat="1" ht="19.5">
      <c r="B258" s="32"/>
      <c r="D258" s="140" t="s">
        <v>142</v>
      </c>
      <c r="F258" s="141" t="s">
        <v>2252</v>
      </c>
      <c r="I258" s="142"/>
      <c r="L258" s="32"/>
      <c r="M258" s="143"/>
      <c r="T258" s="53"/>
      <c r="AT258" s="17" t="s">
        <v>142</v>
      </c>
      <c r="AU258" s="17" t="s">
        <v>80</v>
      </c>
    </row>
    <row r="259" spans="2:65" s="1" customFormat="1" ht="37.9" customHeight="1">
      <c r="B259" s="32"/>
      <c r="C259" s="127" t="s">
        <v>581</v>
      </c>
      <c r="D259" s="127" t="s">
        <v>135</v>
      </c>
      <c r="E259" s="128" t="s">
        <v>2254</v>
      </c>
      <c r="F259" s="129" t="s">
        <v>2255</v>
      </c>
      <c r="G259" s="130" t="s">
        <v>653</v>
      </c>
      <c r="H259" s="131">
        <v>6</v>
      </c>
      <c r="I259" s="132"/>
      <c r="J259" s="133">
        <f>ROUND(I259*H259,2)</f>
        <v>0</v>
      </c>
      <c r="K259" s="129" t="s">
        <v>139</v>
      </c>
      <c r="L259" s="32"/>
      <c r="M259" s="134" t="s">
        <v>19</v>
      </c>
      <c r="N259" s="135" t="s">
        <v>41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265</v>
      </c>
      <c r="AT259" s="138" t="s">
        <v>135</v>
      </c>
      <c r="AU259" s="138" t="s">
        <v>80</v>
      </c>
      <c r="AY259" s="17" t="s">
        <v>132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78</v>
      </c>
      <c r="BK259" s="139">
        <f>ROUND(I259*H259,2)</f>
        <v>0</v>
      </c>
      <c r="BL259" s="17" t="s">
        <v>265</v>
      </c>
      <c r="BM259" s="138" t="s">
        <v>2256</v>
      </c>
    </row>
    <row r="260" spans="2:65" s="1" customFormat="1" ht="29.25">
      <c r="B260" s="32"/>
      <c r="D260" s="140" t="s">
        <v>142</v>
      </c>
      <c r="F260" s="141" t="s">
        <v>2257</v>
      </c>
      <c r="I260" s="142"/>
      <c r="L260" s="32"/>
      <c r="M260" s="143"/>
      <c r="T260" s="53"/>
      <c r="AT260" s="17" t="s">
        <v>142</v>
      </c>
      <c r="AU260" s="17" t="s">
        <v>80</v>
      </c>
    </row>
    <row r="261" spans="2:65" s="1" customFormat="1">
      <c r="B261" s="32"/>
      <c r="D261" s="144" t="s">
        <v>144</v>
      </c>
      <c r="F261" s="145" t="s">
        <v>2258</v>
      </c>
      <c r="I261" s="142"/>
      <c r="L261" s="32"/>
      <c r="M261" s="143"/>
      <c r="T261" s="53"/>
      <c r="AT261" s="17" t="s">
        <v>144</v>
      </c>
      <c r="AU261" s="17" t="s">
        <v>80</v>
      </c>
    </row>
    <row r="262" spans="2:65" s="1" customFormat="1" ht="24.2" customHeight="1">
      <c r="B262" s="32"/>
      <c r="C262" s="166" t="s">
        <v>588</v>
      </c>
      <c r="D262" s="166" t="s">
        <v>485</v>
      </c>
      <c r="E262" s="167" t="s">
        <v>2259</v>
      </c>
      <c r="F262" s="168" t="s">
        <v>2260</v>
      </c>
      <c r="G262" s="169" t="s">
        <v>653</v>
      </c>
      <c r="H262" s="170">
        <v>6</v>
      </c>
      <c r="I262" s="171"/>
      <c r="J262" s="172">
        <f>ROUND(I262*H262,2)</f>
        <v>0</v>
      </c>
      <c r="K262" s="168" t="s">
        <v>139</v>
      </c>
      <c r="L262" s="173"/>
      <c r="M262" s="174" t="s">
        <v>19</v>
      </c>
      <c r="N262" s="175" t="s">
        <v>41</v>
      </c>
      <c r="P262" s="136">
        <f>O262*H262</f>
        <v>0</v>
      </c>
      <c r="Q262" s="136">
        <v>5.4000000000000001E-4</v>
      </c>
      <c r="R262" s="136">
        <f>Q262*H262</f>
        <v>3.2399999999999998E-3</v>
      </c>
      <c r="S262" s="136">
        <v>0</v>
      </c>
      <c r="T262" s="137">
        <f>S262*H262</f>
        <v>0</v>
      </c>
      <c r="AR262" s="138" t="s">
        <v>377</v>
      </c>
      <c r="AT262" s="138" t="s">
        <v>485</v>
      </c>
      <c r="AU262" s="138" t="s">
        <v>80</v>
      </c>
      <c r="AY262" s="17" t="s">
        <v>132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78</v>
      </c>
      <c r="BK262" s="139">
        <f>ROUND(I262*H262,2)</f>
        <v>0</v>
      </c>
      <c r="BL262" s="17" t="s">
        <v>265</v>
      </c>
      <c r="BM262" s="138" t="s">
        <v>2261</v>
      </c>
    </row>
    <row r="263" spans="2:65" s="1" customFormat="1" ht="19.5">
      <c r="B263" s="32"/>
      <c r="D263" s="140" t="s">
        <v>142</v>
      </c>
      <c r="F263" s="141" t="s">
        <v>2260</v>
      </c>
      <c r="I263" s="142"/>
      <c r="L263" s="32"/>
      <c r="M263" s="143"/>
      <c r="T263" s="53"/>
      <c r="AT263" s="17" t="s">
        <v>142</v>
      </c>
      <c r="AU263" s="17" t="s">
        <v>80</v>
      </c>
    </row>
    <row r="264" spans="2:65" s="1" customFormat="1" ht="24.2" customHeight="1">
      <c r="B264" s="32"/>
      <c r="C264" s="127" t="s">
        <v>596</v>
      </c>
      <c r="D264" s="127" t="s">
        <v>135</v>
      </c>
      <c r="E264" s="128" t="s">
        <v>2262</v>
      </c>
      <c r="F264" s="129" t="s">
        <v>2263</v>
      </c>
      <c r="G264" s="130" t="s">
        <v>152</v>
      </c>
      <c r="H264" s="131">
        <v>60</v>
      </c>
      <c r="I264" s="132"/>
      <c r="J264" s="133">
        <f>ROUND(I264*H264,2)</f>
        <v>0</v>
      </c>
      <c r="K264" s="129" t="s">
        <v>139</v>
      </c>
      <c r="L264" s="32"/>
      <c r="M264" s="134" t="s">
        <v>19</v>
      </c>
      <c r="N264" s="135" t="s">
        <v>41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265</v>
      </c>
      <c r="AT264" s="138" t="s">
        <v>135</v>
      </c>
      <c r="AU264" s="138" t="s">
        <v>80</v>
      </c>
      <c r="AY264" s="17" t="s">
        <v>132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78</v>
      </c>
      <c r="BK264" s="139">
        <f>ROUND(I264*H264,2)</f>
        <v>0</v>
      </c>
      <c r="BL264" s="17" t="s">
        <v>265</v>
      </c>
      <c r="BM264" s="138" t="s">
        <v>2264</v>
      </c>
    </row>
    <row r="265" spans="2:65" s="1" customFormat="1" ht="19.5">
      <c r="B265" s="32"/>
      <c r="D265" s="140" t="s">
        <v>142</v>
      </c>
      <c r="F265" s="141" t="s">
        <v>2265</v>
      </c>
      <c r="I265" s="142"/>
      <c r="L265" s="32"/>
      <c r="M265" s="143"/>
      <c r="T265" s="53"/>
      <c r="AT265" s="17" t="s">
        <v>142</v>
      </c>
      <c r="AU265" s="17" t="s">
        <v>80</v>
      </c>
    </row>
    <row r="266" spans="2:65" s="1" customFormat="1">
      <c r="B266" s="32"/>
      <c r="D266" s="144" t="s">
        <v>144</v>
      </c>
      <c r="F266" s="145" t="s">
        <v>2266</v>
      </c>
      <c r="I266" s="142"/>
      <c r="L266" s="32"/>
      <c r="M266" s="143"/>
      <c r="T266" s="53"/>
      <c r="AT266" s="17" t="s">
        <v>144</v>
      </c>
      <c r="AU266" s="17" t="s">
        <v>80</v>
      </c>
    </row>
    <row r="267" spans="2:65" s="1" customFormat="1" ht="16.5" customHeight="1">
      <c r="B267" s="32"/>
      <c r="C267" s="166" t="s">
        <v>602</v>
      </c>
      <c r="D267" s="166" t="s">
        <v>485</v>
      </c>
      <c r="E267" s="167" t="s">
        <v>2267</v>
      </c>
      <c r="F267" s="168" t="s">
        <v>2268</v>
      </c>
      <c r="G267" s="169" t="s">
        <v>2269</v>
      </c>
      <c r="H267" s="170">
        <v>9.3149999999999995</v>
      </c>
      <c r="I267" s="171"/>
      <c r="J267" s="172">
        <f>ROUND(I267*H267,2)</f>
        <v>0</v>
      </c>
      <c r="K267" s="168" t="s">
        <v>139</v>
      </c>
      <c r="L267" s="173"/>
      <c r="M267" s="174" t="s">
        <v>19</v>
      </c>
      <c r="N267" s="175" t="s">
        <v>41</v>
      </c>
      <c r="P267" s="136">
        <f>O267*H267</f>
        <v>0</v>
      </c>
      <c r="Q267" s="136">
        <v>1E-3</v>
      </c>
      <c r="R267" s="136">
        <f>Q267*H267</f>
        <v>9.3150000000000004E-3</v>
      </c>
      <c r="S267" s="136">
        <v>0</v>
      </c>
      <c r="T267" s="137">
        <f>S267*H267</f>
        <v>0</v>
      </c>
      <c r="AR267" s="138" t="s">
        <v>377</v>
      </c>
      <c r="AT267" s="138" t="s">
        <v>485</v>
      </c>
      <c r="AU267" s="138" t="s">
        <v>80</v>
      </c>
      <c r="AY267" s="17" t="s">
        <v>132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78</v>
      </c>
      <c r="BK267" s="139">
        <f>ROUND(I267*H267,2)</f>
        <v>0</v>
      </c>
      <c r="BL267" s="17" t="s">
        <v>265</v>
      </c>
      <c r="BM267" s="138" t="s">
        <v>2270</v>
      </c>
    </row>
    <row r="268" spans="2:65" s="1" customFormat="1">
      <c r="B268" s="32"/>
      <c r="D268" s="140" t="s">
        <v>142</v>
      </c>
      <c r="F268" s="141" t="s">
        <v>2268</v>
      </c>
      <c r="I268" s="142"/>
      <c r="L268" s="32"/>
      <c r="M268" s="143"/>
      <c r="T268" s="53"/>
      <c r="AT268" s="17" t="s">
        <v>142</v>
      </c>
      <c r="AU268" s="17" t="s">
        <v>80</v>
      </c>
    </row>
    <row r="269" spans="2:65" s="13" customFormat="1">
      <c r="B269" s="152"/>
      <c r="D269" s="140" t="s">
        <v>146</v>
      </c>
      <c r="E269" s="153" t="s">
        <v>19</v>
      </c>
      <c r="F269" s="154" t="s">
        <v>2271</v>
      </c>
      <c r="H269" s="155">
        <v>9.3149999999999995</v>
      </c>
      <c r="I269" s="156"/>
      <c r="L269" s="152"/>
      <c r="M269" s="157"/>
      <c r="T269" s="158"/>
      <c r="AT269" s="153" t="s">
        <v>146</v>
      </c>
      <c r="AU269" s="153" t="s">
        <v>80</v>
      </c>
      <c r="AV269" s="13" t="s">
        <v>80</v>
      </c>
      <c r="AW269" s="13" t="s">
        <v>32</v>
      </c>
      <c r="AX269" s="13" t="s">
        <v>78</v>
      </c>
      <c r="AY269" s="153" t="s">
        <v>132</v>
      </c>
    </row>
    <row r="270" spans="2:65" s="1" customFormat="1" ht="33" customHeight="1">
      <c r="B270" s="32"/>
      <c r="C270" s="166" t="s">
        <v>608</v>
      </c>
      <c r="D270" s="166" t="s">
        <v>485</v>
      </c>
      <c r="E270" s="167" t="s">
        <v>2272</v>
      </c>
      <c r="F270" s="168" t="s">
        <v>2273</v>
      </c>
      <c r="G270" s="169" t="s">
        <v>653</v>
      </c>
      <c r="H270" s="170">
        <v>40</v>
      </c>
      <c r="I270" s="171"/>
      <c r="J270" s="172">
        <f>ROUND(I270*H270,2)</f>
        <v>0</v>
      </c>
      <c r="K270" s="168" t="s">
        <v>139</v>
      </c>
      <c r="L270" s="173"/>
      <c r="M270" s="174" t="s">
        <v>19</v>
      </c>
      <c r="N270" s="175" t="s">
        <v>41</v>
      </c>
      <c r="P270" s="136">
        <f>O270*H270</f>
        <v>0</v>
      </c>
      <c r="Q270" s="136">
        <v>1E-3</v>
      </c>
      <c r="R270" s="136">
        <f>Q270*H270</f>
        <v>0.04</v>
      </c>
      <c r="S270" s="136">
        <v>0</v>
      </c>
      <c r="T270" s="137">
        <f>S270*H270</f>
        <v>0</v>
      </c>
      <c r="AR270" s="138" t="s">
        <v>377</v>
      </c>
      <c r="AT270" s="138" t="s">
        <v>485</v>
      </c>
      <c r="AU270" s="138" t="s">
        <v>80</v>
      </c>
      <c r="AY270" s="17" t="s">
        <v>132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78</v>
      </c>
      <c r="BK270" s="139">
        <f>ROUND(I270*H270,2)</f>
        <v>0</v>
      </c>
      <c r="BL270" s="17" t="s">
        <v>265</v>
      </c>
      <c r="BM270" s="138" t="s">
        <v>2274</v>
      </c>
    </row>
    <row r="271" spans="2:65" s="1" customFormat="1" ht="19.5">
      <c r="B271" s="32"/>
      <c r="D271" s="140" t="s">
        <v>142</v>
      </c>
      <c r="F271" s="141" t="s">
        <v>2273</v>
      </c>
      <c r="I271" s="142"/>
      <c r="L271" s="32"/>
      <c r="M271" s="143"/>
      <c r="T271" s="53"/>
      <c r="AT271" s="17" t="s">
        <v>142</v>
      </c>
      <c r="AU271" s="17" t="s">
        <v>80</v>
      </c>
    </row>
    <row r="272" spans="2:65" s="1" customFormat="1" ht="16.5" customHeight="1">
      <c r="B272" s="32"/>
      <c r="C272" s="127" t="s">
        <v>617</v>
      </c>
      <c r="D272" s="127" t="s">
        <v>135</v>
      </c>
      <c r="E272" s="128" t="s">
        <v>2275</v>
      </c>
      <c r="F272" s="129" t="s">
        <v>2276</v>
      </c>
      <c r="G272" s="130" t="s">
        <v>653</v>
      </c>
      <c r="H272" s="131">
        <v>4</v>
      </c>
      <c r="I272" s="132"/>
      <c r="J272" s="133">
        <f>ROUND(I272*H272,2)</f>
        <v>0</v>
      </c>
      <c r="K272" s="129" t="s">
        <v>139</v>
      </c>
      <c r="L272" s="32"/>
      <c r="M272" s="134" t="s">
        <v>19</v>
      </c>
      <c r="N272" s="135" t="s">
        <v>41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265</v>
      </c>
      <c r="AT272" s="138" t="s">
        <v>135</v>
      </c>
      <c r="AU272" s="138" t="s">
        <v>80</v>
      </c>
      <c r="AY272" s="17" t="s">
        <v>132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78</v>
      </c>
      <c r="BK272" s="139">
        <f>ROUND(I272*H272,2)</f>
        <v>0</v>
      </c>
      <c r="BL272" s="17" t="s">
        <v>265</v>
      </c>
      <c r="BM272" s="138" t="s">
        <v>2277</v>
      </c>
    </row>
    <row r="273" spans="2:65" s="1" customFormat="1">
      <c r="B273" s="32"/>
      <c r="D273" s="140" t="s">
        <v>142</v>
      </c>
      <c r="F273" s="141" t="s">
        <v>2278</v>
      </c>
      <c r="I273" s="142"/>
      <c r="L273" s="32"/>
      <c r="M273" s="143"/>
      <c r="T273" s="53"/>
      <c r="AT273" s="17" t="s">
        <v>142</v>
      </c>
      <c r="AU273" s="17" t="s">
        <v>80</v>
      </c>
    </row>
    <row r="274" spans="2:65" s="1" customFormat="1">
      <c r="B274" s="32"/>
      <c r="D274" s="144" t="s">
        <v>144</v>
      </c>
      <c r="F274" s="145" t="s">
        <v>2279</v>
      </c>
      <c r="I274" s="142"/>
      <c r="L274" s="32"/>
      <c r="M274" s="143"/>
      <c r="T274" s="53"/>
      <c r="AT274" s="17" t="s">
        <v>144</v>
      </c>
      <c r="AU274" s="17" t="s">
        <v>80</v>
      </c>
    </row>
    <row r="275" spans="2:65" s="1" customFormat="1" ht="16.5" customHeight="1">
      <c r="B275" s="32"/>
      <c r="C275" s="166" t="s">
        <v>624</v>
      </c>
      <c r="D275" s="166" t="s">
        <v>485</v>
      </c>
      <c r="E275" s="167" t="s">
        <v>2280</v>
      </c>
      <c r="F275" s="168" t="s">
        <v>2281</v>
      </c>
      <c r="G275" s="169" t="s">
        <v>653</v>
      </c>
      <c r="H275" s="170">
        <v>4</v>
      </c>
      <c r="I275" s="171"/>
      <c r="J275" s="172">
        <f>ROUND(I275*H275,2)</f>
        <v>0</v>
      </c>
      <c r="K275" s="168" t="s">
        <v>139</v>
      </c>
      <c r="L275" s="173"/>
      <c r="M275" s="174" t="s">
        <v>19</v>
      </c>
      <c r="N275" s="175" t="s">
        <v>41</v>
      </c>
      <c r="P275" s="136">
        <f>O275*H275</f>
        <v>0</v>
      </c>
      <c r="Q275" s="136">
        <v>1.3999999999999999E-4</v>
      </c>
      <c r="R275" s="136">
        <f>Q275*H275</f>
        <v>5.5999999999999995E-4</v>
      </c>
      <c r="S275" s="136">
        <v>0</v>
      </c>
      <c r="T275" s="137">
        <f>S275*H275</f>
        <v>0</v>
      </c>
      <c r="AR275" s="138" t="s">
        <v>377</v>
      </c>
      <c r="AT275" s="138" t="s">
        <v>485</v>
      </c>
      <c r="AU275" s="138" t="s">
        <v>80</v>
      </c>
      <c r="AY275" s="17" t="s">
        <v>132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78</v>
      </c>
      <c r="BK275" s="139">
        <f>ROUND(I275*H275,2)</f>
        <v>0</v>
      </c>
      <c r="BL275" s="17" t="s">
        <v>265</v>
      </c>
      <c r="BM275" s="138" t="s">
        <v>2282</v>
      </c>
    </row>
    <row r="276" spans="2:65" s="1" customFormat="1">
      <c r="B276" s="32"/>
      <c r="D276" s="140" t="s">
        <v>142</v>
      </c>
      <c r="F276" s="141" t="s">
        <v>2281</v>
      </c>
      <c r="I276" s="142"/>
      <c r="L276" s="32"/>
      <c r="M276" s="143"/>
      <c r="T276" s="53"/>
      <c r="AT276" s="17" t="s">
        <v>142</v>
      </c>
      <c r="AU276" s="17" t="s">
        <v>80</v>
      </c>
    </row>
    <row r="277" spans="2:65" s="1" customFormat="1" ht="16.5" customHeight="1">
      <c r="B277" s="32"/>
      <c r="C277" s="127" t="s">
        <v>630</v>
      </c>
      <c r="D277" s="127" t="s">
        <v>135</v>
      </c>
      <c r="E277" s="128" t="s">
        <v>2283</v>
      </c>
      <c r="F277" s="129" t="s">
        <v>2284</v>
      </c>
      <c r="G277" s="130" t="s">
        <v>653</v>
      </c>
      <c r="H277" s="131">
        <v>8</v>
      </c>
      <c r="I277" s="132"/>
      <c r="J277" s="133">
        <f>ROUND(I277*H277,2)</f>
        <v>0</v>
      </c>
      <c r="K277" s="129" t="s">
        <v>139</v>
      </c>
      <c r="L277" s="32"/>
      <c r="M277" s="134" t="s">
        <v>19</v>
      </c>
      <c r="N277" s="135" t="s">
        <v>41</v>
      </c>
      <c r="P277" s="136">
        <f>O277*H277</f>
        <v>0</v>
      </c>
      <c r="Q277" s="136">
        <v>0</v>
      </c>
      <c r="R277" s="136">
        <f>Q277*H277</f>
        <v>0</v>
      </c>
      <c r="S277" s="136">
        <v>0</v>
      </c>
      <c r="T277" s="137">
        <f>S277*H277</f>
        <v>0</v>
      </c>
      <c r="AR277" s="138" t="s">
        <v>265</v>
      </c>
      <c r="AT277" s="138" t="s">
        <v>135</v>
      </c>
      <c r="AU277" s="138" t="s">
        <v>80</v>
      </c>
      <c r="AY277" s="17" t="s">
        <v>132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78</v>
      </c>
      <c r="BK277" s="139">
        <f>ROUND(I277*H277,2)</f>
        <v>0</v>
      </c>
      <c r="BL277" s="17" t="s">
        <v>265</v>
      </c>
      <c r="BM277" s="138" t="s">
        <v>2285</v>
      </c>
    </row>
    <row r="278" spans="2:65" s="1" customFormat="1">
      <c r="B278" s="32"/>
      <c r="D278" s="140" t="s">
        <v>142</v>
      </c>
      <c r="F278" s="141" t="s">
        <v>2286</v>
      </c>
      <c r="I278" s="142"/>
      <c r="L278" s="32"/>
      <c r="M278" s="143"/>
      <c r="T278" s="53"/>
      <c r="AT278" s="17" t="s">
        <v>142</v>
      </c>
      <c r="AU278" s="17" t="s">
        <v>80</v>
      </c>
    </row>
    <row r="279" spans="2:65" s="1" customFormat="1">
      <c r="B279" s="32"/>
      <c r="D279" s="144" t="s">
        <v>144</v>
      </c>
      <c r="F279" s="145" t="s">
        <v>2287</v>
      </c>
      <c r="I279" s="142"/>
      <c r="L279" s="32"/>
      <c r="M279" s="143"/>
      <c r="T279" s="53"/>
      <c r="AT279" s="17" t="s">
        <v>144</v>
      </c>
      <c r="AU279" s="17" t="s">
        <v>80</v>
      </c>
    </row>
    <row r="280" spans="2:65" s="1" customFormat="1" ht="16.5" customHeight="1">
      <c r="B280" s="32"/>
      <c r="C280" s="166" t="s">
        <v>637</v>
      </c>
      <c r="D280" s="166" t="s">
        <v>485</v>
      </c>
      <c r="E280" s="167" t="s">
        <v>2288</v>
      </c>
      <c r="F280" s="168" t="s">
        <v>2289</v>
      </c>
      <c r="G280" s="169" t="s">
        <v>653</v>
      </c>
      <c r="H280" s="170">
        <v>4</v>
      </c>
      <c r="I280" s="171"/>
      <c r="J280" s="172">
        <f>ROUND(I280*H280,2)</f>
        <v>0</v>
      </c>
      <c r="K280" s="168" t="s">
        <v>139</v>
      </c>
      <c r="L280" s="173"/>
      <c r="M280" s="174" t="s">
        <v>19</v>
      </c>
      <c r="N280" s="175" t="s">
        <v>41</v>
      </c>
      <c r="P280" s="136">
        <f>O280*H280</f>
        <v>0</v>
      </c>
      <c r="Q280" s="136">
        <v>2.3000000000000001E-4</v>
      </c>
      <c r="R280" s="136">
        <f>Q280*H280</f>
        <v>9.2000000000000003E-4</v>
      </c>
      <c r="S280" s="136">
        <v>0</v>
      </c>
      <c r="T280" s="137">
        <f>S280*H280</f>
        <v>0</v>
      </c>
      <c r="AR280" s="138" t="s">
        <v>377</v>
      </c>
      <c r="AT280" s="138" t="s">
        <v>485</v>
      </c>
      <c r="AU280" s="138" t="s">
        <v>80</v>
      </c>
      <c r="AY280" s="17" t="s">
        <v>132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7" t="s">
        <v>78</v>
      </c>
      <c r="BK280" s="139">
        <f>ROUND(I280*H280,2)</f>
        <v>0</v>
      </c>
      <c r="BL280" s="17" t="s">
        <v>265</v>
      </c>
      <c r="BM280" s="138" t="s">
        <v>2290</v>
      </c>
    </row>
    <row r="281" spans="2:65" s="1" customFormat="1">
      <c r="B281" s="32"/>
      <c r="D281" s="140" t="s">
        <v>142</v>
      </c>
      <c r="F281" s="141" t="s">
        <v>2289</v>
      </c>
      <c r="I281" s="142"/>
      <c r="L281" s="32"/>
      <c r="M281" s="143"/>
      <c r="T281" s="53"/>
      <c r="AT281" s="17" t="s">
        <v>142</v>
      </c>
      <c r="AU281" s="17" t="s">
        <v>80</v>
      </c>
    </row>
    <row r="282" spans="2:65" s="1" customFormat="1" ht="16.5" customHeight="1">
      <c r="B282" s="32"/>
      <c r="C282" s="166" t="s">
        <v>643</v>
      </c>
      <c r="D282" s="166" t="s">
        <v>485</v>
      </c>
      <c r="E282" s="167" t="s">
        <v>2291</v>
      </c>
      <c r="F282" s="168" t="s">
        <v>2292</v>
      </c>
      <c r="G282" s="169" t="s">
        <v>653</v>
      </c>
      <c r="H282" s="170">
        <v>4</v>
      </c>
      <c r="I282" s="171"/>
      <c r="J282" s="172">
        <f>ROUND(I282*H282,2)</f>
        <v>0</v>
      </c>
      <c r="K282" s="168" t="s">
        <v>139</v>
      </c>
      <c r="L282" s="173"/>
      <c r="M282" s="174" t="s">
        <v>19</v>
      </c>
      <c r="N282" s="175" t="s">
        <v>41</v>
      </c>
      <c r="P282" s="136">
        <f>O282*H282</f>
        <v>0</v>
      </c>
      <c r="Q282" s="136">
        <v>2.2000000000000001E-4</v>
      </c>
      <c r="R282" s="136">
        <f>Q282*H282</f>
        <v>8.8000000000000003E-4</v>
      </c>
      <c r="S282" s="136">
        <v>0</v>
      </c>
      <c r="T282" s="137">
        <f>S282*H282</f>
        <v>0</v>
      </c>
      <c r="AR282" s="138" t="s">
        <v>377</v>
      </c>
      <c r="AT282" s="138" t="s">
        <v>485</v>
      </c>
      <c r="AU282" s="138" t="s">
        <v>80</v>
      </c>
      <c r="AY282" s="17" t="s">
        <v>132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7" t="s">
        <v>78</v>
      </c>
      <c r="BK282" s="139">
        <f>ROUND(I282*H282,2)</f>
        <v>0</v>
      </c>
      <c r="BL282" s="17" t="s">
        <v>265</v>
      </c>
      <c r="BM282" s="138" t="s">
        <v>2293</v>
      </c>
    </row>
    <row r="283" spans="2:65" s="1" customFormat="1">
      <c r="B283" s="32"/>
      <c r="D283" s="140" t="s">
        <v>142</v>
      </c>
      <c r="F283" s="141" t="s">
        <v>2292</v>
      </c>
      <c r="I283" s="142"/>
      <c r="L283" s="32"/>
      <c r="M283" s="143"/>
      <c r="T283" s="53"/>
      <c r="AT283" s="17" t="s">
        <v>142</v>
      </c>
      <c r="AU283" s="17" t="s">
        <v>80</v>
      </c>
    </row>
    <row r="284" spans="2:65" s="1" customFormat="1" ht="24.2" customHeight="1">
      <c r="B284" s="32"/>
      <c r="C284" s="127" t="s">
        <v>650</v>
      </c>
      <c r="D284" s="127" t="s">
        <v>135</v>
      </c>
      <c r="E284" s="128" t="s">
        <v>2294</v>
      </c>
      <c r="F284" s="129" t="s">
        <v>2295</v>
      </c>
      <c r="G284" s="130" t="s">
        <v>152</v>
      </c>
      <c r="H284" s="131">
        <v>55</v>
      </c>
      <c r="I284" s="132"/>
      <c r="J284" s="133">
        <f>ROUND(I284*H284,2)</f>
        <v>0</v>
      </c>
      <c r="K284" s="129" t="s">
        <v>139</v>
      </c>
      <c r="L284" s="32"/>
      <c r="M284" s="134" t="s">
        <v>19</v>
      </c>
      <c r="N284" s="135" t="s">
        <v>41</v>
      </c>
      <c r="P284" s="136">
        <f>O284*H284</f>
        <v>0</v>
      </c>
      <c r="Q284" s="136">
        <v>0</v>
      </c>
      <c r="R284" s="136">
        <f>Q284*H284</f>
        <v>0</v>
      </c>
      <c r="S284" s="136">
        <v>4.0000000000000002E-4</v>
      </c>
      <c r="T284" s="137">
        <f>S284*H284</f>
        <v>2.2000000000000002E-2</v>
      </c>
      <c r="AR284" s="138" t="s">
        <v>265</v>
      </c>
      <c r="AT284" s="138" t="s">
        <v>135</v>
      </c>
      <c r="AU284" s="138" t="s">
        <v>80</v>
      </c>
      <c r="AY284" s="17" t="s">
        <v>132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78</v>
      </c>
      <c r="BK284" s="139">
        <f>ROUND(I284*H284,2)</f>
        <v>0</v>
      </c>
      <c r="BL284" s="17" t="s">
        <v>265</v>
      </c>
      <c r="BM284" s="138" t="s">
        <v>2296</v>
      </c>
    </row>
    <row r="285" spans="2:65" s="1" customFormat="1" ht="19.5">
      <c r="B285" s="32"/>
      <c r="D285" s="140" t="s">
        <v>142</v>
      </c>
      <c r="F285" s="141" t="s">
        <v>2297</v>
      </c>
      <c r="I285" s="142"/>
      <c r="L285" s="32"/>
      <c r="M285" s="143"/>
      <c r="T285" s="53"/>
      <c r="AT285" s="17" t="s">
        <v>142</v>
      </c>
      <c r="AU285" s="17" t="s">
        <v>80</v>
      </c>
    </row>
    <row r="286" spans="2:65" s="1" customFormat="1">
      <c r="B286" s="32"/>
      <c r="D286" s="144" t="s">
        <v>144</v>
      </c>
      <c r="F286" s="145" t="s">
        <v>2298</v>
      </c>
      <c r="I286" s="142"/>
      <c r="L286" s="32"/>
      <c r="M286" s="143"/>
      <c r="T286" s="53"/>
      <c r="AT286" s="17" t="s">
        <v>144</v>
      </c>
      <c r="AU286" s="17" t="s">
        <v>80</v>
      </c>
    </row>
    <row r="287" spans="2:65" s="1" customFormat="1" ht="21.75" customHeight="1">
      <c r="B287" s="32"/>
      <c r="C287" s="127" t="s">
        <v>657</v>
      </c>
      <c r="D287" s="127" t="s">
        <v>135</v>
      </c>
      <c r="E287" s="128" t="s">
        <v>2299</v>
      </c>
      <c r="F287" s="129" t="s">
        <v>2300</v>
      </c>
      <c r="G287" s="130" t="s">
        <v>653</v>
      </c>
      <c r="H287" s="131">
        <v>4</v>
      </c>
      <c r="I287" s="132"/>
      <c r="J287" s="133">
        <f>ROUND(I287*H287,2)</f>
        <v>0</v>
      </c>
      <c r="K287" s="129" t="s">
        <v>139</v>
      </c>
      <c r="L287" s="32"/>
      <c r="M287" s="134" t="s">
        <v>19</v>
      </c>
      <c r="N287" s="135" t="s">
        <v>41</v>
      </c>
      <c r="P287" s="136">
        <f>O287*H287</f>
        <v>0</v>
      </c>
      <c r="Q287" s="136">
        <v>0</v>
      </c>
      <c r="R287" s="136">
        <f>Q287*H287</f>
        <v>0</v>
      </c>
      <c r="S287" s="136">
        <v>1.4999999999999999E-4</v>
      </c>
      <c r="T287" s="137">
        <f>S287*H287</f>
        <v>5.9999999999999995E-4</v>
      </c>
      <c r="AR287" s="138" t="s">
        <v>265</v>
      </c>
      <c r="AT287" s="138" t="s">
        <v>135</v>
      </c>
      <c r="AU287" s="138" t="s">
        <v>80</v>
      </c>
      <c r="AY287" s="17" t="s">
        <v>132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7" t="s">
        <v>78</v>
      </c>
      <c r="BK287" s="139">
        <f>ROUND(I287*H287,2)</f>
        <v>0</v>
      </c>
      <c r="BL287" s="17" t="s">
        <v>265</v>
      </c>
      <c r="BM287" s="138" t="s">
        <v>2301</v>
      </c>
    </row>
    <row r="288" spans="2:65" s="1" customFormat="1" ht="19.5">
      <c r="B288" s="32"/>
      <c r="D288" s="140" t="s">
        <v>142</v>
      </c>
      <c r="F288" s="141" t="s">
        <v>2302</v>
      </c>
      <c r="I288" s="142"/>
      <c r="L288" s="32"/>
      <c r="M288" s="143"/>
      <c r="T288" s="53"/>
      <c r="AT288" s="17" t="s">
        <v>142</v>
      </c>
      <c r="AU288" s="17" t="s">
        <v>80</v>
      </c>
    </row>
    <row r="289" spans="2:65" s="1" customFormat="1">
      <c r="B289" s="32"/>
      <c r="D289" s="144" t="s">
        <v>144</v>
      </c>
      <c r="F289" s="145" t="s">
        <v>2303</v>
      </c>
      <c r="I289" s="142"/>
      <c r="L289" s="32"/>
      <c r="M289" s="143"/>
      <c r="T289" s="53"/>
      <c r="AT289" s="17" t="s">
        <v>144</v>
      </c>
      <c r="AU289" s="17" t="s">
        <v>80</v>
      </c>
    </row>
    <row r="290" spans="2:65" s="1" customFormat="1" ht="21.75" customHeight="1">
      <c r="B290" s="32"/>
      <c r="C290" s="127" t="s">
        <v>663</v>
      </c>
      <c r="D290" s="127" t="s">
        <v>135</v>
      </c>
      <c r="E290" s="128" t="s">
        <v>2304</v>
      </c>
      <c r="F290" s="129" t="s">
        <v>2305</v>
      </c>
      <c r="G290" s="130" t="s">
        <v>653</v>
      </c>
      <c r="H290" s="131">
        <v>8</v>
      </c>
      <c r="I290" s="132"/>
      <c r="J290" s="133">
        <f>ROUND(I290*H290,2)</f>
        <v>0</v>
      </c>
      <c r="K290" s="129" t="s">
        <v>139</v>
      </c>
      <c r="L290" s="32"/>
      <c r="M290" s="134" t="s">
        <v>19</v>
      </c>
      <c r="N290" s="135" t="s">
        <v>41</v>
      </c>
      <c r="P290" s="136">
        <f>O290*H290</f>
        <v>0</v>
      </c>
      <c r="Q290" s="136">
        <v>0</v>
      </c>
      <c r="R290" s="136">
        <f>Q290*H290</f>
        <v>0</v>
      </c>
      <c r="S290" s="136">
        <v>2.5000000000000001E-4</v>
      </c>
      <c r="T290" s="137">
        <f>S290*H290</f>
        <v>2E-3</v>
      </c>
      <c r="AR290" s="138" t="s">
        <v>265</v>
      </c>
      <c r="AT290" s="138" t="s">
        <v>135</v>
      </c>
      <c r="AU290" s="138" t="s">
        <v>80</v>
      </c>
      <c r="AY290" s="17" t="s">
        <v>132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78</v>
      </c>
      <c r="BK290" s="139">
        <f>ROUND(I290*H290,2)</f>
        <v>0</v>
      </c>
      <c r="BL290" s="17" t="s">
        <v>265</v>
      </c>
      <c r="BM290" s="138" t="s">
        <v>2306</v>
      </c>
    </row>
    <row r="291" spans="2:65" s="1" customFormat="1" ht="19.5">
      <c r="B291" s="32"/>
      <c r="D291" s="140" t="s">
        <v>142</v>
      </c>
      <c r="F291" s="141" t="s">
        <v>2307</v>
      </c>
      <c r="I291" s="142"/>
      <c r="L291" s="32"/>
      <c r="M291" s="143"/>
      <c r="T291" s="53"/>
      <c r="AT291" s="17" t="s">
        <v>142</v>
      </c>
      <c r="AU291" s="17" t="s">
        <v>80</v>
      </c>
    </row>
    <row r="292" spans="2:65" s="1" customFormat="1">
      <c r="B292" s="32"/>
      <c r="D292" s="144" t="s">
        <v>144</v>
      </c>
      <c r="F292" s="145" t="s">
        <v>2308</v>
      </c>
      <c r="I292" s="142"/>
      <c r="L292" s="32"/>
      <c r="M292" s="143"/>
      <c r="T292" s="53"/>
      <c r="AT292" s="17" t="s">
        <v>144</v>
      </c>
      <c r="AU292" s="17" t="s">
        <v>80</v>
      </c>
    </row>
    <row r="293" spans="2:65" s="1" customFormat="1" ht="24.2" customHeight="1">
      <c r="B293" s="32"/>
      <c r="C293" s="127" t="s">
        <v>669</v>
      </c>
      <c r="D293" s="127" t="s">
        <v>135</v>
      </c>
      <c r="E293" s="128" t="s">
        <v>2309</v>
      </c>
      <c r="F293" s="129" t="s">
        <v>2310</v>
      </c>
      <c r="G293" s="130" t="s">
        <v>653</v>
      </c>
      <c r="H293" s="131">
        <v>34</v>
      </c>
      <c r="I293" s="132"/>
      <c r="J293" s="133">
        <f>ROUND(I293*H293,2)</f>
        <v>0</v>
      </c>
      <c r="K293" s="129" t="s">
        <v>139</v>
      </c>
      <c r="L293" s="32"/>
      <c r="M293" s="134" t="s">
        <v>19</v>
      </c>
      <c r="N293" s="135" t="s">
        <v>41</v>
      </c>
      <c r="P293" s="136">
        <f>O293*H293</f>
        <v>0</v>
      </c>
      <c r="Q293" s="136">
        <v>0</v>
      </c>
      <c r="R293" s="136">
        <f>Q293*H293</f>
        <v>0</v>
      </c>
      <c r="S293" s="136">
        <v>2.7999999999999998E-4</v>
      </c>
      <c r="T293" s="137">
        <f>S293*H293</f>
        <v>9.5199999999999989E-3</v>
      </c>
      <c r="AR293" s="138" t="s">
        <v>265</v>
      </c>
      <c r="AT293" s="138" t="s">
        <v>135</v>
      </c>
      <c r="AU293" s="138" t="s">
        <v>80</v>
      </c>
      <c r="AY293" s="17" t="s">
        <v>132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7" t="s">
        <v>78</v>
      </c>
      <c r="BK293" s="139">
        <f>ROUND(I293*H293,2)</f>
        <v>0</v>
      </c>
      <c r="BL293" s="17" t="s">
        <v>265</v>
      </c>
      <c r="BM293" s="138" t="s">
        <v>2311</v>
      </c>
    </row>
    <row r="294" spans="2:65" s="1" customFormat="1" ht="19.5">
      <c r="B294" s="32"/>
      <c r="D294" s="140" t="s">
        <v>142</v>
      </c>
      <c r="F294" s="141" t="s">
        <v>2312</v>
      </c>
      <c r="I294" s="142"/>
      <c r="L294" s="32"/>
      <c r="M294" s="143"/>
      <c r="T294" s="53"/>
      <c r="AT294" s="17" t="s">
        <v>142</v>
      </c>
      <c r="AU294" s="17" t="s">
        <v>80</v>
      </c>
    </row>
    <row r="295" spans="2:65" s="1" customFormat="1">
      <c r="B295" s="32"/>
      <c r="D295" s="144" t="s">
        <v>144</v>
      </c>
      <c r="F295" s="145" t="s">
        <v>2313</v>
      </c>
      <c r="I295" s="142"/>
      <c r="L295" s="32"/>
      <c r="M295" s="143"/>
      <c r="T295" s="53"/>
      <c r="AT295" s="17" t="s">
        <v>144</v>
      </c>
      <c r="AU295" s="17" t="s">
        <v>80</v>
      </c>
    </row>
    <row r="296" spans="2:65" s="1" customFormat="1" ht="16.5" customHeight="1">
      <c r="B296" s="32"/>
      <c r="C296" s="127" t="s">
        <v>675</v>
      </c>
      <c r="D296" s="127" t="s">
        <v>135</v>
      </c>
      <c r="E296" s="128" t="s">
        <v>2314</v>
      </c>
      <c r="F296" s="129" t="s">
        <v>2315</v>
      </c>
      <c r="G296" s="130" t="s">
        <v>653</v>
      </c>
      <c r="H296" s="131">
        <v>4</v>
      </c>
      <c r="I296" s="132"/>
      <c r="J296" s="133">
        <f>ROUND(I296*H296,2)</f>
        <v>0</v>
      </c>
      <c r="K296" s="129" t="s">
        <v>139</v>
      </c>
      <c r="L296" s="32"/>
      <c r="M296" s="134" t="s">
        <v>19</v>
      </c>
      <c r="N296" s="135" t="s">
        <v>41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265</v>
      </c>
      <c r="AT296" s="138" t="s">
        <v>135</v>
      </c>
      <c r="AU296" s="138" t="s">
        <v>80</v>
      </c>
      <c r="AY296" s="17" t="s">
        <v>132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78</v>
      </c>
      <c r="BK296" s="139">
        <f>ROUND(I296*H296,2)</f>
        <v>0</v>
      </c>
      <c r="BL296" s="17" t="s">
        <v>265</v>
      </c>
      <c r="BM296" s="138" t="s">
        <v>2316</v>
      </c>
    </row>
    <row r="297" spans="2:65" s="1" customFormat="1">
      <c r="B297" s="32"/>
      <c r="D297" s="140" t="s">
        <v>142</v>
      </c>
      <c r="F297" s="141" t="s">
        <v>2317</v>
      </c>
      <c r="I297" s="142"/>
      <c r="L297" s="32"/>
      <c r="M297" s="143"/>
      <c r="T297" s="53"/>
      <c r="AT297" s="17" t="s">
        <v>142</v>
      </c>
      <c r="AU297" s="17" t="s">
        <v>80</v>
      </c>
    </row>
    <row r="298" spans="2:65" s="1" customFormat="1">
      <c r="B298" s="32"/>
      <c r="D298" s="144" t="s">
        <v>144</v>
      </c>
      <c r="F298" s="145" t="s">
        <v>2318</v>
      </c>
      <c r="I298" s="142"/>
      <c r="L298" s="32"/>
      <c r="M298" s="143"/>
      <c r="T298" s="53"/>
      <c r="AT298" s="17" t="s">
        <v>144</v>
      </c>
      <c r="AU298" s="17" t="s">
        <v>80</v>
      </c>
    </row>
    <row r="299" spans="2:65" s="1" customFormat="1" ht="16.5" customHeight="1">
      <c r="B299" s="32"/>
      <c r="C299" s="166" t="s">
        <v>681</v>
      </c>
      <c r="D299" s="166" t="s">
        <v>485</v>
      </c>
      <c r="E299" s="167" t="s">
        <v>2319</v>
      </c>
      <c r="F299" s="168" t="s">
        <v>2320</v>
      </c>
      <c r="G299" s="169" t="s">
        <v>653</v>
      </c>
      <c r="H299" s="170">
        <v>4</v>
      </c>
      <c r="I299" s="171"/>
      <c r="J299" s="172">
        <f>ROUND(I299*H299,2)</f>
        <v>0</v>
      </c>
      <c r="K299" s="168" t="s">
        <v>139</v>
      </c>
      <c r="L299" s="173"/>
      <c r="M299" s="174" t="s">
        <v>19</v>
      </c>
      <c r="N299" s="175" t="s">
        <v>41</v>
      </c>
      <c r="P299" s="136">
        <f>O299*H299</f>
        <v>0</v>
      </c>
      <c r="Q299" s="136">
        <v>2.3500000000000001E-3</v>
      </c>
      <c r="R299" s="136">
        <f>Q299*H299</f>
        <v>9.4000000000000004E-3</v>
      </c>
      <c r="S299" s="136">
        <v>0</v>
      </c>
      <c r="T299" s="137">
        <f>S299*H299</f>
        <v>0</v>
      </c>
      <c r="AR299" s="138" t="s">
        <v>377</v>
      </c>
      <c r="AT299" s="138" t="s">
        <v>485</v>
      </c>
      <c r="AU299" s="138" t="s">
        <v>80</v>
      </c>
      <c r="AY299" s="17" t="s">
        <v>132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78</v>
      </c>
      <c r="BK299" s="139">
        <f>ROUND(I299*H299,2)</f>
        <v>0</v>
      </c>
      <c r="BL299" s="17" t="s">
        <v>265</v>
      </c>
      <c r="BM299" s="138" t="s">
        <v>2321</v>
      </c>
    </row>
    <row r="300" spans="2:65" s="1" customFormat="1">
      <c r="B300" s="32"/>
      <c r="D300" s="140" t="s">
        <v>142</v>
      </c>
      <c r="F300" s="141" t="s">
        <v>2320</v>
      </c>
      <c r="I300" s="142"/>
      <c r="L300" s="32"/>
      <c r="M300" s="143"/>
      <c r="T300" s="53"/>
      <c r="AT300" s="17" t="s">
        <v>142</v>
      </c>
      <c r="AU300" s="17" t="s">
        <v>80</v>
      </c>
    </row>
    <row r="301" spans="2:65" s="1" customFormat="1" ht="37.9" customHeight="1">
      <c r="B301" s="32"/>
      <c r="C301" s="166" t="s">
        <v>687</v>
      </c>
      <c r="D301" s="166" t="s">
        <v>485</v>
      </c>
      <c r="E301" s="167" t="s">
        <v>2322</v>
      </c>
      <c r="F301" s="168" t="s">
        <v>2323</v>
      </c>
      <c r="G301" s="169" t="s">
        <v>653</v>
      </c>
      <c r="H301" s="170">
        <v>4</v>
      </c>
      <c r="I301" s="171"/>
      <c r="J301" s="172">
        <f>ROUND(I301*H301,2)</f>
        <v>0</v>
      </c>
      <c r="K301" s="168" t="s">
        <v>139</v>
      </c>
      <c r="L301" s="173"/>
      <c r="M301" s="174" t="s">
        <v>19</v>
      </c>
      <c r="N301" s="175" t="s">
        <v>41</v>
      </c>
      <c r="P301" s="136">
        <f>O301*H301</f>
        <v>0</v>
      </c>
      <c r="Q301" s="136">
        <v>2.0999999999999999E-3</v>
      </c>
      <c r="R301" s="136">
        <f>Q301*H301</f>
        <v>8.3999999999999995E-3</v>
      </c>
      <c r="S301" s="136">
        <v>0</v>
      </c>
      <c r="T301" s="137">
        <f>S301*H301</f>
        <v>0</v>
      </c>
      <c r="AR301" s="138" t="s">
        <v>377</v>
      </c>
      <c r="AT301" s="138" t="s">
        <v>485</v>
      </c>
      <c r="AU301" s="138" t="s">
        <v>80</v>
      </c>
      <c r="AY301" s="17" t="s">
        <v>132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78</v>
      </c>
      <c r="BK301" s="139">
        <f>ROUND(I301*H301,2)</f>
        <v>0</v>
      </c>
      <c r="BL301" s="17" t="s">
        <v>265</v>
      </c>
      <c r="BM301" s="138" t="s">
        <v>2324</v>
      </c>
    </row>
    <row r="302" spans="2:65" s="1" customFormat="1" ht="19.5">
      <c r="B302" s="32"/>
      <c r="D302" s="140" t="s">
        <v>142</v>
      </c>
      <c r="F302" s="141" t="s">
        <v>2323</v>
      </c>
      <c r="I302" s="142"/>
      <c r="L302" s="32"/>
      <c r="M302" s="143"/>
      <c r="T302" s="53"/>
      <c r="AT302" s="17" t="s">
        <v>142</v>
      </c>
      <c r="AU302" s="17" t="s">
        <v>80</v>
      </c>
    </row>
    <row r="303" spans="2:65" s="1" customFormat="1" ht="24.2" customHeight="1">
      <c r="B303" s="32"/>
      <c r="C303" s="127" t="s">
        <v>693</v>
      </c>
      <c r="D303" s="127" t="s">
        <v>135</v>
      </c>
      <c r="E303" s="128" t="s">
        <v>2325</v>
      </c>
      <c r="F303" s="129" t="s">
        <v>2326</v>
      </c>
      <c r="G303" s="130" t="s">
        <v>544</v>
      </c>
      <c r="H303" s="176"/>
      <c r="I303" s="132"/>
      <c r="J303" s="133">
        <f>ROUND(I303*H303,2)</f>
        <v>0</v>
      </c>
      <c r="K303" s="129" t="s">
        <v>139</v>
      </c>
      <c r="L303" s="32"/>
      <c r="M303" s="134" t="s">
        <v>19</v>
      </c>
      <c r="N303" s="135" t="s">
        <v>41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265</v>
      </c>
      <c r="AT303" s="138" t="s">
        <v>135</v>
      </c>
      <c r="AU303" s="138" t="s">
        <v>80</v>
      </c>
      <c r="AY303" s="17" t="s">
        <v>132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78</v>
      </c>
      <c r="BK303" s="139">
        <f>ROUND(I303*H303,2)</f>
        <v>0</v>
      </c>
      <c r="BL303" s="17" t="s">
        <v>265</v>
      </c>
      <c r="BM303" s="138" t="s">
        <v>2327</v>
      </c>
    </row>
    <row r="304" spans="2:65" s="1" customFormat="1" ht="29.25">
      <c r="B304" s="32"/>
      <c r="D304" s="140" t="s">
        <v>142</v>
      </c>
      <c r="F304" s="141" t="s">
        <v>2328</v>
      </c>
      <c r="I304" s="142"/>
      <c r="L304" s="32"/>
      <c r="M304" s="143"/>
      <c r="T304" s="53"/>
      <c r="AT304" s="17" t="s">
        <v>142</v>
      </c>
      <c r="AU304" s="17" t="s">
        <v>80</v>
      </c>
    </row>
    <row r="305" spans="2:65" s="1" customFormat="1">
      <c r="B305" s="32"/>
      <c r="D305" s="144" t="s">
        <v>144</v>
      </c>
      <c r="F305" s="145" t="s">
        <v>2329</v>
      </c>
      <c r="I305" s="142"/>
      <c r="L305" s="32"/>
      <c r="M305" s="143"/>
      <c r="T305" s="53"/>
      <c r="AT305" s="17" t="s">
        <v>144</v>
      </c>
      <c r="AU305" s="17" t="s">
        <v>80</v>
      </c>
    </row>
    <row r="306" spans="2:65" s="11" customFormat="1" ht="25.9" customHeight="1">
      <c r="B306" s="115"/>
      <c r="D306" s="116" t="s">
        <v>69</v>
      </c>
      <c r="E306" s="117" t="s">
        <v>485</v>
      </c>
      <c r="F306" s="117" t="s">
        <v>2330</v>
      </c>
      <c r="I306" s="118"/>
      <c r="J306" s="119">
        <f>BK306</f>
        <v>0</v>
      </c>
      <c r="L306" s="115"/>
      <c r="M306" s="120"/>
      <c r="P306" s="121">
        <f>P307</f>
        <v>0</v>
      </c>
      <c r="R306" s="121">
        <f>R307</f>
        <v>7.4079999999999993E-2</v>
      </c>
      <c r="T306" s="122">
        <f>T307</f>
        <v>0.95250000000000001</v>
      </c>
      <c r="AR306" s="116" t="s">
        <v>133</v>
      </c>
      <c r="AT306" s="123" t="s">
        <v>69</v>
      </c>
      <c r="AU306" s="123" t="s">
        <v>70</v>
      </c>
      <c r="AY306" s="116" t="s">
        <v>132</v>
      </c>
      <c r="BK306" s="124">
        <f>BK307</f>
        <v>0</v>
      </c>
    </row>
    <row r="307" spans="2:65" s="11" customFormat="1" ht="22.9" customHeight="1">
      <c r="B307" s="115"/>
      <c r="D307" s="116" t="s">
        <v>69</v>
      </c>
      <c r="E307" s="125" t="s">
        <v>2331</v>
      </c>
      <c r="F307" s="125" t="s">
        <v>2332</v>
      </c>
      <c r="I307" s="118"/>
      <c r="J307" s="126">
        <f>BK307</f>
        <v>0</v>
      </c>
      <c r="L307" s="115"/>
      <c r="M307" s="120"/>
      <c r="P307" s="121">
        <f>SUM(P308:P337)</f>
        <v>0</v>
      </c>
      <c r="R307" s="121">
        <f>SUM(R308:R337)</f>
        <v>7.4079999999999993E-2</v>
      </c>
      <c r="T307" s="122">
        <f>SUM(T308:T337)</f>
        <v>0.95250000000000001</v>
      </c>
      <c r="AR307" s="116" t="s">
        <v>133</v>
      </c>
      <c r="AT307" s="123" t="s">
        <v>69</v>
      </c>
      <c r="AU307" s="123" t="s">
        <v>78</v>
      </c>
      <c r="AY307" s="116" t="s">
        <v>132</v>
      </c>
      <c r="BK307" s="124">
        <f>SUM(BK308:BK337)</f>
        <v>0</v>
      </c>
    </row>
    <row r="308" spans="2:65" s="1" customFormat="1" ht="24.2" customHeight="1">
      <c r="B308" s="32"/>
      <c r="C308" s="127" t="s">
        <v>701</v>
      </c>
      <c r="D308" s="127" t="s">
        <v>135</v>
      </c>
      <c r="E308" s="128" t="s">
        <v>2333</v>
      </c>
      <c r="F308" s="129" t="s">
        <v>2334</v>
      </c>
      <c r="G308" s="130" t="s">
        <v>152</v>
      </c>
      <c r="H308" s="131">
        <v>104</v>
      </c>
      <c r="I308" s="132"/>
      <c r="J308" s="133">
        <f>ROUND(I308*H308,2)</f>
        <v>0</v>
      </c>
      <c r="K308" s="129" t="s">
        <v>139</v>
      </c>
      <c r="L308" s="32"/>
      <c r="M308" s="134" t="s">
        <v>19</v>
      </c>
      <c r="N308" s="135" t="s">
        <v>41</v>
      </c>
      <c r="P308" s="136">
        <f>O308*H308</f>
        <v>0</v>
      </c>
      <c r="Q308" s="136">
        <v>2.5999999999999998E-4</v>
      </c>
      <c r="R308" s="136">
        <f>Q308*H308</f>
        <v>2.7039999999999998E-2</v>
      </c>
      <c r="S308" s="136">
        <v>0</v>
      </c>
      <c r="T308" s="137">
        <f>S308*H308</f>
        <v>0</v>
      </c>
      <c r="AR308" s="138" t="s">
        <v>608</v>
      </c>
      <c r="AT308" s="138" t="s">
        <v>135</v>
      </c>
      <c r="AU308" s="138" t="s">
        <v>80</v>
      </c>
      <c r="AY308" s="17" t="s">
        <v>132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78</v>
      </c>
      <c r="BK308" s="139">
        <f>ROUND(I308*H308,2)</f>
        <v>0</v>
      </c>
      <c r="BL308" s="17" t="s">
        <v>608</v>
      </c>
      <c r="BM308" s="138" t="s">
        <v>2335</v>
      </c>
    </row>
    <row r="309" spans="2:65" s="1" customFormat="1" ht="19.5">
      <c r="B309" s="32"/>
      <c r="D309" s="140" t="s">
        <v>142</v>
      </c>
      <c r="F309" s="141" t="s">
        <v>2336</v>
      </c>
      <c r="I309" s="142"/>
      <c r="L309" s="32"/>
      <c r="M309" s="143"/>
      <c r="T309" s="53"/>
      <c r="AT309" s="17" t="s">
        <v>142</v>
      </c>
      <c r="AU309" s="17" t="s">
        <v>80</v>
      </c>
    </row>
    <row r="310" spans="2:65" s="1" customFormat="1">
      <c r="B310" s="32"/>
      <c r="D310" s="144" t="s">
        <v>144</v>
      </c>
      <c r="F310" s="145" t="s">
        <v>2337</v>
      </c>
      <c r="I310" s="142"/>
      <c r="L310" s="32"/>
      <c r="M310" s="143"/>
      <c r="T310" s="53"/>
      <c r="AT310" s="17" t="s">
        <v>144</v>
      </c>
      <c r="AU310" s="17" t="s">
        <v>80</v>
      </c>
    </row>
    <row r="311" spans="2:65" s="1" customFormat="1" ht="24.2" customHeight="1">
      <c r="B311" s="32"/>
      <c r="C311" s="127" t="s">
        <v>709</v>
      </c>
      <c r="D311" s="127" t="s">
        <v>135</v>
      </c>
      <c r="E311" s="128" t="s">
        <v>2338</v>
      </c>
      <c r="F311" s="129" t="s">
        <v>2339</v>
      </c>
      <c r="G311" s="130" t="s">
        <v>152</v>
      </c>
      <c r="H311" s="131">
        <v>112</v>
      </c>
      <c r="I311" s="132"/>
      <c r="J311" s="133">
        <f>ROUND(I311*H311,2)</f>
        <v>0</v>
      </c>
      <c r="K311" s="129" t="s">
        <v>139</v>
      </c>
      <c r="L311" s="32"/>
      <c r="M311" s="134" t="s">
        <v>19</v>
      </c>
      <c r="N311" s="135" t="s">
        <v>41</v>
      </c>
      <c r="P311" s="136">
        <f>O311*H311</f>
        <v>0</v>
      </c>
      <c r="Q311" s="136">
        <v>4.2000000000000002E-4</v>
      </c>
      <c r="R311" s="136">
        <f>Q311*H311</f>
        <v>4.7039999999999998E-2</v>
      </c>
      <c r="S311" s="136">
        <v>0</v>
      </c>
      <c r="T311" s="137">
        <f>S311*H311</f>
        <v>0</v>
      </c>
      <c r="AR311" s="138" t="s">
        <v>608</v>
      </c>
      <c r="AT311" s="138" t="s">
        <v>135</v>
      </c>
      <c r="AU311" s="138" t="s">
        <v>80</v>
      </c>
      <c r="AY311" s="17" t="s">
        <v>132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78</v>
      </c>
      <c r="BK311" s="139">
        <f>ROUND(I311*H311,2)</f>
        <v>0</v>
      </c>
      <c r="BL311" s="17" t="s">
        <v>608</v>
      </c>
      <c r="BM311" s="138" t="s">
        <v>2340</v>
      </c>
    </row>
    <row r="312" spans="2:65" s="1" customFormat="1" ht="19.5">
      <c r="B312" s="32"/>
      <c r="D312" s="140" t="s">
        <v>142</v>
      </c>
      <c r="F312" s="141" t="s">
        <v>2341</v>
      </c>
      <c r="I312" s="142"/>
      <c r="L312" s="32"/>
      <c r="M312" s="143"/>
      <c r="T312" s="53"/>
      <c r="AT312" s="17" t="s">
        <v>142</v>
      </c>
      <c r="AU312" s="17" t="s">
        <v>80</v>
      </c>
    </row>
    <row r="313" spans="2:65" s="1" customFormat="1">
      <c r="B313" s="32"/>
      <c r="D313" s="144" t="s">
        <v>144</v>
      </c>
      <c r="F313" s="145" t="s">
        <v>2342</v>
      </c>
      <c r="I313" s="142"/>
      <c r="L313" s="32"/>
      <c r="M313" s="143"/>
      <c r="T313" s="53"/>
      <c r="AT313" s="17" t="s">
        <v>144</v>
      </c>
      <c r="AU313" s="17" t="s">
        <v>80</v>
      </c>
    </row>
    <row r="314" spans="2:65" s="1" customFormat="1" ht="24.2" customHeight="1">
      <c r="B314" s="32"/>
      <c r="C314" s="127" t="s">
        <v>715</v>
      </c>
      <c r="D314" s="127" t="s">
        <v>135</v>
      </c>
      <c r="E314" s="128" t="s">
        <v>2343</v>
      </c>
      <c r="F314" s="129" t="s">
        <v>2344</v>
      </c>
      <c r="G314" s="130" t="s">
        <v>653</v>
      </c>
      <c r="H314" s="131">
        <v>50</v>
      </c>
      <c r="I314" s="132"/>
      <c r="J314" s="133">
        <f>ROUND(I314*H314,2)</f>
        <v>0</v>
      </c>
      <c r="K314" s="129" t="s">
        <v>139</v>
      </c>
      <c r="L314" s="32"/>
      <c r="M314" s="134" t="s">
        <v>19</v>
      </c>
      <c r="N314" s="135" t="s">
        <v>41</v>
      </c>
      <c r="P314" s="136">
        <f>O314*H314</f>
        <v>0</v>
      </c>
      <c r="Q314" s="136">
        <v>0</v>
      </c>
      <c r="R314" s="136">
        <f>Q314*H314</f>
        <v>0</v>
      </c>
      <c r="S314" s="136">
        <v>5.6999999999999998E-4</v>
      </c>
      <c r="T314" s="137">
        <f>S314*H314</f>
        <v>2.8499999999999998E-2</v>
      </c>
      <c r="AR314" s="138" t="s">
        <v>608</v>
      </c>
      <c r="AT314" s="138" t="s">
        <v>135</v>
      </c>
      <c r="AU314" s="138" t="s">
        <v>80</v>
      </c>
      <c r="AY314" s="17" t="s">
        <v>132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78</v>
      </c>
      <c r="BK314" s="139">
        <f>ROUND(I314*H314,2)</f>
        <v>0</v>
      </c>
      <c r="BL314" s="17" t="s">
        <v>608</v>
      </c>
      <c r="BM314" s="138" t="s">
        <v>2345</v>
      </c>
    </row>
    <row r="315" spans="2:65" s="1" customFormat="1" ht="19.5">
      <c r="B315" s="32"/>
      <c r="D315" s="140" t="s">
        <v>142</v>
      </c>
      <c r="F315" s="141" t="s">
        <v>2346</v>
      </c>
      <c r="I315" s="142"/>
      <c r="L315" s="32"/>
      <c r="M315" s="143"/>
      <c r="T315" s="53"/>
      <c r="AT315" s="17" t="s">
        <v>142</v>
      </c>
      <c r="AU315" s="17" t="s">
        <v>80</v>
      </c>
    </row>
    <row r="316" spans="2:65" s="1" customFormat="1">
      <c r="B316" s="32"/>
      <c r="D316" s="144" t="s">
        <v>144</v>
      </c>
      <c r="F316" s="145" t="s">
        <v>2347</v>
      </c>
      <c r="I316" s="142"/>
      <c r="L316" s="32"/>
      <c r="M316" s="143"/>
      <c r="T316" s="53"/>
      <c r="AT316" s="17" t="s">
        <v>144</v>
      </c>
      <c r="AU316" s="17" t="s">
        <v>80</v>
      </c>
    </row>
    <row r="317" spans="2:65" s="1" customFormat="1" ht="24.2" customHeight="1">
      <c r="B317" s="32"/>
      <c r="C317" s="127" t="s">
        <v>722</v>
      </c>
      <c r="D317" s="127" t="s">
        <v>135</v>
      </c>
      <c r="E317" s="128" t="s">
        <v>2348</v>
      </c>
      <c r="F317" s="129" t="s">
        <v>2349</v>
      </c>
      <c r="G317" s="130" t="s">
        <v>152</v>
      </c>
      <c r="H317" s="131">
        <v>104</v>
      </c>
      <c r="I317" s="132"/>
      <c r="J317" s="133">
        <f>ROUND(I317*H317,2)</f>
        <v>0</v>
      </c>
      <c r="K317" s="129" t="s">
        <v>139</v>
      </c>
      <c r="L317" s="32"/>
      <c r="M317" s="134" t="s">
        <v>19</v>
      </c>
      <c r="N317" s="135" t="s">
        <v>41</v>
      </c>
      <c r="P317" s="136">
        <f>O317*H317</f>
        <v>0</v>
      </c>
      <c r="Q317" s="136">
        <v>0</v>
      </c>
      <c r="R317" s="136">
        <f>Q317*H317</f>
        <v>0</v>
      </c>
      <c r="S317" s="136">
        <v>3.5000000000000001E-3</v>
      </c>
      <c r="T317" s="137">
        <f>S317*H317</f>
        <v>0.36399999999999999</v>
      </c>
      <c r="AR317" s="138" t="s">
        <v>608</v>
      </c>
      <c r="AT317" s="138" t="s">
        <v>135</v>
      </c>
      <c r="AU317" s="138" t="s">
        <v>80</v>
      </c>
      <c r="AY317" s="17" t="s">
        <v>132</v>
      </c>
      <c r="BE317" s="139">
        <f>IF(N317="základní",J317,0)</f>
        <v>0</v>
      </c>
      <c r="BF317" s="139">
        <f>IF(N317="snížená",J317,0)</f>
        <v>0</v>
      </c>
      <c r="BG317" s="139">
        <f>IF(N317="zákl. přenesená",J317,0)</f>
        <v>0</v>
      </c>
      <c r="BH317" s="139">
        <f>IF(N317="sníž. přenesená",J317,0)</f>
        <v>0</v>
      </c>
      <c r="BI317" s="139">
        <f>IF(N317="nulová",J317,0)</f>
        <v>0</v>
      </c>
      <c r="BJ317" s="17" t="s">
        <v>78</v>
      </c>
      <c r="BK317" s="139">
        <f>ROUND(I317*H317,2)</f>
        <v>0</v>
      </c>
      <c r="BL317" s="17" t="s">
        <v>608</v>
      </c>
      <c r="BM317" s="138" t="s">
        <v>2350</v>
      </c>
    </row>
    <row r="318" spans="2:65" s="1" customFormat="1" ht="19.5">
      <c r="B318" s="32"/>
      <c r="D318" s="140" t="s">
        <v>142</v>
      </c>
      <c r="F318" s="141" t="s">
        <v>2351</v>
      </c>
      <c r="I318" s="142"/>
      <c r="L318" s="32"/>
      <c r="M318" s="143"/>
      <c r="T318" s="53"/>
      <c r="AT318" s="17" t="s">
        <v>142</v>
      </c>
      <c r="AU318" s="17" t="s">
        <v>80</v>
      </c>
    </row>
    <row r="319" spans="2:65" s="1" customFormat="1">
      <c r="B319" s="32"/>
      <c r="D319" s="144" t="s">
        <v>144</v>
      </c>
      <c r="F319" s="145" t="s">
        <v>2352</v>
      </c>
      <c r="I319" s="142"/>
      <c r="L319" s="32"/>
      <c r="M319" s="143"/>
      <c r="T319" s="53"/>
      <c r="AT319" s="17" t="s">
        <v>144</v>
      </c>
      <c r="AU319" s="17" t="s">
        <v>80</v>
      </c>
    </row>
    <row r="320" spans="2:65" s="1" customFormat="1" ht="33" customHeight="1">
      <c r="B320" s="32"/>
      <c r="C320" s="127" t="s">
        <v>729</v>
      </c>
      <c r="D320" s="127" t="s">
        <v>135</v>
      </c>
      <c r="E320" s="128" t="s">
        <v>2353</v>
      </c>
      <c r="F320" s="129" t="s">
        <v>2354</v>
      </c>
      <c r="G320" s="130" t="s">
        <v>152</v>
      </c>
      <c r="H320" s="131">
        <v>112</v>
      </c>
      <c r="I320" s="132"/>
      <c r="J320" s="133">
        <f>ROUND(I320*H320,2)</f>
        <v>0</v>
      </c>
      <c r="K320" s="129" t="s">
        <v>139</v>
      </c>
      <c r="L320" s="32"/>
      <c r="M320" s="134" t="s">
        <v>19</v>
      </c>
      <c r="N320" s="135" t="s">
        <v>41</v>
      </c>
      <c r="P320" s="136">
        <f>O320*H320</f>
        <v>0</v>
      </c>
      <c r="Q320" s="136">
        <v>0</v>
      </c>
      <c r="R320" s="136">
        <f>Q320*H320</f>
        <v>0</v>
      </c>
      <c r="S320" s="136">
        <v>5.0000000000000001E-3</v>
      </c>
      <c r="T320" s="137">
        <f>S320*H320</f>
        <v>0.56000000000000005</v>
      </c>
      <c r="AR320" s="138" t="s">
        <v>608</v>
      </c>
      <c r="AT320" s="138" t="s">
        <v>135</v>
      </c>
      <c r="AU320" s="138" t="s">
        <v>80</v>
      </c>
      <c r="AY320" s="17" t="s">
        <v>132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7" t="s">
        <v>78</v>
      </c>
      <c r="BK320" s="139">
        <f>ROUND(I320*H320,2)</f>
        <v>0</v>
      </c>
      <c r="BL320" s="17" t="s">
        <v>608</v>
      </c>
      <c r="BM320" s="138" t="s">
        <v>2355</v>
      </c>
    </row>
    <row r="321" spans="2:65" s="1" customFormat="1" ht="19.5">
      <c r="B321" s="32"/>
      <c r="D321" s="140" t="s">
        <v>142</v>
      </c>
      <c r="F321" s="141" t="s">
        <v>2356</v>
      </c>
      <c r="I321" s="142"/>
      <c r="L321" s="32"/>
      <c r="M321" s="143"/>
      <c r="T321" s="53"/>
      <c r="AT321" s="17" t="s">
        <v>142</v>
      </c>
      <c r="AU321" s="17" t="s">
        <v>80</v>
      </c>
    </row>
    <row r="322" spans="2:65" s="1" customFormat="1">
      <c r="B322" s="32"/>
      <c r="D322" s="144" t="s">
        <v>144</v>
      </c>
      <c r="F322" s="145" t="s">
        <v>2357</v>
      </c>
      <c r="I322" s="142"/>
      <c r="L322" s="32"/>
      <c r="M322" s="143"/>
      <c r="T322" s="53"/>
      <c r="AT322" s="17" t="s">
        <v>144</v>
      </c>
      <c r="AU322" s="17" t="s">
        <v>80</v>
      </c>
    </row>
    <row r="323" spans="2:65" s="1" customFormat="1" ht="24.2" customHeight="1">
      <c r="B323" s="32"/>
      <c r="C323" s="127" t="s">
        <v>735</v>
      </c>
      <c r="D323" s="127" t="s">
        <v>135</v>
      </c>
      <c r="E323" s="128" t="s">
        <v>2358</v>
      </c>
      <c r="F323" s="129" t="s">
        <v>2359</v>
      </c>
      <c r="G323" s="130" t="s">
        <v>436</v>
      </c>
      <c r="H323" s="131">
        <v>0.95299999999999996</v>
      </c>
      <c r="I323" s="132"/>
      <c r="J323" s="133">
        <f>ROUND(I323*H323,2)</f>
        <v>0</v>
      </c>
      <c r="K323" s="129" t="s">
        <v>139</v>
      </c>
      <c r="L323" s="32"/>
      <c r="M323" s="134" t="s">
        <v>19</v>
      </c>
      <c r="N323" s="135" t="s">
        <v>41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608</v>
      </c>
      <c r="AT323" s="138" t="s">
        <v>135</v>
      </c>
      <c r="AU323" s="138" t="s">
        <v>80</v>
      </c>
      <c r="AY323" s="17" t="s">
        <v>132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78</v>
      </c>
      <c r="BK323" s="139">
        <f>ROUND(I323*H323,2)</f>
        <v>0</v>
      </c>
      <c r="BL323" s="17" t="s">
        <v>608</v>
      </c>
      <c r="BM323" s="138" t="s">
        <v>2360</v>
      </c>
    </row>
    <row r="324" spans="2:65" s="1" customFormat="1" ht="19.5">
      <c r="B324" s="32"/>
      <c r="D324" s="140" t="s">
        <v>142</v>
      </c>
      <c r="F324" s="141" t="s">
        <v>2361</v>
      </c>
      <c r="I324" s="142"/>
      <c r="L324" s="32"/>
      <c r="M324" s="143"/>
      <c r="T324" s="53"/>
      <c r="AT324" s="17" t="s">
        <v>142</v>
      </c>
      <c r="AU324" s="17" t="s">
        <v>80</v>
      </c>
    </row>
    <row r="325" spans="2:65" s="1" customFormat="1">
      <c r="B325" s="32"/>
      <c r="D325" s="144" t="s">
        <v>144</v>
      </c>
      <c r="F325" s="145" t="s">
        <v>2362</v>
      </c>
      <c r="I325" s="142"/>
      <c r="L325" s="32"/>
      <c r="M325" s="143"/>
      <c r="T325" s="53"/>
      <c r="AT325" s="17" t="s">
        <v>144</v>
      </c>
      <c r="AU325" s="17" t="s">
        <v>80</v>
      </c>
    </row>
    <row r="326" spans="2:65" s="1" customFormat="1" ht="24.2" customHeight="1">
      <c r="B326" s="32"/>
      <c r="C326" s="127" t="s">
        <v>741</v>
      </c>
      <c r="D326" s="127" t="s">
        <v>135</v>
      </c>
      <c r="E326" s="128" t="s">
        <v>2363</v>
      </c>
      <c r="F326" s="129" t="s">
        <v>2364</v>
      </c>
      <c r="G326" s="130" t="s">
        <v>436</v>
      </c>
      <c r="H326" s="131">
        <v>0.95299999999999996</v>
      </c>
      <c r="I326" s="132"/>
      <c r="J326" s="133">
        <f>ROUND(I326*H326,2)</f>
        <v>0</v>
      </c>
      <c r="K326" s="129" t="s">
        <v>139</v>
      </c>
      <c r="L326" s="32"/>
      <c r="M326" s="134" t="s">
        <v>19</v>
      </c>
      <c r="N326" s="135" t="s">
        <v>41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608</v>
      </c>
      <c r="AT326" s="138" t="s">
        <v>135</v>
      </c>
      <c r="AU326" s="138" t="s">
        <v>80</v>
      </c>
      <c r="AY326" s="17" t="s">
        <v>132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78</v>
      </c>
      <c r="BK326" s="139">
        <f>ROUND(I326*H326,2)</f>
        <v>0</v>
      </c>
      <c r="BL326" s="17" t="s">
        <v>608</v>
      </c>
      <c r="BM326" s="138" t="s">
        <v>2365</v>
      </c>
    </row>
    <row r="327" spans="2:65" s="1" customFormat="1" ht="19.5">
      <c r="B327" s="32"/>
      <c r="D327" s="140" t="s">
        <v>142</v>
      </c>
      <c r="F327" s="141" t="s">
        <v>2366</v>
      </c>
      <c r="I327" s="142"/>
      <c r="L327" s="32"/>
      <c r="M327" s="143"/>
      <c r="T327" s="53"/>
      <c r="AT327" s="17" t="s">
        <v>142</v>
      </c>
      <c r="AU327" s="17" t="s">
        <v>80</v>
      </c>
    </row>
    <row r="328" spans="2:65" s="1" customFormat="1">
      <c r="B328" s="32"/>
      <c r="D328" s="144" t="s">
        <v>144</v>
      </c>
      <c r="F328" s="145" t="s">
        <v>2367</v>
      </c>
      <c r="I328" s="142"/>
      <c r="L328" s="32"/>
      <c r="M328" s="143"/>
      <c r="T328" s="53"/>
      <c r="AT328" s="17" t="s">
        <v>144</v>
      </c>
      <c r="AU328" s="17" t="s">
        <v>80</v>
      </c>
    </row>
    <row r="329" spans="2:65" s="1" customFormat="1" ht="24.2" customHeight="1">
      <c r="B329" s="32"/>
      <c r="C329" s="127" t="s">
        <v>747</v>
      </c>
      <c r="D329" s="127" t="s">
        <v>135</v>
      </c>
      <c r="E329" s="128" t="s">
        <v>2368</v>
      </c>
      <c r="F329" s="129" t="s">
        <v>2369</v>
      </c>
      <c r="G329" s="130" t="s">
        <v>436</v>
      </c>
      <c r="H329" s="131">
        <v>0.95299999999999996</v>
      </c>
      <c r="I329" s="132"/>
      <c r="J329" s="133">
        <f>ROUND(I329*H329,2)</f>
        <v>0</v>
      </c>
      <c r="K329" s="129" t="s">
        <v>139</v>
      </c>
      <c r="L329" s="32"/>
      <c r="M329" s="134" t="s">
        <v>19</v>
      </c>
      <c r="N329" s="135" t="s">
        <v>41</v>
      </c>
      <c r="P329" s="136">
        <f>O329*H329</f>
        <v>0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AR329" s="138" t="s">
        <v>608</v>
      </c>
      <c r="AT329" s="138" t="s">
        <v>135</v>
      </c>
      <c r="AU329" s="138" t="s">
        <v>80</v>
      </c>
      <c r="AY329" s="17" t="s">
        <v>132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78</v>
      </c>
      <c r="BK329" s="139">
        <f>ROUND(I329*H329,2)</f>
        <v>0</v>
      </c>
      <c r="BL329" s="17" t="s">
        <v>608</v>
      </c>
      <c r="BM329" s="138" t="s">
        <v>2370</v>
      </c>
    </row>
    <row r="330" spans="2:65" s="1" customFormat="1" ht="19.5">
      <c r="B330" s="32"/>
      <c r="D330" s="140" t="s">
        <v>142</v>
      </c>
      <c r="F330" s="141" t="s">
        <v>2371</v>
      </c>
      <c r="I330" s="142"/>
      <c r="L330" s="32"/>
      <c r="M330" s="143"/>
      <c r="T330" s="53"/>
      <c r="AT330" s="17" t="s">
        <v>142</v>
      </c>
      <c r="AU330" s="17" t="s">
        <v>80</v>
      </c>
    </row>
    <row r="331" spans="2:65" s="1" customFormat="1">
      <c r="B331" s="32"/>
      <c r="D331" s="144" t="s">
        <v>144</v>
      </c>
      <c r="F331" s="145" t="s">
        <v>2372</v>
      </c>
      <c r="I331" s="142"/>
      <c r="L331" s="32"/>
      <c r="M331" s="143"/>
      <c r="T331" s="53"/>
      <c r="AT331" s="17" t="s">
        <v>144</v>
      </c>
      <c r="AU331" s="17" t="s">
        <v>80</v>
      </c>
    </row>
    <row r="332" spans="2:65" s="1" customFormat="1" ht="33" customHeight="1">
      <c r="B332" s="32"/>
      <c r="C332" s="127" t="s">
        <v>751</v>
      </c>
      <c r="D332" s="127" t="s">
        <v>135</v>
      </c>
      <c r="E332" s="128" t="s">
        <v>2373</v>
      </c>
      <c r="F332" s="129" t="s">
        <v>455</v>
      </c>
      <c r="G332" s="130" t="s">
        <v>436</v>
      </c>
      <c r="H332" s="131">
        <v>0.95299999999999996</v>
      </c>
      <c r="I332" s="132"/>
      <c r="J332" s="133">
        <f>ROUND(I332*H332,2)</f>
        <v>0</v>
      </c>
      <c r="K332" s="129" t="s">
        <v>139</v>
      </c>
      <c r="L332" s="32"/>
      <c r="M332" s="134" t="s">
        <v>19</v>
      </c>
      <c r="N332" s="135" t="s">
        <v>41</v>
      </c>
      <c r="P332" s="136">
        <f>O332*H332</f>
        <v>0</v>
      </c>
      <c r="Q332" s="136">
        <v>0</v>
      </c>
      <c r="R332" s="136">
        <f>Q332*H332</f>
        <v>0</v>
      </c>
      <c r="S332" s="136">
        <v>0</v>
      </c>
      <c r="T332" s="137">
        <f>S332*H332</f>
        <v>0</v>
      </c>
      <c r="AR332" s="138" t="s">
        <v>608</v>
      </c>
      <c r="AT332" s="138" t="s">
        <v>135</v>
      </c>
      <c r="AU332" s="138" t="s">
        <v>80</v>
      </c>
      <c r="AY332" s="17" t="s">
        <v>132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78</v>
      </c>
      <c r="BK332" s="139">
        <f>ROUND(I332*H332,2)</f>
        <v>0</v>
      </c>
      <c r="BL332" s="17" t="s">
        <v>608</v>
      </c>
      <c r="BM332" s="138" t="s">
        <v>2374</v>
      </c>
    </row>
    <row r="333" spans="2:65" s="1" customFormat="1" ht="29.25">
      <c r="B333" s="32"/>
      <c r="D333" s="140" t="s">
        <v>142</v>
      </c>
      <c r="F333" s="141" t="s">
        <v>2375</v>
      </c>
      <c r="I333" s="142"/>
      <c r="L333" s="32"/>
      <c r="M333" s="143"/>
      <c r="T333" s="53"/>
      <c r="AT333" s="17" t="s">
        <v>142</v>
      </c>
      <c r="AU333" s="17" t="s">
        <v>80</v>
      </c>
    </row>
    <row r="334" spans="2:65" s="1" customFormat="1">
      <c r="B334" s="32"/>
      <c r="D334" s="144" t="s">
        <v>144</v>
      </c>
      <c r="F334" s="145" t="s">
        <v>2376</v>
      </c>
      <c r="I334" s="142"/>
      <c r="L334" s="32"/>
      <c r="M334" s="143"/>
      <c r="T334" s="53"/>
      <c r="AT334" s="17" t="s">
        <v>144</v>
      </c>
      <c r="AU334" s="17" t="s">
        <v>80</v>
      </c>
    </row>
    <row r="335" spans="2:65" s="1" customFormat="1" ht="24.2" customHeight="1">
      <c r="B335" s="32"/>
      <c r="C335" s="127" t="s">
        <v>757</v>
      </c>
      <c r="D335" s="127" t="s">
        <v>135</v>
      </c>
      <c r="E335" s="128" t="s">
        <v>2377</v>
      </c>
      <c r="F335" s="129" t="s">
        <v>2378</v>
      </c>
      <c r="G335" s="130" t="s">
        <v>436</v>
      </c>
      <c r="H335" s="131">
        <v>7.3999999999999996E-2</v>
      </c>
      <c r="I335" s="132"/>
      <c r="J335" s="133">
        <f>ROUND(I335*H335,2)</f>
        <v>0</v>
      </c>
      <c r="K335" s="129" t="s">
        <v>139</v>
      </c>
      <c r="L335" s="32"/>
      <c r="M335" s="134" t="s">
        <v>19</v>
      </c>
      <c r="N335" s="135" t="s">
        <v>41</v>
      </c>
      <c r="P335" s="136">
        <f>O335*H335</f>
        <v>0</v>
      </c>
      <c r="Q335" s="136">
        <v>0</v>
      </c>
      <c r="R335" s="136">
        <f>Q335*H335</f>
        <v>0</v>
      </c>
      <c r="S335" s="136">
        <v>0</v>
      </c>
      <c r="T335" s="137">
        <f>S335*H335</f>
        <v>0</v>
      </c>
      <c r="AR335" s="138" t="s">
        <v>608</v>
      </c>
      <c r="AT335" s="138" t="s">
        <v>135</v>
      </c>
      <c r="AU335" s="138" t="s">
        <v>80</v>
      </c>
      <c r="AY335" s="17" t="s">
        <v>132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7" t="s">
        <v>78</v>
      </c>
      <c r="BK335" s="139">
        <f>ROUND(I335*H335,2)</f>
        <v>0</v>
      </c>
      <c r="BL335" s="17" t="s">
        <v>608</v>
      </c>
      <c r="BM335" s="138" t="s">
        <v>2379</v>
      </c>
    </row>
    <row r="336" spans="2:65" s="1" customFormat="1" ht="19.5">
      <c r="B336" s="32"/>
      <c r="D336" s="140" t="s">
        <v>142</v>
      </c>
      <c r="F336" s="141" t="s">
        <v>2380</v>
      </c>
      <c r="I336" s="142"/>
      <c r="L336" s="32"/>
      <c r="M336" s="143"/>
      <c r="T336" s="53"/>
      <c r="AT336" s="17" t="s">
        <v>142</v>
      </c>
      <c r="AU336" s="17" t="s">
        <v>80</v>
      </c>
    </row>
    <row r="337" spans="2:65" s="1" customFormat="1">
      <c r="B337" s="32"/>
      <c r="D337" s="144" t="s">
        <v>144</v>
      </c>
      <c r="F337" s="145" t="s">
        <v>2381</v>
      </c>
      <c r="I337" s="142"/>
      <c r="L337" s="32"/>
      <c r="M337" s="143"/>
      <c r="T337" s="53"/>
      <c r="AT337" s="17" t="s">
        <v>144</v>
      </c>
      <c r="AU337" s="17" t="s">
        <v>80</v>
      </c>
    </row>
    <row r="338" spans="2:65" s="11" customFormat="1" ht="25.9" customHeight="1">
      <c r="B338" s="115"/>
      <c r="D338" s="116" t="s">
        <v>69</v>
      </c>
      <c r="E338" s="117" t="s">
        <v>1821</v>
      </c>
      <c r="F338" s="117" t="s">
        <v>1822</v>
      </c>
      <c r="I338" s="118"/>
      <c r="J338" s="119">
        <f>BK338</f>
        <v>0</v>
      </c>
      <c r="L338" s="115"/>
      <c r="M338" s="120"/>
      <c r="P338" s="121">
        <f>SUM(P339:P353)</f>
        <v>0</v>
      </c>
      <c r="R338" s="121">
        <f>SUM(R339:R353)</f>
        <v>0</v>
      </c>
      <c r="T338" s="122">
        <f>SUM(T339:T353)</f>
        <v>0</v>
      </c>
      <c r="AR338" s="116" t="s">
        <v>140</v>
      </c>
      <c r="AT338" s="123" t="s">
        <v>69</v>
      </c>
      <c r="AU338" s="123" t="s">
        <v>70</v>
      </c>
      <c r="AY338" s="116" t="s">
        <v>132</v>
      </c>
      <c r="BK338" s="124">
        <f>SUM(BK339:BK353)</f>
        <v>0</v>
      </c>
    </row>
    <row r="339" spans="2:65" s="1" customFormat="1" ht="16.5" customHeight="1">
      <c r="B339" s="32"/>
      <c r="C339" s="127" t="s">
        <v>761</v>
      </c>
      <c r="D339" s="127" t="s">
        <v>135</v>
      </c>
      <c r="E339" s="128" t="s">
        <v>2382</v>
      </c>
      <c r="F339" s="129" t="s">
        <v>2383</v>
      </c>
      <c r="G339" s="130" t="s">
        <v>1825</v>
      </c>
      <c r="H339" s="131">
        <v>40</v>
      </c>
      <c r="I339" s="132"/>
      <c r="J339" s="133">
        <f>ROUND(I339*H339,2)</f>
        <v>0</v>
      </c>
      <c r="K339" s="129" t="s">
        <v>139</v>
      </c>
      <c r="L339" s="32"/>
      <c r="M339" s="134" t="s">
        <v>19</v>
      </c>
      <c r="N339" s="135" t="s">
        <v>41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1826</v>
      </c>
      <c r="AT339" s="138" t="s">
        <v>135</v>
      </c>
      <c r="AU339" s="138" t="s">
        <v>78</v>
      </c>
      <c r="AY339" s="17" t="s">
        <v>132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7" t="s">
        <v>78</v>
      </c>
      <c r="BK339" s="139">
        <f>ROUND(I339*H339,2)</f>
        <v>0</v>
      </c>
      <c r="BL339" s="17" t="s">
        <v>1826</v>
      </c>
      <c r="BM339" s="138" t="s">
        <v>2384</v>
      </c>
    </row>
    <row r="340" spans="2:65" s="1" customFormat="1" ht="19.5">
      <c r="B340" s="32"/>
      <c r="D340" s="140" t="s">
        <v>142</v>
      </c>
      <c r="F340" s="141" t="s">
        <v>2385</v>
      </c>
      <c r="I340" s="142"/>
      <c r="L340" s="32"/>
      <c r="M340" s="143"/>
      <c r="T340" s="53"/>
      <c r="AT340" s="17" t="s">
        <v>142</v>
      </c>
      <c r="AU340" s="17" t="s">
        <v>78</v>
      </c>
    </row>
    <row r="341" spans="2:65" s="1" customFormat="1">
      <c r="B341" s="32"/>
      <c r="D341" s="144" t="s">
        <v>144</v>
      </c>
      <c r="F341" s="145" t="s">
        <v>2386</v>
      </c>
      <c r="I341" s="142"/>
      <c r="L341" s="32"/>
      <c r="M341" s="143"/>
      <c r="T341" s="53"/>
      <c r="AT341" s="17" t="s">
        <v>144</v>
      </c>
      <c r="AU341" s="17" t="s">
        <v>78</v>
      </c>
    </row>
    <row r="342" spans="2:65" s="12" customFormat="1">
      <c r="B342" s="146"/>
      <c r="D342" s="140" t="s">
        <v>146</v>
      </c>
      <c r="E342" s="147" t="s">
        <v>19</v>
      </c>
      <c r="F342" s="148" t="s">
        <v>2387</v>
      </c>
      <c r="H342" s="147" t="s">
        <v>19</v>
      </c>
      <c r="I342" s="149"/>
      <c r="L342" s="146"/>
      <c r="M342" s="150"/>
      <c r="T342" s="151"/>
      <c r="AT342" s="147" t="s">
        <v>146</v>
      </c>
      <c r="AU342" s="147" t="s">
        <v>78</v>
      </c>
      <c r="AV342" s="12" t="s">
        <v>78</v>
      </c>
      <c r="AW342" s="12" t="s">
        <v>32</v>
      </c>
      <c r="AX342" s="12" t="s">
        <v>70</v>
      </c>
      <c r="AY342" s="147" t="s">
        <v>132</v>
      </c>
    </row>
    <row r="343" spans="2:65" s="13" customFormat="1">
      <c r="B343" s="152"/>
      <c r="D343" s="140" t="s">
        <v>146</v>
      </c>
      <c r="E343" s="153" t="s">
        <v>19</v>
      </c>
      <c r="F343" s="154" t="s">
        <v>446</v>
      </c>
      <c r="H343" s="155">
        <v>40</v>
      </c>
      <c r="I343" s="156"/>
      <c r="L343" s="152"/>
      <c r="M343" s="157"/>
      <c r="T343" s="158"/>
      <c r="AT343" s="153" t="s">
        <v>146</v>
      </c>
      <c r="AU343" s="153" t="s">
        <v>78</v>
      </c>
      <c r="AV343" s="13" t="s">
        <v>80</v>
      </c>
      <c r="AW343" s="13" t="s">
        <v>32</v>
      </c>
      <c r="AX343" s="13" t="s">
        <v>78</v>
      </c>
      <c r="AY343" s="153" t="s">
        <v>132</v>
      </c>
    </row>
    <row r="344" spans="2:65" s="1" customFormat="1" ht="21.75" customHeight="1">
      <c r="B344" s="32"/>
      <c r="C344" s="127" t="s">
        <v>767</v>
      </c>
      <c r="D344" s="127" t="s">
        <v>135</v>
      </c>
      <c r="E344" s="128" t="s">
        <v>1823</v>
      </c>
      <c r="F344" s="129" t="s">
        <v>1824</v>
      </c>
      <c r="G344" s="130" t="s">
        <v>1825</v>
      </c>
      <c r="H344" s="131">
        <v>24</v>
      </c>
      <c r="I344" s="132"/>
      <c r="J344" s="133">
        <f>ROUND(I344*H344,2)</f>
        <v>0</v>
      </c>
      <c r="K344" s="129" t="s">
        <v>139</v>
      </c>
      <c r="L344" s="32"/>
      <c r="M344" s="134" t="s">
        <v>19</v>
      </c>
      <c r="N344" s="135" t="s">
        <v>41</v>
      </c>
      <c r="P344" s="136">
        <f>O344*H344</f>
        <v>0</v>
      </c>
      <c r="Q344" s="136">
        <v>0</v>
      </c>
      <c r="R344" s="136">
        <f>Q344*H344</f>
        <v>0</v>
      </c>
      <c r="S344" s="136">
        <v>0</v>
      </c>
      <c r="T344" s="137">
        <f>S344*H344</f>
        <v>0</v>
      </c>
      <c r="AR344" s="138" t="s">
        <v>1826</v>
      </c>
      <c r="AT344" s="138" t="s">
        <v>135</v>
      </c>
      <c r="AU344" s="138" t="s">
        <v>78</v>
      </c>
      <c r="AY344" s="17" t="s">
        <v>132</v>
      </c>
      <c r="BE344" s="139">
        <f>IF(N344="základní",J344,0)</f>
        <v>0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7" t="s">
        <v>78</v>
      </c>
      <c r="BK344" s="139">
        <f>ROUND(I344*H344,2)</f>
        <v>0</v>
      </c>
      <c r="BL344" s="17" t="s">
        <v>1826</v>
      </c>
      <c r="BM344" s="138" t="s">
        <v>2388</v>
      </c>
    </row>
    <row r="345" spans="2:65" s="1" customFormat="1" ht="19.5">
      <c r="B345" s="32"/>
      <c r="D345" s="140" t="s">
        <v>142</v>
      </c>
      <c r="F345" s="141" t="s">
        <v>1828</v>
      </c>
      <c r="I345" s="142"/>
      <c r="L345" s="32"/>
      <c r="M345" s="143"/>
      <c r="T345" s="53"/>
      <c r="AT345" s="17" t="s">
        <v>142</v>
      </c>
      <c r="AU345" s="17" t="s">
        <v>78</v>
      </c>
    </row>
    <row r="346" spans="2:65" s="1" customFormat="1">
      <c r="B346" s="32"/>
      <c r="D346" s="144" t="s">
        <v>144</v>
      </c>
      <c r="F346" s="145" t="s">
        <v>1829</v>
      </c>
      <c r="I346" s="142"/>
      <c r="L346" s="32"/>
      <c r="M346" s="143"/>
      <c r="T346" s="53"/>
      <c r="AT346" s="17" t="s">
        <v>144</v>
      </c>
      <c r="AU346" s="17" t="s">
        <v>78</v>
      </c>
    </row>
    <row r="347" spans="2:65" s="12" customFormat="1">
      <c r="B347" s="146"/>
      <c r="D347" s="140" t="s">
        <v>146</v>
      </c>
      <c r="E347" s="147" t="s">
        <v>19</v>
      </c>
      <c r="F347" s="148" t="s">
        <v>1830</v>
      </c>
      <c r="H347" s="147" t="s">
        <v>19</v>
      </c>
      <c r="I347" s="149"/>
      <c r="L347" s="146"/>
      <c r="M347" s="150"/>
      <c r="T347" s="151"/>
      <c r="AT347" s="147" t="s">
        <v>146</v>
      </c>
      <c r="AU347" s="147" t="s">
        <v>78</v>
      </c>
      <c r="AV347" s="12" t="s">
        <v>78</v>
      </c>
      <c r="AW347" s="12" t="s">
        <v>32</v>
      </c>
      <c r="AX347" s="12" t="s">
        <v>70</v>
      </c>
      <c r="AY347" s="147" t="s">
        <v>132</v>
      </c>
    </row>
    <row r="348" spans="2:65" s="13" customFormat="1">
      <c r="B348" s="152"/>
      <c r="D348" s="140" t="s">
        <v>146</v>
      </c>
      <c r="E348" s="153" t="s">
        <v>19</v>
      </c>
      <c r="F348" s="154" t="s">
        <v>322</v>
      </c>
      <c r="H348" s="155">
        <v>24</v>
      </c>
      <c r="I348" s="156"/>
      <c r="L348" s="152"/>
      <c r="M348" s="157"/>
      <c r="T348" s="158"/>
      <c r="AT348" s="153" t="s">
        <v>146</v>
      </c>
      <c r="AU348" s="153" t="s">
        <v>78</v>
      </c>
      <c r="AV348" s="13" t="s">
        <v>80</v>
      </c>
      <c r="AW348" s="13" t="s">
        <v>32</v>
      </c>
      <c r="AX348" s="13" t="s">
        <v>78</v>
      </c>
      <c r="AY348" s="153" t="s">
        <v>132</v>
      </c>
    </row>
    <row r="349" spans="2:65" s="1" customFormat="1" ht="16.5" customHeight="1">
      <c r="B349" s="32"/>
      <c r="C349" s="127" t="s">
        <v>771</v>
      </c>
      <c r="D349" s="127" t="s">
        <v>135</v>
      </c>
      <c r="E349" s="128" t="s">
        <v>2389</v>
      </c>
      <c r="F349" s="129" t="s">
        <v>2390</v>
      </c>
      <c r="G349" s="130" t="s">
        <v>1825</v>
      </c>
      <c r="H349" s="131">
        <v>10</v>
      </c>
      <c r="I349" s="132"/>
      <c r="J349" s="133">
        <f>ROUND(I349*H349,2)</f>
        <v>0</v>
      </c>
      <c r="K349" s="129" t="s">
        <v>139</v>
      </c>
      <c r="L349" s="32"/>
      <c r="M349" s="134" t="s">
        <v>19</v>
      </c>
      <c r="N349" s="135" t="s">
        <v>41</v>
      </c>
      <c r="P349" s="136">
        <f>O349*H349</f>
        <v>0</v>
      </c>
      <c r="Q349" s="136">
        <v>0</v>
      </c>
      <c r="R349" s="136">
        <f>Q349*H349</f>
        <v>0</v>
      </c>
      <c r="S349" s="136">
        <v>0</v>
      </c>
      <c r="T349" s="137">
        <f>S349*H349</f>
        <v>0</v>
      </c>
      <c r="AR349" s="138" t="s">
        <v>1826</v>
      </c>
      <c r="AT349" s="138" t="s">
        <v>135</v>
      </c>
      <c r="AU349" s="138" t="s">
        <v>78</v>
      </c>
      <c r="AY349" s="17" t="s">
        <v>132</v>
      </c>
      <c r="BE349" s="139">
        <f>IF(N349="základní",J349,0)</f>
        <v>0</v>
      </c>
      <c r="BF349" s="139">
        <f>IF(N349="snížená",J349,0)</f>
        <v>0</v>
      </c>
      <c r="BG349" s="139">
        <f>IF(N349="zákl. přenesená",J349,0)</f>
        <v>0</v>
      </c>
      <c r="BH349" s="139">
        <f>IF(N349="sníž. přenesená",J349,0)</f>
        <v>0</v>
      </c>
      <c r="BI349" s="139">
        <f>IF(N349="nulová",J349,0)</f>
        <v>0</v>
      </c>
      <c r="BJ349" s="17" t="s">
        <v>78</v>
      </c>
      <c r="BK349" s="139">
        <f>ROUND(I349*H349,2)</f>
        <v>0</v>
      </c>
      <c r="BL349" s="17" t="s">
        <v>1826</v>
      </c>
      <c r="BM349" s="138" t="s">
        <v>2391</v>
      </c>
    </row>
    <row r="350" spans="2:65" s="1" customFormat="1" ht="19.5">
      <c r="B350" s="32"/>
      <c r="D350" s="140" t="s">
        <v>142</v>
      </c>
      <c r="F350" s="141" t="s">
        <v>2392</v>
      </c>
      <c r="I350" s="142"/>
      <c r="L350" s="32"/>
      <c r="M350" s="143"/>
      <c r="T350" s="53"/>
      <c r="AT350" s="17" t="s">
        <v>142</v>
      </c>
      <c r="AU350" s="17" t="s">
        <v>78</v>
      </c>
    </row>
    <row r="351" spans="2:65" s="1" customFormat="1">
      <c r="B351" s="32"/>
      <c r="D351" s="144" t="s">
        <v>144</v>
      </c>
      <c r="F351" s="145" t="s">
        <v>2393</v>
      </c>
      <c r="I351" s="142"/>
      <c r="L351" s="32"/>
      <c r="M351" s="143"/>
      <c r="T351" s="53"/>
      <c r="AT351" s="17" t="s">
        <v>144</v>
      </c>
      <c r="AU351" s="17" t="s">
        <v>78</v>
      </c>
    </row>
    <row r="352" spans="2:65" s="12" customFormat="1">
      <c r="B352" s="146"/>
      <c r="D352" s="140" t="s">
        <v>146</v>
      </c>
      <c r="E352" s="147" t="s">
        <v>19</v>
      </c>
      <c r="F352" s="148" t="s">
        <v>2394</v>
      </c>
      <c r="H352" s="147" t="s">
        <v>19</v>
      </c>
      <c r="I352" s="149"/>
      <c r="L352" s="146"/>
      <c r="M352" s="150"/>
      <c r="T352" s="151"/>
      <c r="AT352" s="147" t="s">
        <v>146</v>
      </c>
      <c r="AU352" s="147" t="s">
        <v>78</v>
      </c>
      <c r="AV352" s="12" t="s">
        <v>78</v>
      </c>
      <c r="AW352" s="12" t="s">
        <v>32</v>
      </c>
      <c r="AX352" s="12" t="s">
        <v>70</v>
      </c>
      <c r="AY352" s="147" t="s">
        <v>132</v>
      </c>
    </row>
    <row r="353" spans="2:51" s="13" customFormat="1">
      <c r="B353" s="152"/>
      <c r="D353" s="140" t="s">
        <v>146</v>
      </c>
      <c r="E353" s="153" t="s">
        <v>19</v>
      </c>
      <c r="F353" s="154" t="s">
        <v>217</v>
      </c>
      <c r="H353" s="155">
        <v>10</v>
      </c>
      <c r="I353" s="156"/>
      <c r="L353" s="152"/>
      <c r="M353" s="180"/>
      <c r="N353" s="181"/>
      <c r="O353" s="181"/>
      <c r="P353" s="181"/>
      <c r="Q353" s="181"/>
      <c r="R353" s="181"/>
      <c r="S353" s="181"/>
      <c r="T353" s="182"/>
      <c r="AT353" s="153" t="s">
        <v>146</v>
      </c>
      <c r="AU353" s="153" t="s">
        <v>78</v>
      </c>
      <c r="AV353" s="13" t="s">
        <v>80</v>
      </c>
      <c r="AW353" s="13" t="s">
        <v>32</v>
      </c>
      <c r="AX353" s="13" t="s">
        <v>78</v>
      </c>
      <c r="AY353" s="153" t="s">
        <v>132</v>
      </c>
    </row>
    <row r="354" spans="2:51" s="1" customFormat="1" ht="6.95" customHeight="1">
      <c r="B354" s="41"/>
      <c r="C354" s="42"/>
      <c r="D354" s="42"/>
      <c r="E354" s="42"/>
      <c r="F354" s="42"/>
      <c r="G354" s="42"/>
      <c r="H354" s="42"/>
      <c r="I354" s="42"/>
      <c r="J354" s="42"/>
      <c r="K354" s="42"/>
      <c r="L354" s="32"/>
    </row>
  </sheetData>
  <sheetProtection algorithmName="SHA-512" hashValue="qK/h2rFoeDGhrt5ugIZ1ovr/3Rh0zvugXOKij1FPI+Gef5i0GLzRPGMjStREK1yXtVJ67goFYtHY+Qj7EAkNaw==" saltValue="4ES5oj/lqVKtVxVN47kYwSo2oY25X/hy2tbOXjncoTA4QV/+SWyM4e6PlvDkm3K5qDjew5rcnAvvz7v4gHKp+A==" spinCount="100000" sheet="1" objects="1" scenarios="1" formatColumns="0" formatRows="0" autoFilter="0"/>
  <autoFilter ref="C85:K353" xr:uid="{00000000-0009-0000-0000-000004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400-000000000000}"/>
    <hyperlink ref="F94" r:id="rId2" xr:uid="{00000000-0004-0000-0400-000001000000}"/>
    <hyperlink ref="F97" r:id="rId3" xr:uid="{00000000-0004-0000-0400-000002000000}"/>
    <hyperlink ref="F101" r:id="rId4" xr:uid="{00000000-0004-0000-0400-000003000000}"/>
    <hyperlink ref="F106" r:id="rId5" xr:uid="{00000000-0004-0000-0400-000004000000}"/>
    <hyperlink ref="F113" r:id="rId6" xr:uid="{00000000-0004-0000-0400-000005000000}"/>
    <hyperlink ref="F116" r:id="rId7" xr:uid="{00000000-0004-0000-0400-000006000000}"/>
    <hyperlink ref="F121" r:id="rId8" xr:uid="{00000000-0004-0000-0400-000007000000}"/>
    <hyperlink ref="F126" r:id="rId9" xr:uid="{00000000-0004-0000-0400-000008000000}"/>
    <hyperlink ref="F129" r:id="rId10" xr:uid="{00000000-0004-0000-0400-000009000000}"/>
    <hyperlink ref="F136" r:id="rId11" xr:uid="{00000000-0004-0000-0400-00000A000000}"/>
    <hyperlink ref="F143" r:id="rId12" xr:uid="{00000000-0004-0000-0400-00000B000000}"/>
    <hyperlink ref="F146" r:id="rId13" xr:uid="{00000000-0004-0000-0400-00000C000000}"/>
    <hyperlink ref="F149" r:id="rId14" xr:uid="{00000000-0004-0000-0400-00000D000000}"/>
    <hyperlink ref="F156" r:id="rId15" xr:uid="{00000000-0004-0000-0400-00000E000000}"/>
    <hyperlink ref="F163" r:id="rId16" xr:uid="{00000000-0004-0000-0400-00000F000000}"/>
    <hyperlink ref="F174" r:id="rId17" xr:uid="{00000000-0004-0000-0400-000010000000}"/>
    <hyperlink ref="F177" r:id="rId18" xr:uid="{00000000-0004-0000-0400-000011000000}"/>
    <hyperlink ref="F180" r:id="rId19" xr:uid="{00000000-0004-0000-0400-000012000000}"/>
    <hyperlink ref="F183" r:id="rId20" xr:uid="{00000000-0004-0000-0400-000013000000}"/>
    <hyperlink ref="F188" r:id="rId21" xr:uid="{00000000-0004-0000-0400-000014000000}"/>
    <hyperlink ref="F191" r:id="rId22" xr:uid="{00000000-0004-0000-0400-000015000000}"/>
    <hyperlink ref="F200" r:id="rId23" xr:uid="{00000000-0004-0000-0400-000016000000}"/>
    <hyperlink ref="F209" r:id="rId24" xr:uid="{00000000-0004-0000-0400-000017000000}"/>
    <hyperlink ref="F218" r:id="rId25" xr:uid="{00000000-0004-0000-0400-000018000000}"/>
    <hyperlink ref="F221" r:id="rId26" xr:uid="{00000000-0004-0000-0400-000019000000}"/>
    <hyperlink ref="F224" r:id="rId27" xr:uid="{00000000-0004-0000-0400-00001A000000}"/>
    <hyperlink ref="F231" r:id="rId28" xr:uid="{00000000-0004-0000-0400-00001B000000}"/>
    <hyperlink ref="F236" r:id="rId29" xr:uid="{00000000-0004-0000-0400-00001C000000}"/>
    <hyperlink ref="F239" r:id="rId30" xr:uid="{00000000-0004-0000-0400-00001D000000}"/>
    <hyperlink ref="F242" r:id="rId31" xr:uid="{00000000-0004-0000-0400-00001E000000}"/>
    <hyperlink ref="F245" r:id="rId32" xr:uid="{00000000-0004-0000-0400-00001F000000}"/>
    <hyperlink ref="F248" r:id="rId33" xr:uid="{00000000-0004-0000-0400-000020000000}"/>
    <hyperlink ref="F251" r:id="rId34" xr:uid="{00000000-0004-0000-0400-000021000000}"/>
    <hyperlink ref="F256" r:id="rId35" xr:uid="{00000000-0004-0000-0400-000022000000}"/>
    <hyperlink ref="F261" r:id="rId36" xr:uid="{00000000-0004-0000-0400-000023000000}"/>
    <hyperlink ref="F266" r:id="rId37" xr:uid="{00000000-0004-0000-0400-000024000000}"/>
    <hyperlink ref="F274" r:id="rId38" xr:uid="{00000000-0004-0000-0400-000025000000}"/>
    <hyperlink ref="F279" r:id="rId39" xr:uid="{00000000-0004-0000-0400-000026000000}"/>
    <hyperlink ref="F286" r:id="rId40" xr:uid="{00000000-0004-0000-0400-000027000000}"/>
    <hyperlink ref="F289" r:id="rId41" xr:uid="{00000000-0004-0000-0400-000028000000}"/>
    <hyperlink ref="F292" r:id="rId42" xr:uid="{00000000-0004-0000-0400-000029000000}"/>
    <hyperlink ref="F295" r:id="rId43" xr:uid="{00000000-0004-0000-0400-00002A000000}"/>
    <hyperlink ref="F298" r:id="rId44" xr:uid="{00000000-0004-0000-0400-00002B000000}"/>
    <hyperlink ref="F305" r:id="rId45" xr:uid="{00000000-0004-0000-0400-00002C000000}"/>
    <hyperlink ref="F310" r:id="rId46" xr:uid="{00000000-0004-0000-0400-00002D000000}"/>
    <hyperlink ref="F313" r:id="rId47" xr:uid="{00000000-0004-0000-0400-00002E000000}"/>
    <hyperlink ref="F316" r:id="rId48" xr:uid="{00000000-0004-0000-0400-00002F000000}"/>
    <hyperlink ref="F319" r:id="rId49" xr:uid="{00000000-0004-0000-0400-000030000000}"/>
    <hyperlink ref="F322" r:id="rId50" xr:uid="{00000000-0004-0000-0400-000031000000}"/>
    <hyperlink ref="F325" r:id="rId51" xr:uid="{00000000-0004-0000-0400-000032000000}"/>
    <hyperlink ref="F328" r:id="rId52" xr:uid="{00000000-0004-0000-0400-000033000000}"/>
    <hyperlink ref="F331" r:id="rId53" xr:uid="{00000000-0004-0000-0400-000034000000}"/>
    <hyperlink ref="F334" r:id="rId54" xr:uid="{00000000-0004-0000-0400-000035000000}"/>
    <hyperlink ref="F337" r:id="rId55" xr:uid="{00000000-0004-0000-0400-000036000000}"/>
    <hyperlink ref="F341" r:id="rId56" xr:uid="{00000000-0004-0000-0400-000037000000}"/>
    <hyperlink ref="F346" r:id="rId57" xr:uid="{00000000-0004-0000-0400-000038000000}"/>
    <hyperlink ref="F351" r:id="rId58" xr:uid="{00000000-0004-0000-0400-00003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93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00" t="str">
        <f>'Rekapitulace stavby'!K6</f>
        <v>Zajišťovací a přípravné práce v objektu městské sauny, st.p.č. 2095, k.ú. Ostrov nad Ohří</v>
      </c>
      <c r="F7" s="301"/>
      <c r="G7" s="301"/>
      <c r="H7" s="301"/>
      <c r="L7" s="20"/>
    </row>
    <row r="8" spans="2:46" s="1" customFormat="1" ht="12" customHeight="1">
      <c r="B8" s="32"/>
      <c r="D8" s="27" t="s">
        <v>94</v>
      </c>
      <c r="L8" s="32"/>
    </row>
    <row r="9" spans="2:46" s="1" customFormat="1" ht="16.5" customHeight="1">
      <c r="B9" s="32"/>
      <c r="E9" s="280" t="s">
        <v>2395</v>
      </c>
      <c r="F9" s="299"/>
      <c r="G9" s="299"/>
      <c r="H9" s="29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2" t="str">
        <f>'Rekapitulace stavby'!E14</f>
        <v>Vyplň údaj</v>
      </c>
      <c r="F18" s="294"/>
      <c r="G18" s="294"/>
      <c r="H18" s="29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19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31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86"/>
      <c r="E27" s="298" t="s">
        <v>19</v>
      </c>
      <c r="F27" s="298"/>
      <c r="G27" s="298"/>
      <c r="H27" s="298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36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2" t="s">
        <v>40</v>
      </c>
      <c r="E33" s="27" t="s">
        <v>41</v>
      </c>
      <c r="F33" s="88">
        <f>ROUND((SUM(BE85:BE112)),  2)</f>
        <v>0</v>
      </c>
      <c r="I33" s="89">
        <v>0.21</v>
      </c>
      <c r="J33" s="88">
        <f>ROUND(((SUM(BE85:BE112))*I33),  2)</f>
        <v>0</v>
      </c>
      <c r="L33" s="32"/>
    </row>
    <row r="34" spans="2:12" s="1" customFormat="1" ht="14.45" customHeight="1">
      <c r="B34" s="32"/>
      <c r="E34" s="27" t="s">
        <v>42</v>
      </c>
      <c r="F34" s="88">
        <f>ROUND((SUM(BF85:BF112)),  2)</f>
        <v>0</v>
      </c>
      <c r="I34" s="89">
        <v>0.12</v>
      </c>
      <c r="J34" s="88">
        <f>ROUND(((SUM(BF85:BF112))*I34),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8">
        <f>ROUND((SUM(BG85:BG112)),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8">
        <f>ROUND((SUM(BH85:BH112)),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8">
        <f>ROUND((SUM(BI85:BI112)),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96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300" t="str">
        <f>E7</f>
        <v>Zajišťovací a přípravné práce v objektu městské sauny, st.p.č. 2095, k.ú. Ostrov nad Ohří</v>
      </c>
      <c r="F48" s="301"/>
      <c r="G48" s="301"/>
      <c r="H48" s="301"/>
      <c r="L48" s="32"/>
    </row>
    <row r="49" spans="2:47" s="1" customFormat="1" ht="12" customHeight="1">
      <c r="B49" s="32"/>
      <c r="C49" s="27" t="s">
        <v>94</v>
      </c>
      <c r="L49" s="32"/>
    </row>
    <row r="50" spans="2:47" s="1" customFormat="1" ht="16.5" customHeight="1">
      <c r="B50" s="32"/>
      <c r="E50" s="280" t="str">
        <f>E9</f>
        <v>05 - Vedlejší a ostatní náklady</v>
      </c>
      <c r="F50" s="299"/>
      <c r="G50" s="299"/>
      <c r="H50" s="299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st.p.č. 2095, k.ú. Ostrov nad Ohří</v>
      </c>
      <c r="I52" s="27" t="s">
        <v>23</v>
      </c>
      <c r="J52" s="49">
        <f>IF(J12="","",J12)</f>
        <v>0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Město Ostrov</v>
      </c>
      <c r="I54" s="27" t="s">
        <v>30</v>
      </c>
      <c r="J54" s="30" t="str">
        <f>E21</f>
        <v>Bc. Martin Frous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33</v>
      </c>
      <c r="J55" s="30" t="str">
        <f>E24</f>
        <v>Bc. Martin Frous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97</v>
      </c>
      <c r="D57" s="90"/>
      <c r="E57" s="90"/>
      <c r="F57" s="90"/>
      <c r="G57" s="90"/>
      <c r="H57" s="90"/>
      <c r="I57" s="90"/>
      <c r="J57" s="97" t="s">
        <v>98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68</v>
      </c>
      <c r="J59" s="63">
        <f>J85</f>
        <v>0</v>
      </c>
      <c r="L59" s="32"/>
      <c r="AU59" s="17" t="s">
        <v>99</v>
      </c>
    </row>
    <row r="60" spans="2:47" s="8" customFormat="1" ht="24.95" customHeight="1">
      <c r="B60" s="99"/>
      <c r="D60" s="100" t="s">
        <v>2396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2397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2398</v>
      </c>
      <c r="E62" s="105"/>
      <c r="F62" s="105"/>
      <c r="G62" s="105"/>
      <c r="H62" s="105"/>
      <c r="I62" s="105"/>
      <c r="J62" s="106">
        <f>J91</f>
        <v>0</v>
      </c>
      <c r="L62" s="103"/>
    </row>
    <row r="63" spans="2:47" s="9" customFormat="1" ht="19.899999999999999" customHeight="1">
      <c r="B63" s="103"/>
      <c r="D63" s="104" t="s">
        <v>2399</v>
      </c>
      <c r="E63" s="105"/>
      <c r="F63" s="105"/>
      <c r="G63" s="105"/>
      <c r="H63" s="105"/>
      <c r="I63" s="105"/>
      <c r="J63" s="106">
        <f>J95</f>
        <v>0</v>
      </c>
      <c r="L63" s="103"/>
    </row>
    <row r="64" spans="2:47" s="9" customFormat="1" ht="19.899999999999999" customHeight="1">
      <c r="B64" s="103"/>
      <c r="D64" s="104" t="s">
        <v>2400</v>
      </c>
      <c r="E64" s="105"/>
      <c r="F64" s="105"/>
      <c r="G64" s="105"/>
      <c r="H64" s="105"/>
      <c r="I64" s="105"/>
      <c r="J64" s="106">
        <f>J102</f>
        <v>0</v>
      </c>
      <c r="L64" s="103"/>
    </row>
    <row r="65" spans="2:12" s="9" customFormat="1" ht="19.899999999999999" customHeight="1">
      <c r="B65" s="103"/>
      <c r="D65" s="104" t="s">
        <v>2401</v>
      </c>
      <c r="E65" s="105"/>
      <c r="F65" s="105"/>
      <c r="G65" s="105"/>
      <c r="H65" s="105"/>
      <c r="I65" s="105"/>
      <c r="J65" s="106">
        <f>J109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117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26.25" customHeight="1">
      <c r="B75" s="32"/>
      <c r="E75" s="300" t="str">
        <f>E7</f>
        <v>Zajišťovací a přípravné práce v objektu městské sauny, st.p.č. 2095, k.ú. Ostrov nad Ohří</v>
      </c>
      <c r="F75" s="301"/>
      <c r="G75" s="301"/>
      <c r="H75" s="301"/>
      <c r="L75" s="32"/>
    </row>
    <row r="76" spans="2:12" s="1" customFormat="1" ht="12" customHeight="1">
      <c r="B76" s="32"/>
      <c r="C76" s="27" t="s">
        <v>94</v>
      </c>
      <c r="L76" s="32"/>
    </row>
    <row r="77" spans="2:12" s="1" customFormat="1" ht="16.5" customHeight="1">
      <c r="B77" s="32"/>
      <c r="E77" s="280" t="str">
        <f>E9</f>
        <v>05 - Vedlejší a ostatní náklady</v>
      </c>
      <c r="F77" s="299"/>
      <c r="G77" s="299"/>
      <c r="H77" s="299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st.p.č. 2095, k.ú. Ostrov nad Ohří</v>
      </c>
      <c r="I79" s="27" t="s">
        <v>23</v>
      </c>
      <c r="J79" s="49">
        <f>IF(J12="","",J12)</f>
        <v>0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24</v>
      </c>
      <c r="F81" s="25" t="str">
        <f>E15</f>
        <v>Město Ostrov</v>
      </c>
      <c r="I81" s="27" t="s">
        <v>30</v>
      </c>
      <c r="J81" s="30" t="str">
        <f>E21</f>
        <v>Bc. Martin Frous</v>
      </c>
      <c r="L81" s="32"/>
    </row>
    <row r="82" spans="2:65" s="1" customFormat="1" ht="15.2" customHeight="1">
      <c r="B82" s="32"/>
      <c r="C82" s="27" t="s">
        <v>28</v>
      </c>
      <c r="F82" s="25" t="str">
        <f>IF(E18="","",E18)</f>
        <v>Vyplň údaj</v>
      </c>
      <c r="I82" s="27" t="s">
        <v>33</v>
      </c>
      <c r="J82" s="30" t="str">
        <f>E24</f>
        <v>Bc. Martin Frous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118</v>
      </c>
      <c r="D84" s="109" t="s">
        <v>55</v>
      </c>
      <c r="E84" s="109" t="s">
        <v>51</v>
      </c>
      <c r="F84" s="109" t="s">
        <v>52</v>
      </c>
      <c r="G84" s="109" t="s">
        <v>119</v>
      </c>
      <c r="H84" s="109" t="s">
        <v>120</v>
      </c>
      <c r="I84" s="109" t="s">
        <v>121</v>
      </c>
      <c r="J84" s="109" t="s">
        <v>98</v>
      </c>
      <c r="K84" s="110" t="s">
        <v>122</v>
      </c>
      <c r="L84" s="107"/>
      <c r="M84" s="56" t="s">
        <v>19</v>
      </c>
      <c r="N84" s="57" t="s">
        <v>40</v>
      </c>
      <c r="O84" s="57" t="s">
        <v>123</v>
      </c>
      <c r="P84" s="57" t="s">
        <v>124</v>
      </c>
      <c r="Q84" s="57" t="s">
        <v>125</v>
      </c>
      <c r="R84" s="57" t="s">
        <v>126</v>
      </c>
      <c r="S84" s="57" t="s">
        <v>127</v>
      </c>
      <c r="T84" s="58" t="s">
        <v>128</v>
      </c>
    </row>
    <row r="85" spans="2:65" s="1" customFormat="1" ht="22.9" customHeight="1">
      <c r="B85" s="32"/>
      <c r="C85" s="61" t="s">
        <v>129</v>
      </c>
      <c r="J85" s="111">
        <f>BK85</f>
        <v>0</v>
      </c>
      <c r="L85" s="32"/>
      <c r="M85" s="59"/>
      <c r="N85" s="50"/>
      <c r="O85" s="50"/>
      <c r="P85" s="112">
        <f>P86</f>
        <v>0</v>
      </c>
      <c r="Q85" s="50"/>
      <c r="R85" s="112">
        <f>R86</f>
        <v>0</v>
      </c>
      <c r="S85" s="50"/>
      <c r="T85" s="113">
        <f>T86</f>
        <v>0</v>
      </c>
      <c r="AT85" s="17" t="s">
        <v>69</v>
      </c>
      <c r="AU85" s="17" t="s">
        <v>99</v>
      </c>
      <c r="BK85" s="114">
        <f>BK86</f>
        <v>0</v>
      </c>
    </row>
    <row r="86" spans="2:65" s="11" customFormat="1" ht="25.9" customHeight="1">
      <c r="B86" s="115"/>
      <c r="D86" s="116" t="s">
        <v>69</v>
      </c>
      <c r="E86" s="117" t="s">
        <v>2402</v>
      </c>
      <c r="F86" s="117" t="s">
        <v>2403</v>
      </c>
      <c r="I86" s="118"/>
      <c r="J86" s="119">
        <f>BK86</f>
        <v>0</v>
      </c>
      <c r="L86" s="115"/>
      <c r="M86" s="120"/>
      <c r="P86" s="121">
        <f>P87+P91+P95+P102+P109</f>
        <v>0</v>
      </c>
      <c r="R86" s="121">
        <f>R87+R91+R95+R102+R109</f>
        <v>0</v>
      </c>
      <c r="T86" s="122">
        <f>T87+T91+T95+T102+T109</f>
        <v>0</v>
      </c>
      <c r="AR86" s="116" t="s">
        <v>181</v>
      </c>
      <c r="AT86" s="123" t="s">
        <v>69</v>
      </c>
      <c r="AU86" s="123" t="s">
        <v>70</v>
      </c>
      <c r="AY86" s="116" t="s">
        <v>132</v>
      </c>
      <c r="BK86" s="124">
        <f>BK87+BK91+BK95+BK102+BK109</f>
        <v>0</v>
      </c>
    </row>
    <row r="87" spans="2:65" s="11" customFormat="1" ht="22.9" customHeight="1">
      <c r="B87" s="115"/>
      <c r="D87" s="116" t="s">
        <v>69</v>
      </c>
      <c r="E87" s="125" t="s">
        <v>2404</v>
      </c>
      <c r="F87" s="125" t="s">
        <v>2405</v>
      </c>
      <c r="I87" s="118"/>
      <c r="J87" s="126">
        <f>BK87</f>
        <v>0</v>
      </c>
      <c r="L87" s="115"/>
      <c r="M87" s="120"/>
      <c r="P87" s="121">
        <f>SUM(P88:P90)</f>
        <v>0</v>
      </c>
      <c r="R87" s="121">
        <f>SUM(R88:R90)</f>
        <v>0</v>
      </c>
      <c r="T87" s="122">
        <f>SUM(T88:T90)</f>
        <v>0</v>
      </c>
      <c r="AR87" s="116" t="s">
        <v>181</v>
      </c>
      <c r="AT87" s="123" t="s">
        <v>69</v>
      </c>
      <c r="AU87" s="123" t="s">
        <v>78</v>
      </c>
      <c r="AY87" s="116" t="s">
        <v>132</v>
      </c>
      <c r="BK87" s="124">
        <f>SUM(BK88:BK90)</f>
        <v>0</v>
      </c>
    </row>
    <row r="88" spans="2:65" s="1" customFormat="1" ht="16.5" customHeight="1">
      <c r="B88" s="32"/>
      <c r="C88" s="127" t="s">
        <v>78</v>
      </c>
      <c r="D88" s="127" t="s">
        <v>135</v>
      </c>
      <c r="E88" s="128" t="s">
        <v>2406</v>
      </c>
      <c r="F88" s="129" t="s">
        <v>2407</v>
      </c>
      <c r="G88" s="130" t="s">
        <v>2408</v>
      </c>
      <c r="H88" s="131">
        <v>1</v>
      </c>
      <c r="I88" s="132"/>
      <c r="J88" s="133">
        <f>ROUND(I88*H88,2)</f>
        <v>0</v>
      </c>
      <c r="K88" s="129" t="s">
        <v>139</v>
      </c>
      <c r="L88" s="32"/>
      <c r="M88" s="134" t="s">
        <v>19</v>
      </c>
      <c r="N88" s="135" t="s">
        <v>41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2409</v>
      </c>
      <c r="AT88" s="138" t="s">
        <v>135</v>
      </c>
      <c r="AU88" s="138" t="s">
        <v>80</v>
      </c>
      <c r="AY88" s="17" t="s">
        <v>132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78</v>
      </c>
      <c r="BK88" s="139">
        <f>ROUND(I88*H88,2)</f>
        <v>0</v>
      </c>
      <c r="BL88" s="17" t="s">
        <v>2409</v>
      </c>
      <c r="BM88" s="138" t="s">
        <v>2410</v>
      </c>
    </row>
    <row r="89" spans="2:65" s="1" customFormat="1">
      <c r="B89" s="32"/>
      <c r="D89" s="140" t="s">
        <v>142</v>
      </c>
      <c r="F89" s="141" t="s">
        <v>2407</v>
      </c>
      <c r="I89" s="142"/>
      <c r="L89" s="32"/>
      <c r="M89" s="143"/>
      <c r="T89" s="53"/>
      <c r="AT89" s="17" t="s">
        <v>142</v>
      </c>
      <c r="AU89" s="17" t="s">
        <v>80</v>
      </c>
    </row>
    <row r="90" spans="2:65" s="1" customFormat="1">
      <c r="B90" s="32"/>
      <c r="D90" s="144" t="s">
        <v>144</v>
      </c>
      <c r="F90" s="145" t="s">
        <v>2411</v>
      </c>
      <c r="I90" s="142"/>
      <c r="L90" s="32"/>
      <c r="M90" s="143"/>
      <c r="T90" s="53"/>
      <c r="AT90" s="17" t="s">
        <v>144</v>
      </c>
      <c r="AU90" s="17" t="s">
        <v>80</v>
      </c>
    </row>
    <row r="91" spans="2:65" s="11" customFormat="1" ht="22.9" customHeight="1">
      <c r="B91" s="115"/>
      <c r="D91" s="116" t="s">
        <v>69</v>
      </c>
      <c r="E91" s="125" t="s">
        <v>2412</v>
      </c>
      <c r="F91" s="125" t="s">
        <v>2413</v>
      </c>
      <c r="I91" s="118"/>
      <c r="J91" s="126">
        <f>BK91</f>
        <v>0</v>
      </c>
      <c r="L91" s="115"/>
      <c r="M91" s="120"/>
      <c r="P91" s="121">
        <f>SUM(P92:P94)</f>
        <v>0</v>
      </c>
      <c r="R91" s="121">
        <f>SUM(R92:R94)</f>
        <v>0</v>
      </c>
      <c r="T91" s="122">
        <f>SUM(T92:T94)</f>
        <v>0</v>
      </c>
      <c r="AR91" s="116" t="s">
        <v>181</v>
      </c>
      <c r="AT91" s="123" t="s">
        <v>69</v>
      </c>
      <c r="AU91" s="123" t="s">
        <v>78</v>
      </c>
      <c r="AY91" s="116" t="s">
        <v>132</v>
      </c>
      <c r="BK91" s="124">
        <f>SUM(BK92:BK94)</f>
        <v>0</v>
      </c>
    </row>
    <row r="92" spans="2:65" s="1" customFormat="1" ht="16.5" customHeight="1">
      <c r="B92" s="32"/>
      <c r="C92" s="127" t="s">
        <v>80</v>
      </c>
      <c r="D92" s="127" t="s">
        <v>135</v>
      </c>
      <c r="E92" s="128" t="s">
        <v>2414</v>
      </c>
      <c r="F92" s="129" t="s">
        <v>2413</v>
      </c>
      <c r="G92" s="130" t="s">
        <v>2408</v>
      </c>
      <c r="H92" s="131">
        <v>1</v>
      </c>
      <c r="I92" s="132"/>
      <c r="J92" s="133">
        <f>ROUND(I92*H92,2)</f>
        <v>0</v>
      </c>
      <c r="K92" s="129" t="s">
        <v>139</v>
      </c>
      <c r="L92" s="32"/>
      <c r="M92" s="134" t="s">
        <v>19</v>
      </c>
      <c r="N92" s="135" t="s">
        <v>41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2409</v>
      </c>
      <c r="AT92" s="138" t="s">
        <v>135</v>
      </c>
      <c r="AU92" s="138" t="s">
        <v>80</v>
      </c>
      <c r="AY92" s="17" t="s">
        <v>132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78</v>
      </c>
      <c r="BK92" s="139">
        <f>ROUND(I92*H92,2)</f>
        <v>0</v>
      </c>
      <c r="BL92" s="17" t="s">
        <v>2409</v>
      </c>
      <c r="BM92" s="138" t="s">
        <v>2415</v>
      </c>
    </row>
    <row r="93" spans="2:65" s="1" customFormat="1">
      <c r="B93" s="32"/>
      <c r="D93" s="140" t="s">
        <v>142</v>
      </c>
      <c r="F93" s="141" t="s">
        <v>2413</v>
      </c>
      <c r="I93" s="142"/>
      <c r="L93" s="32"/>
      <c r="M93" s="143"/>
      <c r="T93" s="53"/>
      <c r="AT93" s="17" t="s">
        <v>142</v>
      </c>
      <c r="AU93" s="17" t="s">
        <v>80</v>
      </c>
    </row>
    <row r="94" spans="2:65" s="1" customFormat="1">
      <c r="B94" s="32"/>
      <c r="D94" s="144" t="s">
        <v>144</v>
      </c>
      <c r="F94" s="145" t="s">
        <v>2416</v>
      </c>
      <c r="I94" s="142"/>
      <c r="L94" s="32"/>
      <c r="M94" s="143"/>
      <c r="T94" s="53"/>
      <c r="AT94" s="17" t="s">
        <v>144</v>
      </c>
      <c r="AU94" s="17" t="s">
        <v>80</v>
      </c>
    </row>
    <row r="95" spans="2:65" s="11" customFormat="1" ht="22.9" customHeight="1">
      <c r="B95" s="115"/>
      <c r="D95" s="116" t="s">
        <v>69</v>
      </c>
      <c r="E95" s="125" t="s">
        <v>2417</v>
      </c>
      <c r="F95" s="125" t="s">
        <v>2418</v>
      </c>
      <c r="I95" s="118"/>
      <c r="J95" s="126">
        <f>BK95</f>
        <v>0</v>
      </c>
      <c r="L95" s="115"/>
      <c r="M95" s="120"/>
      <c r="P95" s="121">
        <f>SUM(P96:P101)</f>
        <v>0</v>
      </c>
      <c r="R95" s="121">
        <f>SUM(R96:R101)</f>
        <v>0</v>
      </c>
      <c r="T95" s="122">
        <f>SUM(T96:T101)</f>
        <v>0</v>
      </c>
      <c r="AR95" s="116" t="s">
        <v>181</v>
      </c>
      <c r="AT95" s="123" t="s">
        <v>69</v>
      </c>
      <c r="AU95" s="123" t="s">
        <v>78</v>
      </c>
      <c r="AY95" s="116" t="s">
        <v>132</v>
      </c>
      <c r="BK95" s="124">
        <f>SUM(BK96:BK101)</f>
        <v>0</v>
      </c>
    </row>
    <row r="96" spans="2:65" s="1" customFormat="1" ht="16.5" customHeight="1">
      <c r="B96" s="32"/>
      <c r="C96" s="127" t="s">
        <v>133</v>
      </c>
      <c r="D96" s="127" t="s">
        <v>135</v>
      </c>
      <c r="E96" s="128" t="s">
        <v>2419</v>
      </c>
      <c r="F96" s="129" t="s">
        <v>2420</v>
      </c>
      <c r="G96" s="130" t="s">
        <v>2408</v>
      </c>
      <c r="H96" s="131">
        <v>1</v>
      </c>
      <c r="I96" s="132"/>
      <c r="J96" s="133">
        <f>ROUND(I96*H96,2)</f>
        <v>0</v>
      </c>
      <c r="K96" s="129" t="s">
        <v>139</v>
      </c>
      <c r="L96" s="32"/>
      <c r="M96" s="134" t="s">
        <v>19</v>
      </c>
      <c r="N96" s="135" t="s">
        <v>41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2409</v>
      </c>
      <c r="AT96" s="138" t="s">
        <v>135</v>
      </c>
      <c r="AU96" s="138" t="s">
        <v>80</v>
      </c>
      <c r="AY96" s="17" t="s">
        <v>132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78</v>
      </c>
      <c r="BK96" s="139">
        <f>ROUND(I96*H96,2)</f>
        <v>0</v>
      </c>
      <c r="BL96" s="17" t="s">
        <v>2409</v>
      </c>
      <c r="BM96" s="138" t="s">
        <v>2421</v>
      </c>
    </row>
    <row r="97" spans="2:65" s="1" customFormat="1">
      <c r="B97" s="32"/>
      <c r="D97" s="140" t="s">
        <v>142</v>
      </c>
      <c r="F97" s="141" t="s">
        <v>2420</v>
      </c>
      <c r="I97" s="142"/>
      <c r="L97" s="32"/>
      <c r="M97" s="143"/>
      <c r="T97" s="53"/>
      <c r="AT97" s="17" t="s">
        <v>142</v>
      </c>
      <c r="AU97" s="17" t="s">
        <v>80</v>
      </c>
    </row>
    <row r="98" spans="2:65" s="1" customFormat="1">
      <c r="B98" s="32"/>
      <c r="D98" s="144" t="s">
        <v>144</v>
      </c>
      <c r="F98" s="145" t="s">
        <v>2422</v>
      </c>
      <c r="I98" s="142"/>
      <c r="L98" s="32"/>
      <c r="M98" s="143"/>
      <c r="T98" s="53"/>
      <c r="AT98" s="17" t="s">
        <v>144</v>
      </c>
      <c r="AU98" s="17" t="s">
        <v>80</v>
      </c>
    </row>
    <row r="99" spans="2:65" s="1" customFormat="1" ht="16.5" customHeight="1">
      <c r="B99" s="32"/>
      <c r="C99" s="127" t="s">
        <v>140</v>
      </c>
      <c r="D99" s="127" t="s">
        <v>135</v>
      </c>
      <c r="E99" s="128" t="s">
        <v>2423</v>
      </c>
      <c r="F99" s="129" t="s">
        <v>2424</v>
      </c>
      <c r="G99" s="130" t="s">
        <v>2408</v>
      </c>
      <c r="H99" s="131">
        <v>1</v>
      </c>
      <c r="I99" s="132"/>
      <c r="J99" s="133">
        <f>ROUND(I99*H99,2)</f>
        <v>0</v>
      </c>
      <c r="K99" s="129" t="s">
        <v>139</v>
      </c>
      <c r="L99" s="32"/>
      <c r="M99" s="134" t="s">
        <v>19</v>
      </c>
      <c r="N99" s="135" t="s">
        <v>41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2409</v>
      </c>
      <c r="AT99" s="138" t="s">
        <v>135</v>
      </c>
      <c r="AU99" s="138" t="s">
        <v>80</v>
      </c>
      <c r="AY99" s="17" t="s">
        <v>132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78</v>
      </c>
      <c r="BK99" s="139">
        <f>ROUND(I99*H99,2)</f>
        <v>0</v>
      </c>
      <c r="BL99" s="17" t="s">
        <v>2409</v>
      </c>
      <c r="BM99" s="138" t="s">
        <v>2425</v>
      </c>
    </row>
    <row r="100" spans="2:65" s="1" customFormat="1">
      <c r="B100" s="32"/>
      <c r="D100" s="140" t="s">
        <v>142</v>
      </c>
      <c r="F100" s="141" t="s">
        <v>2424</v>
      </c>
      <c r="I100" s="142"/>
      <c r="L100" s="32"/>
      <c r="M100" s="143"/>
      <c r="T100" s="53"/>
      <c r="AT100" s="17" t="s">
        <v>142</v>
      </c>
      <c r="AU100" s="17" t="s">
        <v>80</v>
      </c>
    </row>
    <row r="101" spans="2:65" s="1" customFormat="1">
      <c r="B101" s="32"/>
      <c r="D101" s="144" t="s">
        <v>144</v>
      </c>
      <c r="F101" s="145" t="s">
        <v>2426</v>
      </c>
      <c r="I101" s="142"/>
      <c r="L101" s="32"/>
      <c r="M101" s="143"/>
      <c r="T101" s="53"/>
      <c r="AT101" s="17" t="s">
        <v>144</v>
      </c>
      <c r="AU101" s="17" t="s">
        <v>80</v>
      </c>
    </row>
    <row r="102" spans="2:65" s="11" customFormat="1" ht="22.9" customHeight="1">
      <c r="B102" s="115"/>
      <c r="D102" s="116" t="s">
        <v>69</v>
      </c>
      <c r="E102" s="125" t="s">
        <v>2427</v>
      </c>
      <c r="F102" s="125" t="s">
        <v>2428</v>
      </c>
      <c r="I102" s="118"/>
      <c r="J102" s="126">
        <f>BK102</f>
        <v>0</v>
      </c>
      <c r="L102" s="115"/>
      <c r="M102" s="120"/>
      <c r="P102" s="121">
        <f>SUM(P103:P108)</f>
        <v>0</v>
      </c>
      <c r="R102" s="121">
        <f>SUM(R103:R108)</f>
        <v>0</v>
      </c>
      <c r="T102" s="122">
        <f>SUM(T103:T108)</f>
        <v>0</v>
      </c>
      <c r="AR102" s="116" t="s">
        <v>181</v>
      </c>
      <c r="AT102" s="123" t="s">
        <v>69</v>
      </c>
      <c r="AU102" s="123" t="s">
        <v>78</v>
      </c>
      <c r="AY102" s="116" t="s">
        <v>132</v>
      </c>
      <c r="BK102" s="124">
        <f>SUM(BK103:BK108)</f>
        <v>0</v>
      </c>
    </row>
    <row r="103" spans="2:65" s="1" customFormat="1" ht="16.5" customHeight="1">
      <c r="B103" s="32"/>
      <c r="C103" s="127" t="s">
        <v>181</v>
      </c>
      <c r="D103" s="127" t="s">
        <v>135</v>
      </c>
      <c r="E103" s="128" t="s">
        <v>2429</v>
      </c>
      <c r="F103" s="129" t="s">
        <v>2430</v>
      </c>
      <c r="G103" s="130" t="s">
        <v>2408</v>
      </c>
      <c r="H103" s="131">
        <v>1</v>
      </c>
      <c r="I103" s="132"/>
      <c r="J103" s="133">
        <f>ROUND(I103*H103,2)</f>
        <v>0</v>
      </c>
      <c r="K103" s="129" t="s">
        <v>139</v>
      </c>
      <c r="L103" s="32"/>
      <c r="M103" s="134" t="s">
        <v>19</v>
      </c>
      <c r="N103" s="135" t="s">
        <v>41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2409</v>
      </c>
      <c r="AT103" s="138" t="s">
        <v>135</v>
      </c>
      <c r="AU103" s="138" t="s">
        <v>80</v>
      </c>
      <c r="AY103" s="17" t="s">
        <v>132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78</v>
      </c>
      <c r="BK103" s="139">
        <f>ROUND(I103*H103,2)</f>
        <v>0</v>
      </c>
      <c r="BL103" s="17" t="s">
        <v>2409</v>
      </c>
      <c r="BM103" s="138" t="s">
        <v>2431</v>
      </c>
    </row>
    <row r="104" spans="2:65" s="1" customFormat="1">
      <c r="B104" s="32"/>
      <c r="D104" s="140" t="s">
        <v>142</v>
      </c>
      <c r="F104" s="141" t="s">
        <v>2430</v>
      </c>
      <c r="I104" s="142"/>
      <c r="L104" s="32"/>
      <c r="M104" s="143"/>
      <c r="T104" s="53"/>
      <c r="AT104" s="17" t="s">
        <v>142</v>
      </c>
      <c r="AU104" s="17" t="s">
        <v>80</v>
      </c>
    </row>
    <row r="105" spans="2:65" s="1" customFormat="1">
      <c r="B105" s="32"/>
      <c r="D105" s="144" t="s">
        <v>144</v>
      </c>
      <c r="F105" s="145" t="s">
        <v>2432</v>
      </c>
      <c r="I105" s="142"/>
      <c r="L105" s="32"/>
      <c r="M105" s="143"/>
      <c r="T105" s="53"/>
      <c r="AT105" s="17" t="s">
        <v>144</v>
      </c>
      <c r="AU105" s="17" t="s">
        <v>80</v>
      </c>
    </row>
    <row r="106" spans="2:65" s="1" customFormat="1" ht="16.5" customHeight="1">
      <c r="B106" s="32"/>
      <c r="C106" s="127" t="s">
        <v>157</v>
      </c>
      <c r="D106" s="127" t="s">
        <v>135</v>
      </c>
      <c r="E106" s="128" t="s">
        <v>2433</v>
      </c>
      <c r="F106" s="129" t="s">
        <v>2434</v>
      </c>
      <c r="G106" s="130" t="s">
        <v>2408</v>
      </c>
      <c r="H106" s="131">
        <v>1</v>
      </c>
      <c r="I106" s="132"/>
      <c r="J106" s="133">
        <f>ROUND(I106*H106,2)</f>
        <v>0</v>
      </c>
      <c r="K106" s="129" t="s">
        <v>139</v>
      </c>
      <c r="L106" s="32"/>
      <c r="M106" s="134" t="s">
        <v>19</v>
      </c>
      <c r="N106" s="135" t="s">
        <v>41</v>
      </c>
      <c r="P106" s="136">
        <f>O106*H106</f>
        <v>0</v>
      </c>
      <c r="Q106" s="136">
        <v>0</v>
      </c>
      <c r="R106" s="136">
        <f>Q106*H106</f>
        <v>0</v>
      </c>
      <c r="S106" s="136">
        <v>0</v>
      </c>
      <c r="T106" s="137">
        <f>S106*H106</f>
        <v>0</v>
      </c>
      <c r="AR106" s="138" t="s">
        <v>2409</v>
      </c>
      <c r="AT106" s="138" t="s">
        <v>135</v>
      </c>
      <c r="AU106" s="138" t="s">
        <v>80</v>
      </c>
      <c r="AY106" s="17" t="s">
        <v>132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78</v>
      </c>
      <c r="BK106" s="139">
        <f>ROUND(I106*H106,2)</f>
        <v>0</v>
      </c>
      <c r="BL106" s="17" t="s">
        <v>2409</v>
      </c>
      <c r="BM106" s="138" t="s">
        <v>2435</v>
      </c>
    </row>
    <row r="107" spans="2:65" s="1" customFormat="1">
      <c r="B107" s="32"/>
      <c r="D107" s="140" t="s">
        <v>142</v>
      </c>
      <c r="F107" s="141" t="s">
        <v>2434</v>
      </c>
      <c r="I107" s="142"/>
      <c r="L107" s="32"/>
      <c r="M107" s="143"/>
      <c r="T107" s="53"/>
      <c r="AT107" s="17" t="s">
        <v>142</v>
      </c>
      <c r="AU107" s="17" t="s">
        <v>80</v>
      </c>
    </row>
    <row r="108" spans="2:65" s="1" customFormat="1">
      <c r="B108" s="32"/>
      <c r="D108" s="144" t="s">
        <v>144</v>
      </c>
      <c r="F108" s="145" t="s">
        <v>2436</v>
      </c>
      <c r="I108" s="142"/>
      <c r="L108" s="32"/>
      <c r="M108" s="143"/>
      <c r="T108" s="53"/>
      <c r="AT108" s="17" t="s">
        <v>144</v>
      </c>
      <c r="AU108" s="17" t="s">
        <v>80</v>
      </c>
    </row>
    <row r="109" spans="2:65" s="11" customFormat="1" ht="22.9" customHeight="1">
      <c r="B109" s="115"/>
      <c r="D109" s="116" t="s">
        <v>69</v>
      </c>
      <c r="E109" s="125" t="s">
        <v>2437</v>
      </c>
      <c r="F109" s="125" t="s">
        <v>2438</v>
      </c>
      <c r="I109" s="118"/>
      <c r="J109" s="126">
        <f>BK109</f>
        <v>0</v>
      </c>
      <c r="L109" s="115"/>
      <c r="M109" s="120"/>
      <c r="P109" s="121">
        <f>SUM(P110:P112)</f>
        <v>0</v>
      </c>
      <c r="R109" s="121">
        <f>SUM(R110:R112)</f>
        <v>0</v>
      </c>
      <c r="T109" s="122">
        <f>SUM(T110:T112)</f>
        <v>0</v>
      </c>
      <c r="AR109" s="116" t="s">
        <v>181</v>
      </c>
      <c r="AT109" s="123" t="s">
        <v>69</v>
      </c>
      <c r="AU109" s="123" t="s">
        <v>78</v>
      </c>
      <c r="AY109" s="116" t="s">
        <v>132</v>
      </c>
      <c r="BK109" s="124">
        <f>SUM(BK110:BK112)</f>
        <v>0</v>
      </c>
    </row>
    <row r="110" spans="2:65" s="1" customFormat="1" ht="16.5" customHeight="1">
      <c r="B110" s="32"/>
      <c r="C110" s="127" t="s">
        <v>193</v>
      </c>
      <c r="D110" s="127" t="s">
        <v>135</v>
      </c>
      <c r="E110" s="128" t="s">
        <v>2439</v>
      </c>
      <c r="F110" s="129" t="s">
        <v>2440</v>
      </c>
      <c r="G110" s="130" t="s">
        <v>2408</v>
      </c>
      <c r="H110" s="131">
        <v>1</v>
      </c>
      <c r="I110" s="132"/>
      <c r="J110" s="133">
        <f>ROUND(I110*H110,2)</f>
        <v>0</v>
      </c>
      <c r="K110" s="129" t="s">
        <v>139</v>
      </c>
      <c r="L110" s="32"/>
      <c r="M110" s="134" t="s">
        <v>19</v>
      </c>
      <c r="N110" s="135" t="s">
        <v>41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2409</v>
      </c>
      <c r="AT110" s="138" t="s">
        <v>135</v>
      </c>
      <c r="AU110" s="138" t="s">
        <v>80</v>
      </c>
      <c r="AY110" s="17" t="s">
        <v>132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78</v>
      </c>
      <c r="BK110" s="139">
        <f>ROUND(I110*H110,2)</f>
        <v>0</v>
      </c>
      <c r="BL110" s="17" t="s">
        <v>2409</v>
      </c>
      <c r="BM110" s="138" t="s">
        <v>2441</v>
      </c>
    </row>
    <row r="111" spans="2:65" s="1" customFormat="1">
      <c r="B111" s="32"/>
      <c r="D111" s="140" t="s">
        <v>142</v>
      </c>
      <c r="F111" s="141" t="s">
        <v>2440</v>
      </c>
      <c r="I111" s="142"/>
      <c r="L111" s="32"/>
      <c r="M111" s="143"/>
      <c r="T111" s="53"/>
      <c r="AT111" s="17" t="s">
        <v>142</v>
      </c>
      <c r="AU111" s="17" t="s">
        <v>80</v>
      </c>
    </row>
    <row r="112" spans="2:65" s="1" customFormat="1">
      <c r="B112" s="32"/>
      <c r="D112" s="144" t="s">
        <v>144</v>
      </c>
      <c r="F112" s="145" t="s">
        <v>2442</v>
      </c>
      <c r="I112" s="142"/>
      <c r="L112" s="32"/>
      <c r="M112" s="177"/>
      <c r="N112" s="178"/>
      <c r="O112" s="178"/>
      <c r="P112" s="178"/>
      <c r="Q112" s="178"/>
      <c r="R112" s="178"/>
      <c r="S112" s="178"/>
      <c r="T112" s="179"/>
      <c r="AT112" s="17" t="s">
        <v>144</v>
      </c>
      <c r="AU112" s="17" t="s">
        <v>80</v>
      </c>
    </row>
    <row r="113" spans="2:12" s="1" customFormat="1" ht="6.95" customHeight="1"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32"/>
    </row>
  </sheetData>
  <sheetProtection algorithmName="SHA-512" hashValue="FmgWGdS+BrD8BUlb4QT7ih/dRdWyE3Njp2DEsgzwTW2AzzGxnfrmBh2wDth+Ay1ltNGUXUwR7mq3M35vH6J6Dw==" saltValue="YiA5+aQXu4zRuhVegTxLRvbbexvvbIgEoOGV7JZvEIfoRxfAkz3cKVJZy1tySrndWMyKvNbheIZO3cCGriUU/Q==" spinCount="100000" sheet="1" objects="1" scenarios="1" formatColumns="0" formatRows="0" autoFilter="0"/>
  <autoFilter ref="C84:K112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500-000000000000}"/>
    <hyperlink ref="F94" r:id="rId2" xr:uid="{00000000-0004-0000-0500-000001000000}"/>
    <hyperlink ref="F98" r:id="rId3" xr:uid="{00000000-0004-0000-0500-000002000000}"/>
    <hyperlink ref="F101" r:id="rId4" xr:uid="{00000000-0004-0000-0500-000003000000}"/>
    <hyperlink ref="F105" r:id="rId5" xr:uid="{00000000-0004-0000-0500-000004000000}"/>
    <hyperlink ref="F108" r:id="rId6" xr:uid="{00000000-0004-0000-0500-000005000000}"/>
    <hyperlink ref="F112" r:id="rId7" xr:uid="{00000000-0004-0000-05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83" customWidth="1"/>
    <col min="2" max="2" width="1.6640625" style="183" customWidth="1"/>
    <col min="3" max="4" width="5" style="183" customWidth="1"/>
    <col min="5" max="5" width="11.6640625" style="183" customWidth="1"/>
    <col min="6" max="6" width="9.1640625" style="183" customWidth="1"/>
    <col min="7" max="7" width="5" style="183" customWidth="1"/>
    <col min="8" max="8" width="77.83203125" style="183" customWidth="1"/>
    <col min="9" max="10" width="20" style="183" customWidth="1"/>
    <col min="11" max="11" width="1.6640625" style="183" customWidth="1"/>
  </cols>
  <sheetData>
    <row r="1" spans="2:11" customFormat="1" ht="37.5" customHeight="1"/>
    <row r="2" spans="2:11" customFormat="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pans="2:11" s="15" customFormat="1" ht="45" customHeight="1">
      <c r="B3" s="235"/>
      <c r="C3" s="305" t="s">
        <v>2443</v>
      </c>
      <c r="D3" s="305"/>
      <c r="E3" s="305"/>
      <c r="F3" s="305"/>
      <c r="G3" s="305"/>
      <c r="H3" s="305"/>
      <c r="I3" s="305"/>
      <c r="J3" s="305"/>
      <c r="K3" s="236"/>
    </row>
    <row r="4" spans="2:11" customFormat="1" ht="25.5" customHeight="1">
      <c r="B4" s="237"/>
      <c r="C4" s="304" t="s">
        <v>2444</v>
      </c>
      <c r="D4" s="304"/>
      <c r="E4" s="304"/>
      <c r="F4" s="304"/>
      <c r="G4" s="304"/>
      <c r="H4" s="304"/>
      <c r="I4" s="304"/>
      <c r="J4" s="304"/>
      <c r="K4" s="238"/>
    </row>
    <row r="5" spans="2:11" customFormat="1" ht="5.25" customHeight="1">
      <c r="B5" s="237"/>
      <c r="C5" s="184"/>
      <c r="D5" s="184"/>
      <c r="E5" s="184"/>
      <c r="F5" s="184"/>
      <c r="G5" s="184"/>
      <c r="H5" s="184"/>
      <c r="I5" s="184"/>
      <c r="J5" s="184"/>
      <c r="K5" s="238"/>
    </row>
    <row r="6" spans="2:11" customFormat="1" ht="15" customHeight="1">
      <c r="B6" s="237"/>
      <c r="C6" s="303" t="s">
        <v>2445</v>
      </c>
      <c r="D6" s="303"/>
      <c r="E6" s="303"/>
      <c r="F6" s="303"/>
      <c r="G6" s="303"/>
      <c r="H6" s="303"/>
      <c r="I6" s="303"/>
      <c r="J6" s="303"/>
      <c r="K6" s="238"/>
    </row>
    <row r="7" spans="2:11" customFormat="1" ht="15" customHeight="1">
      <c r="B7" s="186"/>
      <c r="C7" s="303" t="s">
        <v>2446</v>
      </c>
      <c r="D7" s="303"/>
      <c r="E7" s="303"/>
      <c r="F7" s="303"/>
      <c r="G7" s="303"/>
      <c r="H7" s="303"/>
      <c r="I7" s="303"/>
      <c r="J7" s="303"/>
      <c r="K7" s="238"/>
    </row>
    <row r="8" spans="2:11" customFormat="1" ht="12.75" customHeight="1">
      <c r="B8" s="186"/>
      <c r="C8" s="185"/>
      <c r="D8" s="185"/>
      <c r="E8" s="185"/>
      <c r="F8" s="185"/>
      <c r="G8" s="185"/>
      <c r="H8" s="185"/>
      <c r="I8" s="185"/>
      <c r="J8" s="185"/>
      <c r="K8" s="238"/>
    </row>
    <row r="9" spans="2:11" customFormat="1" ht="15" customHeight="1">
      <c r="B9" s="186"/>
      <c r="C9" s="303" t="s">
        <v>2447</v>
      </c>
      <c r="D9" s="303"/>
      <c r="E9" s="303"/>
      <c r="F9" s="303"/>
      <c r="G9" s="303"/>
      <c r="H9" s="303"/>
      <c r="I9" s="303"/>
      <c r="J9" s="303"/>
      <c r="K9" s="238"/>
    </row>
    <row r="10" spans="2:11" customFormat="1" ht="15" customHeight="1">
      <c r="B10" s="186"/>
      <c r="C10" s="185"/>
      <c r="D10" s="303" t="s">
        <v>2448</v>
      </c>
      <c r="E10" s="303"/>
      <c r="F10" s="303"/>
      <c r="G10" s="303"/>
      <c r="H10" s="303"/>
      <c r="I10" s="303"/>
      <c r="J10" s="303"/>
      <c r="K10" s="238"/>
    </row>
    <row r="11" spans="2:11" customFormat="1" ht="15" customHeight="1">
      <c r="B11" s="186"/>
      <c r="C11" s="187"/>
      <c r="D11" s="303" t="s">
        <v>2449</v>
      </c>
      <c r="E11" s="303"/>
      <c r="F11" s="303"/>
      <c r="G11" s="303"/>
      <c r="H11" s="303"/>
      <c r="I11" s="303"/>
      <c r="J11" s="303"/>
      <c r="K11" s="238"/>
    </row>
    <row r="12" spans="2:11" customFormat="1" ht="15" customHeight="1">
      <c r="B12" s="186"/>
      <c r="C12" s="187"/>
      <c r="D12" s="185"/>
      <c r="E12" s="185"/>
      <c r="F12" s="185"/>
      <c r="G12" s="185"/>
      <c r="H12" s="185"/>
      <c r="I12" s="185"/>
      <c r="J12" s="185"/>
      <c r="K12" s="238"/>
    </row>
    <row r="13" spans="2:11" customFormat="1" ht="15" customHeight="1">
      <c r="B13" s="186"/>
      <c r="C13" s="187"/>
      <c r="D13" s="188" t="s">
        <v>2450</v>
      </c>
      <c r="E13" s="185"/>
      <c r="F13" s="185"/>
      <c r="G13" s="185"/>
      <c r="H13" s="185"/>
      <c r="I13" s="185"/>
      <c r="J13" s="185"/>
      <c r="K13" s="238"/>
    </row>
    <row r="14" spans="2:11" customFormat="1" ht="12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238"/>
    </row>
    <row r="15" spans="2:11" customFormat="1" ht="15" customHeight="1">
      <c r="B15" s="186"/>
      <c r="C15" s="187"/>
      <c r="D15" s="303" t="s">
        <v>2451</v>
      </c>
      <c r="E15" s="303"/>
      <c r="F15" s="303"/>
      <c r="G15" s="303"/>
      <c r="H15" s="303"/>
      <c r="I15" s="303"/>
      <c r="J15" s="303"/>
      <c r="K15" s="238"/>
    </row>
    <row r="16" spans="2:11" customFormat="1" ht="15" customHeight="1">
      <c r="B16" s="186"/>
      <c r="C16" s="187"/>
      <c r="D16" s="303" t="s">
        <v>2452</v>
      </c>
      <c r="E16" s="303"/>
      <c r="F16" s="303"/>
      <c r="G16" s="303"/>
      <c r="H16" s="303"/>
      <c r="I16" s="303"/>
      <c r="J16" s="303"/>
      <c r="K16" s="238"/>
    </row>
    <row r="17" spans="2:11" customFormat="1" ht="15" customHeight="1">
      <c r="B17" s="186"/>
      <c r="C17" s="187"/>
      <c r="D17" s="303" t="s">
        <v>2453</v>
      </c>
      <c r="E17" s="303"/>
      <c r="F17" s="303"/>
      <c r="G17" s="303"/>
      <c r="H17" s="303"/>
      <c r="I17" s="303"/>
      <c r="J17" s="303"/>
      <c r="K17" s="238"/>
    </row>
    <row r="18" spans="2:11" customFormat="1" ht="15" customHeight="1">
      <c r="B18" s="186"/>
      <c r="C18" s="187"/>
      <c r="D18" s="187"/>
      <c r="E18" s="189" t="s">
        <v>77</v>
      </c>
      <c r="F18" s="303" t="s">
        <v>2454</v>
      </c>
      <c r="G18" s="303"/>
      <c r="H18" s="303"/>
      <c r="I18" s="303"/>
      <c r="J18" s="303"/>
      <c r="K18" s="238"/>
    </row>
    <row r="19" spans="2:11" customFormat="1" ht="15" customHeight="1">
      <c r="B19" s="186"/>
      <c r="C19" s="187"/>
      <c r="D19" s="187"/>
      <c r="E19" s="189" t="s">
        <v>2455</v>
      </c>
      <c r="F19" s="303" t="s">
        <v>2456</v>
      </c>
      <c r="G19" s="303"/>
      <c r="H19" s="303"/>
      <c r="I19" s="303"/>
      <c r="J19" s="303"/>
      <c r="K19" s="238"/>
    </row>
    <row r="20" spans="2:11" customFormat="1" ht="15" customHeight="1">
      <c r="B20" s="186"/>
      <c r="C20" s="187"/>
      <c r="D20" s="187"/>
      <c r="E20" s="189" t="s">
        <v>2457</v>
      </c>
      <c r="F20" s="303" t="s">
        <v>2458</v>
      </c>
      <c r="G20" s="303"/>
      <c r="H20" s="303"/>
      <c r="I20" s="303"/>
      <c r="J20" s="303"/>
      <c r="K20" s="238"/>
    </row>
    <row r="21" spans="2:11" customFormat="1" ht="15" customHeight="1">
      <c r="B21" s="186"/>
      <c r="C21" s="187"/>
      <c r="D21" s="187"/>
      <c r="E21" s="189" t="s">
        <v>2459</v>
      </c>
      <c r="F21" s="303" t="s">
        <v>91</v>
      </c>
      <c r="G21" s="303"/>
      <c r="H21" s="303"/>
      <c r="I21" s="303"/>
      <c r="J21" s="303"/>
      <c r="K21" s="238"/>
    </row>
    <row r="22" spans="2:11" customFormat="1" ht="15" customHeight="1">
      <c r="B22" s="186"/>
      <c r="C22" s="187"/>
      <c r="D22" s="187"/>
      <c r="E22" s="189" t="s">
        <v>2460</v>
      </c>
      <c r="F22" s="303" t="s">
        <v>2461</v>
      </c>
      <c r="G22" s="303"/>
      <c r="H22" s="303"/>
      <c r="I22" s="303"/>
      <c r="J22" s="303"/>
      <c r="K22" s="238"/>
    </row>
    <row r="23" spans="2:11" customFormat="1" ht="15" customHeight="1">
      <c r="B23" s="186"/>
      <c r="C23" s="187"/>
      <c r="D23" s="187"/>
      <c r="E23" s="189" t="s">
        <v>2462</v>
      </c>
      <c r="F23" s="303" t="s">
        <v>2463</v>
      </c>
      <c r="G23" s="303"/>
      <c r="H23" s="303"/>
      <c r="I23" s="303"/>
      <c r="J23" s="303"/>
      <c r="K23" s="238"/>
    </row>
    <row r="24" spans="2:11" customFormat="1" ht="12.75" customHeight="1">
      <c r="B24" s="186"/>
      <c r="C24" s="187"/>
      <c r="D24" s="187"/>
      <c r="E24" s="187"/>
      <c r="F24" s="187"/>
      <c r="G24" s="187"/>
      <c r="H24" s="187"/>
      <c r="I24" s="187"/>
      <c r="J24" s="187"/>
      <c r="K24" s="238"/>
    </row>
    <row r="25" spans="2:11" customFormat="1" ht="15" customHeight="1">
      <c r="B25" s="186"/>
      <c r="C25" s="303" t="s">
        <v>2464</v>
      </c>
      <c r="D25" s="303"/>
      <c r="E25" s="303"/>
      <c r="F25" s="303"/>
      <c r="G25" s="303"/>
      <c r="H25" s="303"/>
      <c r="I25" s="303"/>
      <c r="J25" s="303"/>
      <c r="K25" s="238"/>
    </row>
    <row r="26" spans="2:11" customFormat="1" ht="15" customHeight="1">
      <c r="B26" s="186"/>
      <c r="C26" s="303" t="s">
        <v>2465</v>
      </c>
      <c r="D26" s="303"/>
      <c r="E26" s="303"/>
      <c r="F26" s="303"/>
      <c r="G26" s="303"/>
      <c r="H26" s="303"/>
      <c r="I26" s="303"/>
      <c r="J26" s="303"/>
      <c r="K26" s="238"/>
    </row>
    <row r="27" spans="2:11" customFormat="1" ht="15" customHeight="1">
      <c r="B27" s="186"/>
      <c r="C27" s="185"/>
      <c r="D27" s="303" t="s">
        <v>2466</v>
      </c>
      <c r="E27" s="303"/>
      <c r="F27" s="303"/>
      <c r="G27" s="303"/>
      <c r="H27" s="303"/>
      <c r="I27" s="303"/>
      <c r="J27" s="303"/>
      <c r="K27" s="238"/>
    </row>
    <row r="28" spans="2:11" customFormat="1" ht="15" customHeight="1">
      <c r="B28" s="186"/>
      <c r="C28" s="187"/>
      <c r="D28" s="303" t="s">
        <v>2467</v>
      </c>
      <c r="E28" s="303"/>
      <c r="F28" s="303"/>
      <c r="G28" s="303"/>
      <c r="H28" s="303"/>
      <c r="I28" s="303"/>
      <c r="J28" s="303"/>
      <c r="K28" s="238"/>
    </row>
    <row r="29" spans="2:11" customFormat="1" ht="12.75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238"/>
    </row>
    <row r="30" spans="2:11" customFormat="1" ht="15" customHeight="1">
      <c r="B30" s="186"/>
      <c r="C30" s="187"/>
      <c r="D30" s="303" t="s">
        <v>2468</v>
      </c>
      <c r="E30" s="303"/>
      <c r="F30" s="303"/>
      <c r="G30" s="303"/>
      <c r="H30" s="303"/>
      <c r="I30" s="303"/>
      <c r="J30" s="303"/>
      <c r="K30" s="238"/>
    </row>
    <row r="31" spans="2:11" customFormat="1" ht="15" customHeight="1">
      <c r="B31" s="186"/>
      <c r="C31" s="187"/>
      <c r="D31" s="303" t="s">
        <v>2469</v>
      </c>
      <c r="E31" s="303"/>
      <c r="F31" s="303"/>
      <c r="G31" s="303"/>
      <c r="H31" s="303"/>
      <c r="I31" s="303"/>
      <c r="J31" s="303"/>
      <c r="K31" s="238"/>
    </row>
    <row r="32" spans="2:11" customFormat="1" ht="12.75" customHeight="1">
      <c r="B32" s="186"/>
      <c r="C32" s="187"/>
      <c r="D32" s="187"/>
      <c r="E32" s="187"/>
      <c r="F32" s="187"/>
      <c r="G32" s="187"/>
      <c r="H32" s="187"/>
      <c r="I32" s="187"/>
      <c r="J32" s="187"/>
      <c r="K32" s="238"/>
    </row>
    <row r="33" spans="2:11" customFormat="1" ht="15" customHeight="1">
      <c r="B33" s="186"/>
      <c r="C33" s="187"/>
      <c r="D33" s="303" t="s">
        <v>2470</v>
      </c>
      <c r="E33" s="303"/>
      <c r="F33" s="303"/>
      <c r="G33" s="303"/>
      <c r="H33" s="303"/>
      <c r="I33" s="303"/>
      <c r="J33" s="303"/>
      <c r="K33" s="238"/>
    </row>
    <row r="34" spans="2:11" customFormat="1" ht="15" customHeight="1">
      <c r="B34" s="186"/>
      <c r="C34" s="187"/>
      <c r="D34" s="303" t="s">
        <v>2471</v>
      </c>
      <c r="E34" s="303"/>
      <c r="F34" s="303"/>
      <c r="G34" s="303"/>
      <c r="H34" s="303"/>
      <c r="I34" s="303"/>
      <c r="J34" s="303"/>
      <c r="K34" s="238"/>
    </row>
    <row r="35" spans="2:11" customFormat="1" ht="15" customHeight="1">
      <c r="B35" s="186"/>
      <c r="C35" s="187"/>
      <c r="D35" s="303" t="s">
        <v>2472</v>
      </c>
      <c r="E35" s="303"/>
      <c r="F35" s="303"/>
      <c r="G35" s="303"/>
      <c r="H35" s="303"/>
      <c r="I35" s="303"/>
      <c r="J35" s="303"/>
      <c r="K35" s="238"/>
    </row>
    <row r="36" spans="2:11" customFormat="1" ht="15" customHeight="1">
      <c r="B36" s="186"/>
      <c r="C36" s="187"/>
      <c r="D36" s="185"/>
      <c r="E36" s="188" t="s">
        <v>118</v>
      </c>
      <c r="F36" s="185"/>
      <c r="G36" s="303" t="s">
        <v>2473</v>
      </c>
      <c r="H36" s="303"/>
      <c r="I36" s="303"/>
      <c r="J36" s="303"/>
      <c r="K36" s="238"/>
    </row>
    <row r="37" spans="2:11" customFormat="1" ht="30.75" customHeight="1">
      <c r="B37" s="186"/>
      <c r="C37" s="187"/>
      <c r="D37" s="185"/>
      <c r="E37" s="188" t="s">
        <v>2474</v>
      </c>
      <c r="F37" s="185"/>
      <c r="G37" s="303" t="s">
        <v>2475</v>
      </c>
      <c r="H37" s="303"/>
      <c r="I37" s="303"/>
      <c r="J37" s="303"/>
      <c r="K37" s="238"/>
    </row>
    <row r="38" spans="2:11" customFormat="1" ht="15" customHeight="1">
      <c r="B38" s="186"/>
      <c r="C38" s="187"/>
      <c r="D38" s="185"/>
      <c r="E38" s="188" t="s">
        <v>51</v>
      </c>
      <c r="F38" s="185"/>
      <c r="G38" s="303" t="s">
        <v>2476</v>
      </c>
      <c r="H38" s="303"/>
      <c r="I38" s="303"/>
      <c r="J38" s="303"/>
      <c r="K38" s="238"/>
    </row>
    <row r="39" spans="2:11" customFormat="1" ht="15" customHeight="1">
      <c r="B39" s="186"/>
      <c r="C39" s="187"/>
      <c r="D39" s="185"/>
      <c r="E39" s="188" t="s">
        <v>52</v>
      </c>
      <c r="F39" s="185"/>
      <c r="G39" s="303" t="s">
        <v>2477</v>
      </c>
      <c r="H39" s="303"/>
      <c r="I39" s="303"/>
      <c r="J39" s="303"/>
      <c r="K39" s="238"/>
    </row>
    <row r="40" spans="2:11" customFormat="1" ht="15" customHeight="1">
      <c r="B40" s="186"/>
      <c r="C40" s="187"/>
      <c r="D40" s="185"/>
      <c r="E40" s="188" t="s">
        <v>119</v>
      </c>
      <c r="F40" s="185"/>
      <c r="G40" s="303" t="s">
        <v>2478</v>
      </c>
      <c r="H40" s="303"/>
      <c r="I40" s="303"/>
      <c r="J40" s="303"/>
      <c r="K40" s="238"/>
    </row>
    <row r="41" spans="2:11" customFormat="1" ht="15" customHeight="1">
      <c r="B41" s="186"/>
      <c r="C41" s="187"/>
      <c r="D41" s="185"/>
      <c r="E41" s="188" t="s">
        <v>120</v>
      </c>
      <c r="F41" s="185"/>
      <c r="G41" s="303" t="s">
        <v>2479</v>
      </c>
      <c r="H41" s="303"/>
      <c r="I41" s="303"/>
      <c r="J41" s="303"/>
      <c r="K41" s="238"/>
    </row>
    <row r="42" spans="2:11" customFormat="1" ht="15" customHeight="1">
      <c r="B42" s="186"/>
      <c r="C42" s="187"/>
      <c r="D42" s="185"/>
      <c r="E42" s="188" t="s">
        <v>2480</v>
      </c>
      <c r="F42" s="185"/>
      <c r="G42" s="303" t="s">
        <v>2481</v>
      </c>
      <c r="H42" s="303"/>
      <c r="I42" s="303"/>
      <c r="J42" s="303"/>
      <c r="K42" s="238"/>
    </row>
    <row r="43" spans="2:11" customFormat="1" ht="15" customHeight="1">
      <c r="B43" s="186"/>
      <c r="C43" s="187"/>
      <c r="D43" s="185"/>
      <c r="E43" s="188"/>
      <c r="F43" s="185"/>
      <c r="G43" s="303" t="s">
        <v>2482</v>
      </c>
      <c r="H43" s="303"/>
      <c r="I43" s="303"/>
      <c r="J43" s="303"/>
      <c r="K43" s="238"/>
    </row>
    <row r="44" spans="2:11" customFormat="1" ht="15" customHeight="1">
      <c r="B44" s="186"/>
      <c r="C44" s="187"/>
      <c r="D44" s="185"/>
      <c r="E44" s="188" t="s">
        <v>2483</v>
      </c>
      <c r="F44" s="185"/>
      <c r="G44" s="303" t="s">
        <v>2484</v>
      </c>
      <c r="H44" s="303"/>
      <c r="I44" s="303"/>
      <c r="J44" s="303"/>
      <c r="K44" s="238"/>
    </row>
    <row r="45" spans="2:11" customFormat="1" ht="15" customHeight="1">
      <c r="B45" s="186"/>
      <c r="C45" s="187"/>
      <c r="D45" s="185"/>
      <c r="E45" s="188" t="s">
        <v>122</v>
      </c>
      <c r="F45" s="185"/>
      <c r="G45" s="303" t="s">
        <v>2485</v>
      </c>
      <c r="H45" s="303"/>
      <c r="I45" s="303"/>
      <c r="J45" s="303"/>
      <c r="K45" s="238"/>
    </row>
    <row r="46" spans="2:11" customFormat="1" ht="12.75" customHeight="1">
      <c r="B46" s="186"/>
      <c r="C46" s="187"/>
      <c r="D46" s="185"/>
      <c r="E46" s="185"/>
      <c r="F46" s="185"/>
      <c r="G46" s="185"/>
      <c r="H46" s="185"/>
      <c r="I46" s="185"/>
      <c r="J46" s="185"/>
      <c r="K46" s="238"/>
    </row>
    <row r="47" spans="2:11" customFormat="1" ht="15" customHeight="1">
      <c r="B47" s="186"/>
      <c r="C47" s="187"/>
      <c r="D47" s="303" t="s">
        <v>2486</v>
      </c>
      <c r="E47" s="303"/>
      <c r="F47" s="303"/>
      <c r="G47" s="303"/>
      <c r="H47" s="303"/>
      <c r="I47" s="303"/>
      <c r="J47" s="303"/>
      <c r="K47" s="238"/>
    </row>
    <row r="48" spans="2:11" customFormat="1" ht="15" customHeight="1">
      <c r="B48" s="186"/>
      <c r="C48" s="187"/>
      <c r="D48" s="187"/>
      <c r="E48" s="303" t="s">
        <v>2487</v>
      </c>
      <c r="F48" s="303"/>
      <c r="G48" s="303"/>
      <c r="H48" s="303"/>
      <c r="I48" s="303"/>
      <c r="J48" s="303"/>
      <c r="K48" s="238"/>
    </row>
    <row r="49" spans="2:11" customFormat="1" ht="15" customHeight="1">
      <c r="B49" s="186"/>
      <c r="C49" s="187"/>
      <c r="D49" s="187"/>
      <c r="E49" s="303" t="s">
        <v>2488</v>
      </c>
      <c r="F49" s="303"/>
      <c r="G49" s="303"/>
      <c r="H49" s="303"/>
      <c r="I49" s="303"/>
      <c r="J49" s="303"/>
      <c r="K49" s="238"/>
    </row>
    <row r="50" spans="2:11" customFormat="1" ht="15" customHeight="1">
      <c r="B50" s="186"/>
      <c r="C50" s="187"/>
      <c r="D50" s="187"/>
      <c r="E50" s="303" t="s">
        <v>2489</v>
      </c>
      <c r="F50" s="303"/>
      <c r="G50" s="303"/>
      <c r="H50" s="303"/>
      <c r="I50" s="303"/>
      <c r="J50" s="303"/>
      <c r="K50" s="238"/>
    </row>
    <row r="51" spans="2:11" customFormat="1" ht="15" customHeight="1">
      <c r="B51" s="186"/>
      <c r="C51" s="187"/>
      <c r="D51" s="303" t="s">
        <v>2490</v>
      </c>
      <c r="E51" s="303"/>
      <c r="F51" s="303"/>
      <c r="G51" s="303"/>
      <c r="H51" s="303"/>
      <c r="I51" s="303"/>
      <c r="J51" s="303"/>
      <c r="K51" s="238"/>
    </row>
    <row r="52" spans="2:11" customFormat="1" ht="25.5" customHeight="1">
      <c r="B52" s="237"/>
      <c r="C52" s="304" t="s">
        <v>2491</v>
      </c>
      <c r="D52" s="304"/>
      <c r="E52" s="304"/>
      <c r="F52" s="304"/>
      <c r="G52" s="304"/>
      <c r="H52" s="304"/>
      <c r="I52" s="304"/>
      <c r="J52" s="304"/>
      <c r="K52" s="238"/>
    </row>
    <row r="53" spans="2:11" customFormat="1" ht="5.25" customHeight="1">
      <c r="B53" s="237"/>
      <c r="C53" s="184"/>
      <c r="D53" s="184"/>
      <c r="E53" s="184"/>
      <c r="F53" s="184"/>
      <c r="G53" s="184"/>
      <c r="H53" s="184"/>
      <c r="I53" s="184"/>
      <c r="J53" s="184"/>
      <c r="K53" s="238"/>
    </row>
    <row r="54" spans="2:11" customFormat="1" ht="15" customHeight="1">
      <c r="B54" s="237"/>
      <c r="C54" s="303" t="s">
        <v>2492</v>
      </c>
      <c r="D54" s="303"/>
      <c r="E54" s="303"/>
      <c r="F54" s="303"/>
      <c r="G54" s="303"/>
      <c r="H54" s="303"/>
      <c r="I54" s="303"/>
      <c r="J54" s="303"/>
      <c r="K54" s="238"/>
    </row>
    <row r="55" spans="2:11" customFormat="1" ht="15" customHeight="1">
      <c r="B55" s="237"/>
      <c r="C55" s="303" t="s">
        <v>2493</v>
      </c>
      <c r="D55" s="303"/>
      <c r="E55" s="303"/>
      <c r="F55" s="303"/>
      <c r="G55" s="303"/>
      <c r="H55" s="303"/>
      <c r="I55" s="303"/>
      <c r="J55" s="303"/>
      <c r="K55" s="238"/>
    </row>
    <row r="56" spans="2:11" customFormat="1" ht="12.75" customHeight="1">
      <c r="B56" s="237"/>
      <c r="C56" s="185"/>
      <c r="D56" s="185"/>
      <c r="E56" s="185"/>
      <c r="F56" s="185"/>
      <c r="G56" s="185"/>
      <c r="H56" s="185"/>
      <c r="I56" s="185"/>
      <c r="J56" s="185"/>
      <c r="K56" s="238"/>
    </row>
    <row r="57" spans="2:11" customFormat="1" ht="15" customHeight="1">
      <c r="B57" s="237"/>
      <c r="C57" s="303" t="s">
        <v>2494</v>
      </c>
      <c r="D57" s="303"/>
      <c r="E57" s="303"/>
      <c r="F57" s="303"/>
      <c r="G57" s="303"/>
      <c r="H57" s="303"/>
      <c r="I57" s="303"/>
      <c r="J57" s="303"/>
      <c r="K57" s="238"/>
    </row>
    <row r="58" spans="2:11" customFormat="1" ht="15" customHeight="1">
      <c r="B58" s="237"/>
      <c r="C58" s="187"/>
      <c r="D58" s="303" t="s">
        <v>2495</v>
      </c>
      <c r="E58" s="303"/>
      <c r="F58" s="303"/>
      <c r="G58" s="303"/>
      <c r="H58" s="303"/>
      <c r="I58" s="303"/>
      <c r="J58" s="303"/>
      <c r="K58" s="238"/>
    </row>
    <row r="59" spans="2:11" customFormat="1" ht="15" customHeight="1">
      <c r="B59" s="237"/>
      <c r="C59" s="187"/>
      <c r="D59" s="303" t="s">
        <v>2496</v>
      </c>
      <c r="E59" s="303"/>
      <c r="F59" s="303"/>
      <c r="G59" s="303"/>
      <c r="H59" s="303"/>
      <c r="I59" s="303"/>
      <c r="J59" s="303"/>
      <c r="K59" s="238"/>
    </row>
    <row r="60" spans="2:11" customFormat="1" ht="15" customHeight="1">
      <c r="B60" s="237"/>
      <c r="C60" s="187"/>
      <c r="D60" s="303" t="s">
        <v>2497</v>
      </c>
      <c r="E60" s="303"/>
      <c r="F60" s="303"/>
      <c r="G60" s="303"/>
      <c r="H60" s="303"/>
      <c r="I60" s="303"/>
      <c r="J60" s="303"/>
      <c r="K60" s="238"/>
    </row>
    <row r="61" spans="2:11" customFormat="1" ht="15" customHeight="1">
      <c r="B61" s="237"/>
      <c r="C61" s="187"/>
      <c r="D61" s="303" t="s">
        <v>2498</v>
      </c>
      <c r="E61" s="303"/>
      <c r="F61" s="303"/>
      <c r="G61" s="303"/>
      <c r="H61" s="303"/>
      <c r="I61" s="303"/>
      <c r="J61" s="303"/>
      <c r="K61" s="238"/>
    </row>
    <row r="62" spans="2:11" customFormat="1" ht="15" customHeight="1">
      <c r="B62" s="237"/>
      <c r="C62" s="187"/>
      <c r="D62" s="306" t="s">
        <v>2499</v>
      </c>
      <c r="E62" s="306"/>
      <c r="F62" s="306"/>
      <c r="G62" s="306"/>
      <c r="H62" s="306"/>
      <c r="I62" s="306"/>
      <c r="J62" s="306"/>
      <c r="K62" s="238"/>
    </row>
    <row r="63" spans="2:11" customFormat="1" ht="15" customHeight="1">
      <c r="B63" s="237"/>
      <c r="C63" s="187"/>
      <c r="D63" s="303" t="s">
        <v>2500</v>
      </c>
      <c r="E63" s="303"/>
      <c r="F63" s="303"/>
      <c r="G63" s="303"/>
      <c r="H63" s="303"/>
      <c r="I63" s="303"/>
      <c r="J63" s="303"/>
      <c r="K63" s="238"/>
    </row>
    <row r="64" spans="2:11" customFormat="1" ht="12.75" customHeight="1">
      <c r="B64" s="237"/>
      <c r="C64" s="187"/>
      <c r="D64" s="187"/>
      <c r="E64" s="190"/>
      <c r="F64" s="187"/>
      <c r="G64" s="187"/>
      <c r="H64" s="187"/>
      <c r="I64" s="187"/>
      <c r="J64" s="187"/>
      <c r="K64" s="238"/>
    </row>
    <row r="65" spans="2:11" customFormat="1" ht="15" customHeight="1">
      <c r="B65" s="237"/>
      <c r="C65" s="187"/>
      <c r="D65" s="303" t="s">
        <v>2501</v>
      </c>
      <c r="E65" s="303"/>
      <c r="F65" s="303"/>
      <c r="G65" s="303"/>
      <c r="H65" s="303"/>
      <c r="I65" s="303"/>
      <c r="J65" s="303"/>
      <c r="K65" s="238"/>
    </row>
    <row r="66" spans="2:11" customFormat="1" ht="15" customHeight="1">
      <c r="B66" s="237"/>
      <c r="C66" s="187"/>
      <c r="D66" s="306" t="s">
        <v>2502</v>
      </c>
      <c r="E66" s="306"/>
      <c r="F66" s="306"/>
      <c r="G66" s="306"/>
      <c r="H66" s="306"/>
      <c r="I66" s="306"/>
      <c r="J66" s="306"/>
      <c r="K66" s="238"/>
    </row>
    <row r="67" spans="2:11" customFormat="1" ht="15" customHeight="1">
      <c r="B67" s="237"/>
      <c r="C67" s="187"/>
      <c r="D67" s="303" t="s">
        <v>2503</v>
      </c>
      <c r="E67" s="303"/>
      <c r="F67" s="303"/>
      <c r="G67" s="303"/>
      <c r="H67" s="303"/>
      <c r="I67" s="303"/>
      <c r="J67" s="303"/>
      <c r="K67" s="238"/>
    </row>
    <row r="68" spans="2:11" customFormat="1" ht="15" customHeight="1">
      <c r="B68" s="237"/>
      <c r="C68" s="187"/>
      <c r="D68" s="303" t="s">
        <v>2504</v>
      </c>
      <c r="E68" s="303"/>
      <c r="F68" s="303"/>
      <c r="G68" s="303"/>
      <c r="H68" s="303"/>
      <c r="I68" s="303"/>
      <c r="J68" s="303"/>
      <c r="K68" s="238"/>
    </row>
    <row r="69" spans="2:11" customFormat="1" ht="15" customHeight="1">
      <c r="B69" s="237"/>
      <c r="C69" s="187"/>
      <c r="D69" s="303" t="s">
        <v>2505</v>
      </c>
      <c r="E69" s="303"/>
      <c r="F69" s="303"/>
      <c r="G69" s="303"/>
      <c r="H69" s="303"/>
      <c r="I69" s="303"/>
      <c r="J69" s="303"/>
      <c r="K69" s="238"/>
    </row>
    <row r="70" spans="2:11" customFormat="1" ht="15" customHeight="1">
      <c r="B70" s="237"/>
      <c r="C70" s="187"/>
      <c r="D70" s="303" t="s">
        <v>2506</v>
      </c>
      <c r="E70" s="303"/>
      <c r="F70" s="303"/>
      <c r="G70" s="303"/>
      <c r="H70" s="303"/>
      <c r="I70" s="303"/>
      <c r="J70" s="303"/>
      <c r="K70" s="238"/>
    </row>
    <row r="71" spans="2:11" customFormat="1" ht="12.75" customHeight="1">
      <c r="B71" s="239"/>
      <c r="C71" s="191"/>
      <c r="D71" s="191"/>
      <c r="E71" s="191"/>
      <c r="F71" s="191"/>
      <c r="G71" s="191"/>
      <c r="H71" s="191"/>
      <c r="I71" s="191"/>
      <c r="J71" s="191"/>
      <c r="K71" s="240"/>
    </row>
    <row r="72" spans="2:1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customFormat="1" ht="45" customHeight="1">
      <c r="B75" s="246"/>
      <c r="C75" s="307" t="s">
        <v>2507</v>
      </c>
      <c r="D75" s="307"/>
      <c r="E75" s="307"/>
      <c r="F75" s="307"/>
      <c r="G75" s="307"/>
      <c r="H75" s="307"/>
      <c r="I75" s="307"/>
      <c r="J75" s="307"/>
      <c r="K75" s="247"/>
    </row>
    <row r="76" spans="2:11" customFormat="1" ht="17.25" customHeight="1">
      <c r="B76" s="246"/>
      <c r="C76" s="192" t="s">
        <v>2508</v>
      </c>
      <c r="D76" s="192"/>
      <c r="E76" s="192"/>
      <c r="F76" s="192" t="s">
        <v>2509</v>
      </c>
      <c r="G76" s="193"/>
      <c r="H76" s="192" t="s">
        <v>52</v>
      </c>
      <c r="I76" s="192" t="s">
        <v>55</v>
      </c>
      <c r="J76" s="192" t="s">
        <v>2510</v>
      </c>
      <c r="K76" s="247"/>
    </row>
    <row r="77" spans="2:11" customFormat="1" ht="17.25" customHeight="1">
      <c r="B77" s="246"/>
      <c r="C77" s="194" t="s">
        <v>2511</v>
      </c>
      <c r="D77" s="194"/>
      <c r="E77" s="194"/>
      <c r="F77" s="195" t="s">
        <v>2512</v>
      </c>
      <c r="G77" s="196"/>
      <c r="H77" s="194"/>
      <c r="I77" s="194"/>
      <c r="J77" s="194" t="s">
        <v>2513</v>
      </c>
      <c r="K77" s="247"/>
    </row>
    <row r="78" spans="2:11" customFormat="1" ht="5.25" customHeight="1">
      <c r="B78" s="246"/>
      <c r="C78" s="197"/>
      <c r="D78" s="197"/>
      <c r="E78" s="197"/>
      <c r="F78" s="197"/>
      <c r="G78" s="198"/>
      <c r="H78" s="197"/>
      <c r="I78" s="197"/>
      <c r="J78" s="197"/>
      <c r="K78" s="247"/>
    </row>
    <row r="79" spans="2:11" customFormat="1" ht="15" customHeight="1">
      <c r="B79" s="246"/>
      <c r="C79" s="188" t="s">
        <v>51</v>
      </c>
      <c r="D79" s="199"/>
      <c r="E79" s="199"/>
      <c r="F79" s="200" t="s">
        <v>2514</v>
      </c>
      <c r="G79" s="201"/>
      <c r="H79" s="188" t="s">
        <v>2515</v>
      </c>
      <c r="I79" s="188" t="s">
        <v>2516</v>
      </c>
      <c r="J79" s="188">
        <v>20</v>
      </c>
      <c r="K79" s="247"/>
    </row>
    <row r="80" spans="2:11" customFormat="1" ht="15" customHeight="1">
      <c r="B80" s="246"/>
      <c r="C80" s="188" t="s">
        <v>2517</v>
      </c>
      <c r="D80" s="188"/>
      <c r="E80" s="188"/>
      <c r="F80" s="200" t="s">
        <v>2514</v>
      </c>
      <c r="G80" s="201"/>
      <c r="H80" s="188" t="s">
        <v>2518</v>
      </c>
      <c r="I80" s="188" t="s">
        <v>2516</v>
      </c>
      <c r="J80" s="188">
        <v>120</v>
      </c>
      <c r="K80" s="247"/>
    </row>
    <row r="81" spans="2:11" customFormat="1" ht="15" customHeight="1">
      <c r="B81" s="202"/>
      <c r="C81" s="188" t="s">
        <v>2519</v>
      </c>
      <c r="D81" s="188"/>
      <c r="E81" s="188"/>
      <c r="F81" s="200" t="s">
        <v>2520</v>
      </c>
      <c r="G81" s="201"/>
      <c r="H81" s="188" t="s">
        <v>2521</v>
      </c>
      <c r="I81" s="188" t="s">
        <v>2516</v>
      </c>
      <c r="J81" s="188">
        <v>50</v>
      </c>
      <c r="K81" s="247"/>
    </row>
    <row r="82" spans="2:11" customFormat="1" ht="15" customHeight="1">
      <c r="B82" s="202"/>
      <c r="C82" s="188" t="s">
        <v>2522</v>
      </c>
      <c r="D82" s="188"/>
      <c r="E82" s="188"/>
      <c r="F82" s="200" t="s">
        <v>2514</v>
      </c>
      <c r="G82" s="201"/>
      <c r="H82" s="188" t="s">
        <v>2523</v>
      </c>
      <c r="I82" s="188" t="s">
        <v>2524</v>
      </c>
      <c r="J82" s="188"/>
      <c r="K82" s="247"/>
    </row>
    <row r="83" spans="2:11" customFormat="1" ht="15" customHeight="1">
      <c r="B83" s="202"/>
      <c r="C83" s="188" t="s">
        <v>2525</v>
      </c>
      <c r="D83" s="188"/>
      <c r="E83" s="188"/>
      <c r="F83" s="200" t="s">
        <v>2520</v>
      </c>
      <c r="G83" s="188"/>
      <c r="H83" s="188" t="s">
        <v>2526</v>
      </c>
      <c r="I83" s="188" t="s">
        <v>2516</v>
      </c>
      <c r="J83" s="188">
        <v>15</v>
      </c>
      <c r="K83" s="247"/>
    </row>
    <row r="84" spans="2:11" customFormat="1" ht="15" customHeight="1">
      <c r="B84" s="202"/>
      <c r="C84" s="188" t="s">
        <v>2527</v>
      </c>
      <c r="D84" s="188"/>
      <c r="E84" s="188"/>
      <c r="F84" s="200" t="s">
        <v>2520</v>
      </c>
      <c r="G84" s="188"/>
      <c r="H84" s="188" t="s">
        <v>2528</v>
      </c>
      <c r="I84" s="188" t="s">
        <v>2516</v>
      </c>
      <c r="J84" s="188">
        <v>15</v>
      </c>
      <c r="K84" s="247"/>
    </row>
    <row r="85" spans="2:11" customFormat="1" ht="15" customHeight="1">
      <c r="B85" s="202"/>
      <c r="C85" s="188" t="s">
        <v>2529</v>
      </c>
      <c r="D85" s="188"/>
      <c r="E85" s="188"/>
      <c r="F85" s="200" t="s">
        <v>2520</v>
      </c>
      <c r="G85" s="188"/>
      <c r="H85" s="188" t="s">
        <v>2530</v>
      </c>
      <c r="I85" s="188" t="s">
        <v>2516</v>
      </c>
      <c r="J85" s="188">
        <v>20</v>
      </c>
      <c r="K85" s="247"/>
    </row>
    <row r="86" spans="2:11" customFormat="1" ht="15" customHeight="1">
      <c r="B86" s="202"/>
      <c r="C86" s="188" t="s">
        <v>2531</v>
      </c>
      <c r="D86" s="188"/>
      <c r="E86" s="188"/>
      <c r="F86" s="200" t="s">
        <v>2520</v>
      </c>
      <c r="G86" s="188"/>
      <c r="H86" s="188" t="s">
        <v>2532</v>
      </c>
      <c r="I86" s="188" t="s">
        <v>2516</v>
      </c>
      <c r="J86" s="188">
        <v>20</v>
      </c>
      <c r="K86" s="247"/>
    </row>
    <row r="87" spans="2:11" customFormat="1" ht="15" customHeight="1">
      <c r="B87" s="202"/>
      <c r="C87" s="188" t="s">
        <v>2533</v>
      </c>
      <c r="D87" s="188"/>
      <c r="E87" s="188"/>
      <c r="F87" s="200" t="s">
        <v>2520</v>
      </c>
      <c r="G87" s="201"/>
      <c r="H87" s="188" t="s">
        <v>2534</v>
      </c>
      <c r="I87" s="188" t="s">
        <v>2516</v>
      </c>
      <c r="J87" s="188">
        <v>50</v>
      </c>
      <c r="K87" s="247"/>
    </row>
    <row r="88" spans="2:11" customFormat="1" ht="15" customHeight="1">
      <c r="B88" s="202"/>
      <c r="C88" s="188" t="s">
        <v>2535</v>
      </c>
      <c r="D88" s="188"/>
      <c r="E88" s="188"/>
      <c r="F88" s="200" t="s">
        <v>2520</v>
      </c>
      <c r="G88" s="201"/>
      <c r="H88" s="188" t="s">
        <v>2536</v>
      </c>
      <c r="I88" s="188" t="s">
        <v>2516</v>
      </c>
      <c r="J88" s="188">
        <v>20</v>
      </c>
      <c r="K88" s="247"/>
    </row>
    <row r="89" spans="2:11" customFormat="1" ht="15" customHeight="1">
      <c r="B89" s="202"/>
      <c r="C89" s="188" t="s">
        <v>2537</v>
      </c>
      <c r="D89" s="188"/>
      <c r="E89" s="188"/>
      <c r="F89" s="200" t="s">
        <v>2520</v>
      </c>
      <c r="G89" s="201"/>
      <c r="H89" s="188" t="s">
        <v>2538</v>
      </c>
      <c r="I89" s="188" t="s">
        <v>2516</v>
      </c>
      <c r="J89" s="188">
        <v>20</v>
      </c>
      <c r="K89" s="247"/>
    </row>
    <row r="90" spans="2:11" customFormat="1" ht="15" customHeight="1">
      <c r="B90" s="202"/>
      <c r="C90" s="188" t="s">
        <v>2539</v>
      </c>
      <c r="D90" s="188"/>
      <c r="E90" s="188"/>
      <c r="F90" s="200" t="s">
        <v>2520</v>
      </c>
      <c r="G90" s="201"/>
      <c r="H90" s="188" t="s">
        <v>2540</v>
      </c>
      <c r="I90" s="188" t="s">
        <v>2516</v>
      </c>
      <c r="J90" s="188">
        <v>50</v>
      </c>
      <c r="K90" s="247"/>
    </row>
    <row r="91" spans="2:11" customFormat="1" ht="15" customHeight="1">
      <c r="B91" s="202"/>
      <c r="C91" s="188" t="s">
        <v>2541</v>
      </c>
      <c r="D91" s="188"/>
      <c r="E91" s="188"/>
      <c r="F91" s="200" t="s">
        <v>2520</v>
      </c>
      <c r="G91" s="201"/>
      <c r="H91" s="188" t="s">
        <v>2541</v>
      </c>
      <c r="I91" s="188" t="s">
        <v>2516</v>
      </c>
      <c r="J91" s="188">
        <v>50</v>
      </c>
      <c r="K91" s="247"/>
    </row>
    <row r="92" spans="2:11" customFormat="1" ht="15" customHeight="1">
      <c r="B92" s="202"/>
      <c r="C92" s="188" t="s">
        <v>2542</v>
      </c>
      <c r="D92" s="188"/>
      <c r="E92" s="188"/>
      <c r="F92" s="200" t="s">
        <v>2520</v>
      </c>
      <c r="G92" s="201"/>
      <c r="H92" s="188" t="s">
        <v>2543</v>
      </c>
      <c r="I92" s="188" t="s">
        <v>2516</v>
      </c>
      <c r="J92" s="188">
        <v>255</v>
      </c>
      <c r="K92" s="247"/>
    </row>
    <row r="93" spans="2:11" customFormat="1" ht="15" customHeight="1">
      <c r="B93" s="202"/>
      <c r="C93" s="188" t="s">
        <v>2544</v>
      </c>
      <c r="D93" s="188"/>
      <c r="E93" s="188"/>
      <c r="F93" s="200" t="s">
        <v>2514</v>
      </c>
      <c r="G93" s="201"/>
      <c r="H93" s="188" t="s">
        <v>2545</v>
      </c>
      <c r="I93" s="188" t="s">
        <v>2546</v>
      </c>
      <c r="J93" s="188"/>
      <c r="K93" s="247"/>
    </row>
    <row r="94" spans="2:11" customFormat="1" ht="15" customHeight="1">
      <c r="B94" s="202"/>
      <c r="C94" s="188" t="s">
        <v>2547</v>
      </c>
      <c r="D94" s="188"/>
      <c r="E94" s="188"/>
      <c r="F94" s="200" t="s">
        <v>2514</v>
      </c>
      <c r="G94" s="201"/>
      <c r="H94" s="188" t="s">
        <v>2548</v>
      </c>
      <c r="I94" s="188" t="s">
        <v>2549</v>
      </c>
      <c r="J94" s="188"/>
      <c r="K94" s="247"/>
    </row>
    <row r="95" spans="2:11" customFormat="1" ht="15" customHeight="1">
      <c r="B95" s="202"/>
      <c r="C95" s="188" t="s">
        <v>2550</v>
      </c>
      <c r="D95" s="188"/>
      <c r="E95" s="188"/>
      <c r="F95" s="200" t="s">
        <v>2514</v>
      </c>
      <c r="G95" s="201"/>
      <c r="H95" s="188" t="s">
        <v>2550</v>
      </c>
      <c r="I95" s="188" t="s">
        <v>2549</v>
      </c>
      <c r="J95" s="188"/>
      <c r="K95" s="247"/>
    </row>
    <row r="96" spans="2:11" customFormat="1" ht="15" customHeight="1">
      <c r="B96" s="202"/>
      <c r="C96" s="188" t="s">
        <v>36</v>
      </c>
      <c r="D96" s="188"/>
      <c r="E96" s="188"/>
      <c r="F96" s="200" t="s">
        <v>2514</v>
      </c>
      <c r="G96" s="201"/>
      <c r="H96" s="188" t="s">
        <v>2551</v>
      </c>
      <c r="I96" s="188" t="s">
        <v>2549</v>
      </c>
      <c r="J96" s="188"/>
      <c r="K96" s="247"/>
    </row>
    <row r="97" spans="2:11" customFormat="1" ht="15" customHeight="1">
      <c r="B97" s="202"/>
      <c r="C97" s="188" t="s">
        <v>46</v>
      </c>
      <c r="D97" s="188"/>
      <c r="E97" s="188"/>
      <c r="F97" s="200" t="s">
        <v>2514</v>
      </c>
      <c r="G97" s="201"/>
      <c r="H97" s="188" t="s">
        <v>2552</v>
      </c>
      <c r="I97" s="188" t="s">
        <v>2549</v>
      </c>
      <c r="J97" s="188"/>
      <c r="K97" s="247"/>
    </row>
    <row r="98" spans="2:11" customFormat="1" ht="15" customHeight="1">
      <c r="B98" s="248"/>
      <c r="C98" s="203"/>
      <c r="D98" s="203"/>
      <c r="E98" s="203"/>
      <c r="F98" s="203"/>
      <c r="G98" s="203"/>
      <c r="H98" s="203"/>
      <c r="I98" s="203"/>
      <c r="J98" s="203"/>
      <c r="K98" s="249"/>
    </row>
    <row r="99" spans="2:11" customFormat="1" ht="18.75" customHeight="1">
      <c r="B99" s="250"/>
      <c r="C99" s="204"/>
      <c r="D99" s="204"/>
      <c r="E99" s="204"/>
      <c r="F99" s="204"/>
      <c r="G99" s="204"/>
      <c r="H99" s="204"/>
      <c r="I99" s="204"/>
      <c r="J99" s="204"/>
      <c r="K99" s="250"/>
    </row>
    <row r="100" spans="2:1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customFormat="1" ht="45" customHeight="1">
      <c r="B102" s="246"/>
      <c r="C102" s="307" t="s">
        <v>2553</v>
      </c>
      <c r="D102" s="307"/>
      <c r="E102" s="307"/>
      <c r="F102" s="307"/>
      <c r="G102" s="307"/>
      <c r="H102" s="307"/>
      <c r="I102" s="307"/>
      <c r="J102" s="307"/>
      <c r="K102" s="247"/>
    </row>
    <row r="103" spans="2:11" customFormat="1" ht="17.25" customHeight="1">
      <c r="B103" s="246"/>
      <c r="C103" s="192" t="s">
        <v>2508</v>
      </c>
      <c r="D103" s="192"/>
      <c r="E103" s="192"/>
      <c r="F103" s="192" t="s">
        <v>2509</v>
      </c>
      <c r="G103" s="193"/>
      <c r="H103" s="192" t="s">
        <v>52</v>
      </c>
      <c r="I103" s="192" t="s">
        <v>55</v>
      </c>
      <c r="J103" s="192" t="s">
        <v>2510</v>
      </c>
      <c r="K103" s="247"/>
    </row>
    <row r="104" spans="2:11" customFormat="1" ht="17.25" customHeight="1">
      <c r="B104" s="246"/>
      <c r="C104" s="194" t="s">
        <v>2511</v>
      </c>
      <c r="D104" s="194"/>
      <c r="E104" s="194"/>
      <c r="F104" s="195" t="s">
        <v>2512</v>
      </c>
      <c r="G104" s="196"/>
      <c r="H104" s="194"/>
      <c r="I104" s="194"/>
      <c r="J104" s="194" t="s">
        <v>2513</v>
      </c>
      <c r="K104" s="247"/>
    </row>
    <row r="105" spans="2:11" customFormat="1" ht="5.25" customHeight="1">
      <c r="B105" s="246"/>
      <c r="C105" s="192"/>
      <c r="D105" s="192"/>
      <c r="E105" s="192"/>
      <c r="F105" s="192"/>
      <c r="G105" s="205"/>
      <c r="H105" s="192"/>
      <c r="I105" s="192"/>
      <c r="J105" s="192"/>
      <c r="K105" s="247"/>
    </row>
    <row r="106" spans="2:11" customFormat="1" ht="15" customHeight="1">
      <c r="B106" s="246"/>
      <c r="C106" s="188" t="s">
        <v>51</v>
      </c>
      <c r="D106" s="199"/>
      <c r="E106" s="199"/>
      <c r="F106" s="200" t="s">
        <v>2514</v>
      </c>
      <c r="G106" s="188"/>
      <c r="H106" s="188" t="s">
        <v>2554</v>
      </c>
      <c r="I106" s="188" t="s">
        <v>2516</v>
      </c>
      <c r="J106" s="188">
        <v>20</v>
      </c>
      <c r="K106" s="247"/>
    </row>
    <row r="107" spans="2:11" customFormat="1" ht="15" customHeight="1">
      <c r="B107" s="246"/>
      <c r="C107" s="188" t="s">
        <v>2517</v>
      </c>
      <c r="D107" s="188"/>
      <c r="E107" s="188"/>
      <c r="F107" s="200" t="s">
        <v>2514</v>
      </c>
      <c r="G107" s="188"/>
      <c r="H107" s="188" t="s">
        <v>2554</v>
      </c>
      <c r="I107" s="188" t="s">
        <v>2516</v>
      </c>
      <c r="J107" s="188">
        <v>120</v>
      </c>
      <c r="K107" s="247"/>
    </row>
    <row r="108" spans="2:11" customFormat="1" ht="15" customHeight="1">
      <c r="B108" s="202"/>
      <c r="C108" s="188" t="s">
        <v>2519</v>
      </c>
      <c r="D108" s="188"/>
      <c r="E108" s="188"/>
      <c r="F108" s="200" t="s">
        <v>2520</v>
      </c>
      <c r="G108" s="188"/>
      <c r="H108" s="188" t="s">
        <v>2554</v>
      </c>
      <c r="I108" s="188" t="s">
        <v>2516</v>
      </c>
      <c r="J108" s="188">
        <v>50</v>
      </c>
      <c r="K108" s="247"/>
    </row>
    <row r="109" spans="2:11" customFormat="1" ht="15" customHeight="1">
      <c r="B109" s="202"/>
      <c r="C109" s="188" t="s">
        <v>2522</v>
      </c>
      <c r="D109" s="188"/>
      <c r="E109" s="188"/>
      <c r="F109" s="200" t="s">
        <v>2514</v>
      </c>
      <c r="G109" s="188"/>
      <c r="H109" s="188" t="s">
        <v>2554</v>
      </c>
      <c r="I109" s="188" t="s">
        <v>2524</v>
      </c>
      <c r="J109" s="188"/>
      <c r="K109" s="247"/>
    </row>
    <row r="110" spans="2:11" customFormat="1" ht="15" customHeight="1">
      <c r="B110" s="202"/>
      <c r="C110" s="188" t="s">
        <v>2533</v>
      </c>
      <c r="D110" s="188"/>
      <c r="E110" s="188"/>
      <c r="F110" s="200" t="s">
        <v>2520</v>
      </c>
      <c r="G110" s="188"/>
      <c r="H110" s="188" t="s">
        <v>2554</v>
      </c>
      <c r="I110" s="188" t="s">
        <v>2516</v>
      </c>
      <c r="J110" s="188">
        <v>50</v>
      </c>
      <c r="K110" s="247"/>
    </row>
    <row r="111" spans="2:11" customFormat="1" ht="15" customHeight="1">
      <c r="B111" s="202"/>
      <c r="C111" s="188" t="s">
        <v>2541</v>
      </c>
      <c r="D111" s="188"/>
      <c r="E111" s="188"/>
      <c r="F111" s="200" t="s">
        <v>2520</v>
      </c>
      <c r="G111" s="188"/>
      <c r="H111" s="188" t="s">
        <v>2554</v>
      </c>
      <c r="I111" s="188" t="s">
        <v>2516</v>
      </c>
      <c r="J111" s="188">
        <v>50</v>
      </c>
      <c r="K111" s="247"/>
    </row>
    <row r="112" spans="2:11" customFormat="1" ht="15" customHeight="1">
      <c r="B112" s="202"/>
      <c r="C112" s="188" t="s">
        <v>2539</v>
      </c>
      <c r="D112" s="188"/>
      <c r="E112" s="188"/>
      <c r="F112" s="200" t="s">
        <v>2520</v>
      </c>
      <c r="G112" s="188"/>
      <c r="H112" s="188" t="s">
        <v>2554</v>
      </c>
      <c r="I112" s="188" t="s">
        <v>2516</v>
      </c>
      <c r="J112" s="188">
        <v>50</v>
      </c>
      <c r="K112" s="247"/>
    </row>
    <row r="113" spans="2:11" customFormat="1" ht="15" customHeight="1">
      <c r="B113" s="202"/>
      <c r="C113" s="188" t="s">
        <v>51</v>
      </c>
      <c r="D113" s="188"/>
      <c r="E113" s="188"/>
      <c r="F113" s="200" t="s">
        <v>2514</v>
      </c>
      <c r="G113" s="188"/>
      <c r="H113" s="188" t="s">
        <v>2555</v>
      </c>
      <c r="I113" s="188" t="s">
        <v>2516</v>
      </c>
      <c r="J113" s="188">
        <v>20</v>
      </c>
      <c r="K113" s="247"/>
    </row>
    <row r="114" spans="2:11" customFormat="1" ht="15" customHeight="1">
      <c r="B114" s="202"/>
      <c r="C114" s="188" t="s">
        <v>2556</v>
      </c>
      <c r="D114" s="188"/>
      <c r="E114" s="188"/>
      <c r="F114" s="200" t="s">
        <v>2514</v>
      </c>
      <c r="G114" s="188"/>
      <c r="H114" s="188" t="s">
        <v>2557</v>
      </c>
      <c r="I114" s="188" t="s">
        <v>2516</v>
      </c>
      <c r="J114" s="188">
        <v>120</v>
      </c>
      <c r="K114" s="247"/>
    </row>
    <row r="115" spans="2:11" customFormat="1" ht="15" customHeight="1">
      <c r="B115" s="202"/>
      <c r="C115" s="188" t="s">
        <v>36</v>
      </c>
      <c r="D115" s="188"/>
      <c r="E115" s="188"/>
      <c r="F115" s="200" t="s">
        <v>2514</v>
      </c>
      <c r="G115" s="188"/>
      <c r="H115" s="188" t="s">
        <v>2558</v>
      </c>
      <c r="I115" s="188" t="s">
        <v>2549</v>
      </c>
      <c r="J115" s="188"/>
      <c r="K115" s="247"/>
    </row>
    <row r="116" spans="2:11" customFormat="1" ht="15" customHeight="1">
      <c r="B116" s="202"/>
      <c r="C116" s="188" t="s">
        <v>46</v>
      </c>
      <c r="D116" s="188"/>
      <c r="E116" s="188"/>
      <c r="F116" s="200" t="s">
        <v>2514</v>
      </c>
      <c r="G116" s="188"/>
      <c r="H116" s="188" t="s">
        <v>2559</v>
      </c>
      <c r="I116" s="188" t="s">
        <v>2549</v>
      </c>
      <c r="J116" s="188"/>
      <c r="K116" s="247"/>
    </row>
    <row r="117" spans="2:11" customFormat="1" ht="15" customHeight="1">
      <c r="B117" s="202"/>
      <c r="C117" s="188" t="s">
        <v>55</v>
      </c>
      <c r="D117" s="188"/>
      <c r="E117" s="188"/>
      <c r="F117" s="200" t="s">
        <v>2514</v>
      </c>
      <c r="G117" s="188"/>
      <c r="H117" s="188" t="s">
        <v>2560</v>
      </c>
      <c r="I117" s="188" t="s">
        <v>2561</v>
      </c>
      <c r="J117" s="188"/>
      <c r="K117" s="247"/>
    </row>
    <row r="118" spans="2:11" customFormat="1" ht="15" customHeight="1">
      <c r="B118" s="248"/>
      <c r="C118" s="206"/>
      <c r="D118" s="206"/>
      <c r="E118" s="206"/>
      <c r="F118" s="206"/>
      <c r="G118" s="206"/>
      <c r="H118" s="206"/>
      <c r="I118" s="206"/>
      <c r="J118" s="206"/>
      <c r="K118" s="249"/>
    </row>
    <row r="119" spans="2:11" customFormat="1" ht="18.75" customHeight="1">
      <c r="B119" s="251"/>
      <c r="C119" s="207"/>
      <c r="D119" s="207"/>
      <c r="E119" s="207"/>
      <c r="F119" s="208"/>
      <c r="G119" s="207"/>
      <c r="H119" s="207"/>
      <c r="I119" s="207"/>
      <c r="J119" s="207"/>
      <c r="K119" s="251"/>
    </row>
    <row r="120" spans="2:1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customFormat="1" ht="45" customHeight="1">
      <c r="B122" s="255"/>
      <c r="C122" s="305" t="s">
        <v>2562</v>
      </c>
      <c r="D122" s="305"/>
      <c r="E122" s="305"/>
      <c r="F122" s="305"/>
      <c r="G122" s="305"/>
      <c r="H122" s="305"/>
      <c r="I122" s="305"/>
      <c r="J122" s="305"/>
      <c r="K122" s="256"/>
    </row>
    <row r="123" spans="2:11" customFormat="1" ht="17.25" customHeight="1">
      <c r="B123" s="209"/>
      <c r="C123" s="192" t="s">
        <v>2508</v>
      </c>
      <c r="D123" s="192"/>
      <c r="E123" s="192"/>
      <c r="F123" s="192" t="s">
        <v>2509</v>
      </c>
      <c r="G123" s="193"/>
      <c r="H123" s="192" t="s">
        <v>52</v>
      </c>
      <c r="I123" s="192" t="s">
        <v>55</v>
      </c>
      <c r="J123" s="192" t="s">
        <v>2510</v>
      </c>
      <c r="K123" s="210"/>
    </row>
    <row r="124" spans="2:11" customFormat="1" ht="17.25" customHeight="1">
      <c r="B124" s="209"/>
      <c r="C124" s="194" t="s">
        <v>2511</v>
      </c>
      <c r="D124" s="194"/>
      <c r="E124" s="194"/>
      <c r="F124" s="195" t="s">
        <v>2512</v>
      </c>
      <c r="G124" s="196"/>
      <c r="H124" s="194"/>
      <c r="I124" s="194"/>
      <c r="J124" s="194" t="s">
        <v>2513</v>
      </c>
      <c r="K124" s="210"/>
    </row>
    <row r="125" spans="2:11" customFormat="1" ht="5.25" customHeight="1">
      <c r="B125" s="211"/>
      <c r="C125" s="197"/>
      <c r="D125" s="197"/>
      <c r="E125" s="197"/>
      <c r="F125" s="197"/>
      <c r="G125" s="212"/>
      <c r="H125" s="197"/>
      <c r="I125" s="197"/>
      <c r="J125" s="197"/>
      <c r="K125" s="213"/>
    </row>
    <row r="126" spans="2:11" customFormat="1" ht="15" customHeight="1">
      <c r="B126" s="211"/>
      <c r="C126" s="188" t="s">
        <v>2517</v>
      </c>
      <c r="D126" s="199"/>
      <c r="E126" s="199"/>
      <c r="F126" s="200" t="s">
        <v>2514</v>
      </c>
      <c r="G126" s="188"/>
      <c r="H126" s="188" t="s">
        <v>2554</v>
      </c>
      <c r="I126" s="188" t="s">
        <v>2516</v>
      </c>
      <c r="J126" s="188">
        <v>120</v>
      </c>
      <c r="K126" s="214"/>
    </row>
    <row r="127" spans="2:11" customFormat="1" ht="15" customHeight="1">
      <c r="B127" s="211"/>
      <c r="C127" s="188" t="s">
        <v>2563</v>
      </c>
      <c r="D127" s="188"/>
      <c r="E127" s="188"/>
      <c r="F127" s="200" t="s">
        <v>2514</v>
      </c>
      <c r="G127" s="188"/>
      <c r="H127" s="188" t="s">
        <v>2564</v>
      </c>
      <c r="I127" s="188" t="s">
        <v>2516</v>
      </c>
      <c r="J127" s="188" t="s">
        <v>2565</v>
      </c>
      <c r="K127" s="214"/>
    </row>
    <row r="128" spans="2:11" customFormat="1" ht="15" customHeight="1">
      <c r="B128" s="211"/>
      <c r="C128" s="188" t="s">
        <v>2462</v>
      </c>
      <c r="D128" s="188"/>
      <c r="E128" s="188"/>
      <c r="F128" s="200" t="s">
        <v>2514</v>
      </c>
      <c r="G128" s="188"/>
      <c r="H128" s="188" t="s">
        <v>2566</v>
      </c>
      <c r="I128" s="188" t="s">
        <v>2516</v>
      </c>
      <c r="J128" s="188" t="s">
        <v>2565</v>
      </c>
      <c r="K128" s="214"/>
    </row>
    <row r="129" spans="2:11" customFormat="1" ht="15" customHeight="1">
      <c r="B129" s="211"/>
      <c r="C129" s="188" t="s">
        <v>2525</v>
      </c>
      <c r="D129" s="188"/>
      <c r="E129" s="188"/>
      <c r="F129" s="200" t="s">
        <v>2520</v>
      </c>
      <c r="G129" s="188"/>
      <c r="H129" s="188" t="s">
        <v>2526</v>
      </c>
      <c r="I129" s="188" t="s">
        <v>2516</v>
      </c>
      <c r="J129" s="188">
        <v>15</v>
      </c>
      <c r="K129" s="214"/>
    </row>
    <row r="130" spans="2:11" customFormat="1" ht="15" customHeight="1">
      <c r="B130" s="211"/>
      <c r="C130" s="188" t="s">
        <v>2527</v>
      </c>
      <c r="D130" s="188"/>
      <c r="E130" s="188"/>
      <c r="F130" s="200" t="s">
        <v>2520</v>
      </c>
      <c r="G130" s="188"/>
      <c r="H130" s="188" t="s">
        <v>2528</v>
      </c>
      <c r="I130" s="188" t="s">
        <v>2516</v>
      </c>
      <c r="J130" s="188">
        <v>15</v>
      </c>
      <c r="K130" s="214"/>
    </row>
    <row r="131" spans="2:11" customFormat="1" ht="15" customHeight="1">
      <c r="B131" s="211"/>
      <c r="C131" s="188" t="s">
        <v>2529</v>
      </c>
      <c r="D131" s="188"/>
      <c r="E131" s="188"/>
      <c r="F131" s="200" t="s">
        <v>2520</v>
      </c>
      <c r="G131" s="188"/>
      <c r="H131" s="188" t="s">
        <v>2530</v>
      </c>
      <c r="I131" s="188" t="s">
        <v>2516</v>
      </c>
      <c r="J131" s="188">
        <v>20</v>
      </c>
      <c r="K131" s="214"/>
    </row>
    <row r="132" spans="2:11" customFormat="1" ht="15" customHeight="1">
      <c r="B132" s="211"/>
      <c r="C132" s="188" t="s">
        <v>2531</v>
      </c>
      <c r="D132" s="188"/>
      <c r="E132" s="188"/>
      <c r="F132" s="200" t="s">
        <v>2520</v>
      </c>
      <c r="G132" s="188"/>
      <c r="H132" s="188" t="s">
        <v>2532</v>
      </c>
      <c r="I132" s="188" t="s">
        <v>2516</v>
      </c>
      <c r="J132" s="188">
        <v>20</v>
      </c>
      <c r="K132" s="214"/>
    </row>
    <row r="133" spans="2:11" customFormat="1" ht="15" customHeight="1">
      <c r="B133" s="211"/>
      <c r="C133" s="188" t="s">
        <v>2519</v>
      </c>
      <c r="D133" s="188"/>
      <c r="E133" s="188"/>
      <c r="F133" s="200" t="s">
        <v>2520</v>
      </c>
      <c r="G133" s="188"/>
      <c r="H133" s="188" t="s">
        <v>2554</v>
      </c>
      <c r="I133" s="188" t="s">
        <v>2516</v>
      </c>
      <c r="J133" s="188">
        <v>50</v>
      </c>
      <c r="K133" s="214"/>
    </row>
    <row r="134" spans="2:11" customFormat="1" ht="15" customHeight="1">
      <c r="B134" s="211"/>
      <c r="C134" s="188" t="s">
        <v>2533</v>
      </c>
      <c r="D134" s="188"/>
      <c r="E134" s="188"/>
      <c r="F134" s="200" t="s">
        <v>2520</v>
      </c>
      <c r="G134" s="188"/>
      <c r="H134" s="188" t="s">
        <v>2554</v>
      </c>
      <c r="I134" s="188" t="s">
        <v>2516</v>
      </c>
      <c r="J134" s="188">
        <v>50</v>
      </c>
      <c r="K134" s="214"/>
    </row>
    <row r="135" spans="2:11" customFormat="1" ht="15" customHeight="1">
      <c r="B135" s="211"/>
      <c r="C135" s="188" t="s">
        <v>2539</v>
      </c>
      <c r="D135" s="188"/>
      <c r="E135" s="188"/>
      <c r="F135" s="200" t="s">
        <v>2520</v>
      </c>
      <c r="G135" s="188"/>
      <c r="H135" s="188" t="s">
        <v>2554</v>
      </c>
      <c r="I135" s="188" t="s">
        <v>2516</v>
      </c>
      <c r="J135" s="188">
        <v>50</v>
      </c>
      <c r="K135" s="214"/>
    </row>
    <row r="136" spans="2:11" customFormat="1" ht="15" customHeight="1">
      <c r="B136" s="211"/>
      <c r="C136" s="188" t="s">
        <v>2541</v>
      </c>
      <c r="D136" s="188"/>
      <c r="E136" s="188"/>
      <c r="F136" s="200" t="s">
        <v>2520</v>
      </c>
      <c r="G136" s="188"/>
      <c r="H136" s="188" t="s">
        <v>2554</v>
      </c>
      <c r="I136" s="188" t="s">
        <v>2516</v>
      </c>
      <c r="J136" s="188">
        <v>50</v>
      </c>
      <c r="K136" s="214"/>
    </row>
    <row r="137" spans="2:11" customFormat="1" ht="15" customHeight="1">
      <c r="B137" s="211"/>
      <c r="C137" s="188" t="s">
        <v>2542</v>
      </c>
      <c r="D137" s="188"/>
      <c r="E137" s="188"/>
      <c r="F137" s="200" t="s">
        <v>2520</v>
      </c>
      <c r="G137" s="188"/>
      <c r="H137" s="188" t="s">
        <v>2567</v>
      </c>
      <c r="I137" s="188" t="s">
        <v>2516</v>
      </c>
      <c r="J137" s="188">
        <v>255</v>
      </c>
      <c r="K137" s="214"/>
    </row>
    <row r="138" spans="2:11" customFormat="1" ht="15" customHeight="1">
      <c r="B138" s="211"/>
      <c r="C138" s="188" t="s">
        <v>2544</v>
      </c>
      <c r="D138" s="188"/>
      <c r="E138" s="188"/>
      <c r="F138" s="200" t="s">
        <v>2514</v>
      </c>
      <c r="G138" s="188"/>
      <c r="H138" s="188" t="s">
        <v>2568</v>
      </c>
      <c r="I138" s="188" t="s">
        <v>2546</v>
      </c>
      <c r="J138" s="188"/>
      <c r="K138" s="214"/>
    </row>
    <row r="139" spans="2:11" customFormat="1" ht="15" customHeight="1">
      <c r="B139" s="211"/>
      <c r="C139" s="188" t="s">
        <v>2547</v>
      </c>
      <c r="D139" s="188"/>
      <c r="E139" s="188"/>
      <c r="F139" s="200" t="s">
        <v>2514</v>
      </c>
      <c r="G139" s="188"/>
      <c r="H139" s="188" t="s">
        <v>2569</v>
      </c>
      <c r="I139" s="188" t="s">
        <v>2549</v>
      </c>
      <c r="J139" s="188"/>
      <c r="K139" s="214"/>
    </row>
    <row r="140" spans="2:11" customFormat="1" ht="15" customHeight="1">
      <c r="B140" s="211"/>
      <c r="C140" s="188" t="s">
        <v>2550</v>
      </c>
      <c r="D140" s="188"/>
      <c r="E140" s="188"/>
      <c r="F140" s="200" t="s">
        <v>2514</v>
      </c>
      <c r="G140" s="188"/>
      <c r="H140" s="188" t="s">
        <v>2550</v>
      </c>
      <c r="I140" s="188" t="s">
        <v>2549</v>
      </c>
      <c r="J140" s="188"/>
      <c r="K140" s="214"/>
    </row>
    <row r="141" spans="2:11" customFormat="1" ht="15" customHeight="1">
      <c r="B141" s="211"/>
      <c r="C141" s="188" t="s">
        <v>36</v>
      </c>
      <c r="D141" s="188"/>
      <c r="E141" s="188"/>
      <c r="F141" s="200" t="s">
        <v>2514</v>
      </c>
      <c r="G141" s="188"/>
      <c r="H141" s="188" t="s">
        <v>2570</v>
      </c>
      <c r="I141" s="188" t="s">
        <v>2549</v>
      </c>
      <c r="J141" s="188"/>
      <c r="K141" s="214"/>
    </row>
    <row r="142" spans="2:11" customFormat="1" ht="15" customHeight="1">
      <c r="B142" s="211"/>
      <c r="C142" s="188" t="s">
        <v>2571</v>
      </c>
      <c r="D142" s="188"/>
      <c r="E142" s="188"/>
      <c r="F142" s="200" t="s">
        <v>2514</v>
      </c>
      <c r="G142" s="188"/>
      <c r="H142" s="188" t="s">
        <v>2572</v>
      </c>
      <c r="I142" s="188" t="s">
        <v>2549</v>
      </c>
      <c r="J142" s="188"/>
      <c r="K142" s="214"/>
    </row>
    <row r="143" spans="2:11" customFormat="1" ht="15" customHeight="1">
      <c r="B143" s="215"/>
      <c r="C143" s="216"/>
      <c r="D143" s="216"/>
      <c r="E143" s="216"/>
      <c r="F143" s="216"/>
      <c r="G143" s="216"/>
      <c r="H143" s="216"/>
      <c r="I143" s="216"/>
      <c r="J143" s="216"/>
      <c r="K143" s="217"/>
    </row>
    <row r="144" spans="2:11" customFormat="1" ht="18.75" customHeight="1">
      <c r="B144" s="207"/>
      <c r="C144" s="207"/>
      <c r="D144" s="207"/>
      <c r="E144" s="207"/>
      <c r="F144" s="208"/>
      <c r="G144" s="207"/>
      <c r="H144" s="207"/>
      <c r="I144" s="207"/>
      <c r="J144" s="207"/>
      <c r="K144" s="207"/>
    </row>
    <row r="145" spans="2:1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customFormat="1" ht="45" customHeight="1">
      <c r="B147" s="246"/>
      <c r="C147" s="307" t="s">
        <v>2573</v>
      </c>
      <c r="D147" s="307"/>
      <c r="E147" s="307"/>
      <c r="F147" s="307"/>
      <c r="G147" s="307"/>
      <c r="H147" s="307"/>
      <c r="I147" s="307"/>
      <c r="J147" s="307"/>
      <c r="K147" s="247"/>
    </row>
    <row r="148" spans="2:11" customFormat="1" ht="17.25" customHeight="1">
      <c r="B148" s="246"/>
      <c r="C148" s="192" t="s">
        <v>2508</v>
      </c>
      <c r="D148" s="192"/>
      <c r="E148" s="192"/>
      <c r="F148" s="192" t="s">
        <v>2509</v>
      </c>
      <c r="G148" s="193"/>
      <c r="H148" s="192" t="s">
        <v>52</v>
      </c>
      <c r="I148" s="192" t="s">
        <v>55</v>
      </c>
      <c r="J148" s="192" t="s">
        <v>2510</v>
      </c>
      <c r="K148" s="247"/>
    </row>
    <row r="149" spans="2:11" customFormat="1" ht="17.25" customHeight="1">
      <c r="B149" s="246"/>
      <c r="C149" s="194" t="s">
        <v>2511</v>
      </c>
      <c r="D149" s="194"/>
      <c r="E149" s="194"/>
      <c r="F149" s="195" t="s">
        <v>2512</v>
      </c>
      <c r="G149" s="196"/>
      <c r="H149" s="194"/>
      <c r="I149" s="194"/>
      <c r="J149" s="194" t="s">
        <v>2513</v>
      </c>
      <c r="K149" s="247"/>
    </row>
    <row r="150" spans="2:11" customFormat="1" ht="5.25" customHeight="1">
      <c r="B150" s="202"/>
      <c r="C150" s="197"/>
      <c r="D150" s="197"/>
      <c r="E150" s="197"/>
      <c r="F150" s="197"/>
      <c r="G150" s="198"/>
      <c r="H150" s="197"/>
      <c r="I150" s="197"/>
      <c r="J150" s="197"/>
      <c r="K150" s="214"/>
    </row>
    <row r="151" spans="2:11" customFormat="1" ht="15" customHeight="1">
      <c r="B151" s="202"/>
      <c r="C151" s="218" t="s">
        <v>2517</v>
      </c>
      <c r="D151" s="188"/>
      <c r="E151" s="188"/>
      <c r="F151" s="219" t="s">
        <v>2514</v>
      </c>
      <c r="G151" s="188"/>
      <c r="H151" s="218" t="s">
        <v>2554</v>
      </c>
      <c r="I151" s="218" t="s">
        <v>2516</v>
      </c>
      <c r="J151" s="218">
        <v>120</v>
      </c>
      <c r="K151" s="214"/>
    </row>
    <row r="152" spans="2:11" customFormat="1" ht="15" customHeight="1">
      <c r="B152" s="202"/>
      <c r="C152" s="218" t="s">
        <v>2563</v>
      </c>
      <c r="D152" s="188"/>
      <c r="E152" s="188"/>
      <c r="F152" s="219" t="s">
        <v>2514</v>
      </c>
      <c r="G152" s="188"/>
      <c r="H152" s="218" t="s">
        <v>2574</v>
      </c>
      <c r="I152" s="218" t="s">
        <v>2516</v>
      </c>
      <c r="J152" s="218" t="s">
        <v>2565</v>
      </c>
      <c r="K152" s="214"/>
    </row>
    <row r="153" spans="2:11" customFormat="1" ht="15" customHeight="1">
      <c r="B153" s="202"/>
      <c r="C153" s="218" t="s">
        <v>2462</v>
      </c>
      <c r="D153" s="188"/>
      <c r="E153" s="188"/>
      <c r="F153" s="219" t="s">
        <v>2514</v>
      </c>
      <c r="G153" s="188"/>
      <c r="H153" s="218" t="s">
        <v>2575</v>
      </c>
      <c r="I153" s="218" t="s">
        <v>2516</v>
      </c>
      <c r="J153" s="218" t="s">
        <v>2565</v>
      </c>
      <c r="K153" s="214"/>
    </row>
    <row r="154" spans="2:11" customFormat="1" ht="15" customHeight="1">
      <c r="B154" s="202"/>
      <c r="C154" s="218" t="s">
        <v>2519</v>
      </c>
      <c r="D154" s="188"/>
      <c r="E154" s="188"/>
      <c r="F154" s="219" t="s">
        <v>2520</v>
      </c>
      <c r="G154" s="188"/>
      <c r="H154" s="218" t="s">
        <v>2554</v>
      </c>
      <c r="I154" s="218" t="s">
        <v>2516</v>
      </c>
      <c r="J154" s="218">
        <v>50</v>
      </c>
      <c r="K154" s="214"/>
    </row>
    <row r="155" spans="2:11" customFormat="1" ht="15" customHeight="1">
      <c r="B155" s="202"/>
      <c r="C155" s="218" t="s">
        <v>2522</v>
      </c>
      <c r="D155" s="188"/>
      <c r="E155" s="188"/>
      <c r="F155" s="219" t="s">
        <v>2514</v>
      </c>
      <c r="G155" s="188"/>
      <c r="H155" s="218" t="s">
        <v>2554</v>
      </c>
      <c r="I155" s="218" t="s">
        <v>2524</v>
      </c>
      <c r="J155" s="218"/>
      <c r="K155" s="214"/>
    </row>
    <row r="156" spans="2:11" customFormat="1" ht="15" customHeight="1">
      <c r="B156" s="202"/>
      <c r="C156" s="218" t="s">
        <v>2533</v>
      </c>
      <c r="D156" s="188"/>
      <c r="E156" s="188"/>
      <c r="F156" s="219" t="s">
        <v>2520</v>
      </c>
      <c r="G156" s="188"/>
      <c r="H156" s="218" t="s">
        <v>2554</v>
      </c>
      <c r="I156" s="218" t="s">
        <v>2516</v>
      </c>
      <c r="J156" s="218">
        <v>50</v>
      </c>
      <c r="K156" s="214"/>
    </row>
    <row r="157" spans="2:11" customFormat="1" ht="15" customHeight="1">
      <c r="B157" s="202"/>
      <c r="C157" s="218" t="s">
        <v>2541</v>
      </c>
      <c r="D157" s="188"/>
      <c r="E157" s="188"/>
      <c r="F157" s="219" t="s">
        <v>2520</v>
      </c>
      <c r="G157" s="188"/>
      <c r="H157" s="218" t="s">
        <v>2554</v>
      </c>
      <c r="I157" s="218" t="s">
        <v>2516</v>
      </c>
      <c r="J157" s="218">
        <v>50</v>
      </c>
      <c r="K157" s="214"/>
    </row>
    <row r="158" spans="2:11" customFormat="1" ht="15" customHeight="1">
      <c r="B158" s="202"/>
      <c r="C158" s="218" t="s">
        <v>2539</v>
      </c>
      <c r="D158" s="188"/>
      <c r="E158" s="188"/>
      <c r="F158" s="219" t="s">
        <v>2520</v>
      </c>
      <c r="G158" s="188"/>
      <c r="H158" s="218" t="s">
        <v>2554</v>
      </c>
      <c r="I158" s="218" t="s">
        <v>2516</v>
      </c>
      <c r="J158" s="218">
        <v>50</v>
      </c>
      <c r="K158" s="214"/>
    </row>
    <row r="159" spans="2:11" customFormat="1" ht="15" customHeight="1">
      <c r="B159" s="202"/>
      <c r="C159" s="218" t="s">
        <v>97</v>
      </c>
      <c r="D159" s="188"/>
      <c r="E159" s="188"/>
      <c r="F159" s="219" t="s">
        <v>2514</v>
      </c>
      <c r="G159" s="188"/>
      <c r="H159" s="218" t="s">
        <v>2576</v>
      </c>
      <c r="I159" s="218" t="s">
        <v>2516</v>
      </c>
      <c r="J159" s="218" t="s">
        <v>2577</v>
      </c>
      <c r="K159" s="214"/>
    </row>
    <row r="160" spans="2:11" customFormat="1" ht="15" customHeight="1">
      <c r="B160" s="202"/>
      <c r="C160" s="218" t="s">
        <v>2578</v>
      </c>
      <c r="D160" s="188"/>
      <c r="E160" s="188"/>
      <c r="F160" s="219" t="s">
        <v>2514</v>
      </c>
      <c r="G160" s="188"/>
      <c r="H160" s="218" t="s">
        <v>2579</v>
      </c>
      <c r="I160" s="218" t="s">
        <v>2549</v>
      </c>
      <c r="J160" s="218"/>
      <c r="K160" s="214"/>
    </row>
    <row r="161" spans="2:11" customFormat="1" ht="15" customHeight="1">
      <c r="B161" s="220"/>
      <c r="C161" s="206"/>
      <c r="D161" s="206"/>
      <c r="E161" s="206"/>
      <c r="F161" s="206"/>
      <c r="G161" s="206"/>
      <c r="H161" s="206"/>
      <c r="I161" s="206"/>
      <c r="J161" s="206"/>
      <c r="K161" s="221"/>
    </row>
    <row r="162" spans="2:11" customFormat="1" ht="18.75" customHeight="1">
      <c r="B162" s="207"/>
      <c r="C162" s="212"/>
      <c r="D162" s="212"/>
      <c r="E162" s="212"/>
      <c r="F162" s="222"/>
      <c r="G162" s="212"/>
      <c r="H162" s="212"/>
      <c r="I162" s="212"/>
      <c r="J162" s="212"/>
      <c r="K162" s="207"/>
    </row>
    <row r="163" spans="2:1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customFormat="1" ht="7.5" customHeight="1">
      <c r="B164" s="232"/>
      <c r="C164" s="233"/>
      <c r="D164" s="233"/>
      <c r="E164" s="233"/>
      <c r="F164" s="233"/>
      <c r="G164" s="233"/>
      <c r="H164" s="233"/>
      <c r="I164" s="233"/>
      <c r="J164" s="233"/>
      <c r="K164" s="234"/>
    </row>
    <row r="165" spans="2:11" customFormat="1" ht="45" customHeight="1">
      <c r="B165" s="235"/>
      <c r="C165" s="305" t="s">
        <v>2580</v>
      </c>
      <c r="D165" s="305"/>
      <c r="E165" s="305"/>
      <c r="F165" s="305"/>
      <c r="G165" s="305"/>
      <c r="H165" s="305"/>
      <c r="I165" s="305"/>
      <c r="J165" s="305"/>
      <c r="K165" s="236"/>
    </row>
    <row r="166" spans="2:11" customFormat="1" ht="17.25" customHeight="1">
      <c r="B166" s="235"/>
      <c r="C166" s="192" t="s">
        <v>2508</v>
      </c>
      <c r="D166" s="192"/>
      <c r="E166" s="192"/>
      <c r="F166" s="192" t="s">
        <v>2509</v>
      </c>
      <c r="G166" s="223"/>
      <c r="H166" s="224" t="s">
        <v>52</v>
      </c>
      <c r="I166" s="224" t="s">
        <v>55</v>
      </c>
      <c r="J166" s="192" t="s">
        <v>2510</v>
      </c>
      <c r="K166" s="236"/>
    </row>
    <row r="167" spans="2:11" customFormat="1" ht="17.25" customHeight="1">
      <c r="B167" s="237"/>
      <c r="C167" s="194" t="s">
        <v>2511</v>
      </c>
      <c r="D167" s="194"/>
      <c r="E167" s="194"/>
      <c r="F167" s="195" t="s">
        <v>2512</v>
      </c>
      <c r="G167" s="225"/>
      <c r="H167" s="226"/>
      <c r="I167" s="226"/>
      <c r="J167" s="194" t="s">
        <v>2513</v>
      </c>
      <c r="K167" s="238"/>
    </row>
    <row r="168" spans="2:11" customFormat="1" ht="5.25" customHeight="1">
      <c r="B168" s="202"/>
      <c r="C168" s="197"/>
      <c r="D168" s="197"/>
      <c r="E168" s="197"/>
      <c r="F168" s="197"/>
      <c r="G168" s="198"/>
      <c r="H168" s="197"/>
      <c r="I168" s="197"/>
      <c r="J168" s="197"/>
      <c r="K168" s="214"/>
    </row>
    <row r="169" spans="2:11" customFormat="1" ht="15" customHeight="1">
      <c r="B169" s="202"/>
      <c r="C169" s="188" t="s">
        <v>2517</v>
      </c>
      <c r="D169" s="188"/>
      <c r="E169" s="188"/>
      <c r="F169" s="200" t="s">
        <v>2514</v>
      </c>
      <c r="G169" s="188"/>
      <c r="H169" s="188" t="s">
        <v>2554</v>
      </c>
      <c r="I169" s="188" t="s">
        <v>2516</v>
      </c>
      <c r="J169" s="188">
        <v>120</v>
      </c>
      <c r="K169" s="214"/>
    </row>
    <row r="170" spans="2:11" customFormat="1" ht="15" customHeight="1">
      <c r="B170" s="202"/>
      <c r="C170" s="188" t="s">
        <v>2563</v>
      </c>
      <c r="D170" s="188"/>
      <c r="E170" s="188"/>
      <c r="F170" s="200" t="s">
        <v>2514</v>
      </c>
      <c r="G170" s="188"/>
      <c r="H170" s="188" t="s">
        <v>2564</v>
      </c>
      <c r="I170" s="188" t="s">
        <v>2516</v>
      </c>
      <c r="J170" s="188" t="s">
        <v>2565</v>
      </c>
      <c r="K170" s="214"/>
    </row>
    <row r="171" spans="2:11" customFormat="1" ht="15" customHeight="1">
      <c r="B171" s="202"/>
      <c r="C171" s="188" t="s">
        <v>2462</v>
      </c>
      <c r="D171" s="188"/>
      <c r="E171" s="188"/>
      <c r="F171" s="200" t="s">
        <v>2514</v>
      </c>
      <c r="G171" s="188"/>
      <c r="H171" s="188" t="s">
        <v>2581</v>
      </c>
      <c r="I171" s="188" t="s">
        <v>2516</v>
      </c>
      <c r="J171" s="188" t="s">
        <v>2565</v>
      </c>
      <c r="K171" s="214"/>
    </row>
    <row r="172" spans="2:11" customFormat="1" ht="15" customHeight="1">
      <c r="B172" s="202"/>
      <c r="C172" s="188" t="s">
        <v>2519</v>
      </c>
      <c r="D172" s="188"/>
      <c r="E172" s="188"/>
      <c r="F172" s="200" t="s">
        <v>2520</v>
      </c>
      <c r="G172" s="188"/>
      <c r="H172" s="188" t="s">
        <v>2581</v>
      </c>
      <c r="I172" s="188" t="s">
        <v>2516</v>
      </c>
      <c r="J172" s="188">
        <v>50</v>
      </c>
      <c r="K172" s="214"/>
    </row>
    <row r="173" spans="2:11" customFormat="1" ht="15" customHeight="1">
      <c r="B173" s="202"/>
      <c r="C173" s="188" t="s">
        <v>2522</v>
      </c>
      <c r="D173" s="188"/>
      <c r="E173" s="188"/>
      <c r="F173" s="200" t="s">
        <v>2514</v>
      </c>
      <c r="G173" s="188"/>
      <c r="H173" s="188" t="s">
        <v>2581</v>
      </c>
      <c r="I173" s="188" t="s">
        <v>2524</v>
      </c>
      <c r="J173" s="188"/>
      <c r="K173" s="214"/>
    </row>
    <row r="174" spans="2:11" customFormat="1" ht="15" customHeight="1">
      <c r="B174" s="202"/>
      <c r="C174" s="188" t="s">
        <v>2533</v>
      </c>
      <c r="D174" s="188"/>
      <c r="E174" s="188"/>
      <c r="F174" s="200" t="s">
        <v>2520</v>
      </c>
      <c r="G174" s="188"/>
      <c r="H174" s="188" t="s">
        <v>2581</v>
      </c>
      <c r="I174" s="188" t="s">
        <v>2516</v>
      </c>
      <c r="J174" s="188">
        <v>50</v>
      </c>
      <c r="K174" s="214"/>
    </row>
    <row r="175" spans="2:11" customFormat="1" ht="15" customHeight="1">
      <c r="B175" s="202"/>
      <c r="C175" s="188" t="s">
        <v>2541</v>
      </c>
      <c r="D175" s="188"/>
      <c r="E175" s="188"/>
      <c r="F175" s="200" t="s">
        <v>2520</v>
      </c>
      <c r="G175" s="188"/>
      <c r="H175" s="188" t="s">
        <v>2581</v>
      </c>
      <c r="I175" s="188" t="s">
        <v>2516</v>
      </c>
      <c r="J175" s="188">
        <v>50</v>
      </c>
      <c r="K175" s="214"/>
    </row>
    <row r="176" spans="2:11" customFormat="1" ht="15" customHeight="1">
      <c r="B176" s="202"/>
      <c r="C176" s="188" t="s">
        <v>2539</v>
      </c>
      <c r="D176" s="188"/>
      <c r="E176" s="188"/>
      <c r="F176" s="200" t="s">
        <v>2520</v>
      </c>
      <c r="G176" s="188"/>
      <c r="H176" s="188" t="s">
        <v>2581</v>
      </c>
      <c r="I176" s="188" t="s">
        <v>2516</v>
      </c>
      <c r="J176" s="188">
        <v>50</v>
      </c>
      <c r="K176" s="214"/>
    </row>
    <row r="177" spans="2:11" customFormat="1" ht="15" customHeight="1">
      <c r="B177" s="202"/>
      <c r="C177" s="188" t="s">
        <v>118</v>
      </c>
      <c r="D177" s="188"/>
      <c r="E177" s="188"/>
      <c r="F177" s="200" t="s">
        <v>2514</v>
      </c>
      <c r="G177" s="188"/>
      <c r="H177" s="188" t="s">
        <v>2582</v>
      </c>
      <c r="I177" s="188" t="s">
        <v>2583</v>
      </c>
      <c r="J177" s="188"/>
      <c r="K177" s="214"/>
    </row>
    <row r="178" spans="2:11" customFormat="1" ht="15" customHeight="1">
      <c r="B178" s="202"/>
      <c r="C178" s="188" t="s">
        <v>55</v>
      </c>
      <c r="D178" s="188"/>
      <c r="E178" s="188"/>
      <c r="F178" s="200" t="s">
        <v>2514</v>
      </c>
      <c r="G178" s="188"/>
      <c r="H178" s="188" t="s">
        <v>2584</v>
      </c>
      <c r="I178" s="188" t="s">
        <v>2585</v>
      </c>
      <c r="J178" s="188">
        <v>1</v>
      </c>
      <c r="K178" s="214"/>
    </row>
    <row r="179" spans="2:11" customFormat="1" ht="15" customHeight="1">
      <c r="B179" s="202"/>
      <c r="C179" s="188" t="s">
        <v>51</v>
      </c>
      <c r="D179" s="188"/>
      <c r="E179" s="188"/>
      <c r="F179" s="200" t="s">
        <v>2514</v>
      </c>
      <c r="G179" s="188"/>
      <c r="H179" s="188" t="s">
        <v>2586</v>
      </c>
      <c r="I179" s="188" t="s">
        <v>2516</v>
      </c>
      <c r="J179" s="188">
        <v>20</v>
      </c>
      <c r="K179" s="214"/>
    </row>
    <row r="180" spans="2:11" customFormat="1" ht="15" customHeight="1">
      <c r="B180" s="202"/>
      <c r="C180" s="188" t="s">
        <v>52</v>
      </c>
      <c r="D180" s="188"/>
      <c r="E180" s="188"/>
      <c r="F180" s="200" t="s">
        <v>2514</v>
      </c>
      <c r="G180" s="188"/>
      <c r="H180" s="188" t="s">
        <v>2587</v>
      </c>
      <c r="I180" s="188" t="s">
        <v>2516</v>
      </c>
      <c r="J180" s="188">
        <v>255</v>
      </c>
      <c r="K180" s="214"/>
    </row>
    <row r="181" spans="2:11" customFormat="1" ht="15" customHeight="1">
      <c r="B181" s="202"/>
      <c r="C181" s="188" t="s">
        <v>119</v>
      </c>
      <c r="D181" s="188"/>
      <c r="E181" s="188"/>
      <c r="F181" s="200" t="s">
        <v>2514</v>
      </c>
      <c r="G181" s="188"/>
      <c r="H181" s="188" t="s">
        <v>2478</v>
      </c>
      <c r="I181" s="188" t="s">
        <v>2516</v>
      </c>
      <c r="J181" s="188">
        <v>10</v>
      </c>
      <c r="K181" s="214"/>
    </row>
    <row r="182" spans="2:11" customFormat="1" ht="15" customHeight="1">
      <c r="B182" s="202"/>
      <c r="C182" s="188" t="s">
        <v>120</v>
      </c>
      <c r="D182" s="188"/>
      <c r="E182" s="188"/>
      <c r="F182" s="200" t="s">
        <v>2514</v>
      </c>
      <c r="G182" s="188"/>
      <c r="H182" s="188" t="s">
        <v>2588</v>
      </c>
      <c r="I182" s="188" t="s">
        <v>2549</v>
      </c>
      <c r="J182" s="188"/>
      <c r="K182" s="214"/>
    </row>
    <row r="183" spans="2:11" customFormat="1" ht="15" customHeight="1">
      <c r="B183" s="202"/>
      <c r="C183" s="188" t="s">
        <v>2589</v>
      </c>
      <c r="D183" s="188"/>
      <c r="E183" s="188"/>
      <c r="F183" s="200" t="s">
        <v>2514</v>
      </c>
      <c r="G183" s="188"/>
      <c r="H183" s="188" t="s">
        <v>2590</v>
      </c>
      <c r="I183" s="188" t="s">
        <v>2549</v>
      </c>
      <c r="J183" s="188"/>
      <c r="K183" s="214"/>
    </row>
    <row r="184" spans="2:11" customFormat="1" ht="15" customHeight="1">
      <c r="B184" s="202"/>
      <c r="C184" s="188" t="s">
        <v>2578</v>
      </c>
      <c r="D184" s="188"/>
      <c r="E184" s="188"/>
      <c r="F184" s="200" t="s">
        <v>2514</v>
      </c>
      <c r="G184" s="188"/>
      <c r="H184" s="188" t="s">
        <v>2591</v>
      </c>
      <c r="I184" s="188" t="s">
        <v>2549</v>
      </c>
      <c r="J184" s="188"/>
      <c r="K184" s="214"/>
    </row>
    <row r="185" spans="2:11" customFormat="1" ht="15" customHeight="1">
      <c r="B185" s="202"/>
      <c r="C185" s="188" t="s">
        <v>122</v>
      </c>
      <c r="D185" s="188"/>
      <c r="E185" s="188"/>
      <c r="F185" s="200" t="s">
        <v>2520</v>
      </c>
      <c r="G185" s="188"/>
      <c r="H185" s="188" t="s">
        <v>2592</v>
      </c>
      <c r="I185" s="188" t="s">
        <v>2516</v>
      </c>
      <c r="J185" s="188">
        <v>50</v>
      </c>
      <c r="K185" s="214"/>
    </row>
    <row r="186" spans="2:11" customFormat="1" ht="15" customHeight="1">
      <c r="B186" s="202"/>
      <c r="C186" s="188" t="s">
        <v>2593</v>
      </c>
      <c r="D186" s="188"/>
      <c r="E186" s="188"/>
      <c r="F186" s="200" t="s">
        <v>2520</v>
      </c>
      <c r="G186" s="188"/>
      <c r="H186" s="188" t="s">
        <v>2594</v>
      </c>
      <c r="I186" s="188" t="s">
        <v>2595</v>
      </c>
      <c r="J186" s="188"/>
      <c r="K186" s="214"/>
    </row>
    <row r="187" spans="2:11" customFormat="1" ht="15" customHeight="1">
      <c r="B187" s="202"/>
      <c r="C187" s="188" t="s">
        <v>2596</v>
      </c>
      <c r="D187" s="188"/>
      <c r="E187" s="188"/>
      <c r="F187" s="200" t="s">
        <v>2520</v>
      </c>
      <c r="G187" s="188"/>
      <c r="H187" s="188" t="s">
        <v>2597</v>
      </c>
      <c r="I187" s="188" t="s">
        <v>2595</v>
      </c>
      <c r="J187" s="188"/>
      <c r="K187" s="214"/>
    </row>
    <row r="188" spans="2:11" customFormat="1" ht="15" customHeight="1">
      <c r="B188" s="202"/>
      <c r="C188" s="188" t="s">
        <v>2598</v>
      </c>
      <c r="D188" s="188"/>
      <c r="E188" s="188"/>
      <c r="F188" s="200" t="s">
        <v>2520</v>
      </c>
      <c r="G188" s="188"/>
      <c r="H188" s="188" t="s">
        <v>2599</v>
      </c>
      <c r="I188" s="188" t="s">
        <v>2595</v>
      </c>
      <c r="J188" s="188"/>
      <c r="K188" s="214"/>
    </row>
    <row r="189" spans="2:11" customFormat="1" ht="15" customHeight="1">
      <c r="B189" s="202"/>
      <c r="C189" s="227" t="s">
        <v>2600</v>
      </c>
      <c r="D189" s="188"/>
      <c r="E189" s="188"/>
      <c r="F189" s="200" t="s">
        <v>2520</v>
      </c>
      <c r="G189" s="188"/>
      <c r="H189" s="188" t="s">
        <v>2601</v>
      </c>
      <c r="I189" s="188" t="s">
        <v>2602</v>
      </c>
      <c r="J189" s="228" t="s">
        <v>2603</v>
      </c>
      <c r="K189" s="214"/>
    </row>
    <row r="190" spans="2:11" customFormat="1" ht="15" customHeight="1">
      <c r="B190" s="202"/>
      <c r="C190" s="227" t="s">
        <v>2604</v>
      </c>
      <c r="D190" s="188"/>
      <c r="E190" s="188"/>
      <c r="F190" s="200" t="s">
        <v>2520</v>
      </c>
      <c r="G190" s="188"/>
      <c r="H190" s="188" t="s">
        <v>2605</v>
      </c>
      <c r="I190" s="188" t="s">
        <v>2602</v>
      </c>
      <c r="J190" s="228" t="s">
        <v>2603</v>
      </c>
      <c r="K190" s="214"/>
    </row>
    <row r="191" spans="2:11" customFormat="1" ht="15" customHeight="1">
      <c r="B191" s="202"/>
      <c r="C191" s="227" t="s">
        <v>40</v>
      </c>
      <c r="D191" s="188"/>
      <c r="E191" s="188"/>
      <c r="F191" s="200" t="s">
        <v>2514</v>
      </c>
      <c r="G191" s="188"/>
      <c r="H191" s="185" t="s">
        <v>2606</v>
      </c>
      <c r="I191" s="188" t="s">
        <v>2607</v>
      </c>
      <c r="J191" s="188"/>
      <c r="K191" s="214"/>
    </row>
    <row r="192" spans="2:11" customFormat="1" ht="15" customHeight="1">
      <c r="B192" s="202"/>
      <c r="C192" s="227" t="s">
        <v>2608</v>
      </c>
      <c r="D192" s="188"/>
      <c r="E192" s="188"/>
      <c r="F192" s="200" t="s">
        <v>2514</v>
      </c>
      <c r="G192" s="188"/>
      <c r="H192" s="188" t="s">
        <v>2609</v>
      </c>
      <c r="I192" s="188" t="s">
        <v>2549</v>
      </c>
      <c r="J192" s="188"/>
      <c r="K192" s="214"/>
    </row>
    <row r="193" spans="2:11" customFormat="1" ht="15" customHeight="1">
      <c r="B193" s="202"/>
      <c r="C193" s="227" t="s">
        <v>2610</v>
      </c>
      <c r="D193" s="188"/>
      <c r="E193" s="188"/>
      <c r="F193" s="200" t="s">
        <v>2514</v>
      </c>
      <c r="G193" s="188"/>
      <c r="H193" s="188" t="s">
        <v>2611</v>
      </c>
      <c r="I193" s="188" t="s">
        <v>2549</v>
      </c>
      <c r="J193" s="188"/>
      <c r="K193" s="214"/>
    </row>
    <row r="194" spans="2:11" customFormat="1" ht="15" customHeight="1">
      <c r="B194" s="202"/>
      <c r="C194" s="227" t="s">
        <v>2612</v>
      </c>
      <c r="D194" s="188"/>
      <c r="E194" s="188"/>
      <c r="F194" s="200" t="s">
        <v>2520</v>
      </c>
      <c r="G194" s="188"/>
      <c r="H194" s="188" t="s">
        <v>2613</v>
      </c>
      <c r="I194" s="188" t="s">
        <v>2549</v>
      </c>
      <c r="J194" s="188"/>
      <c r="K194" s="214"/>
    </row>
    <row r="195" spans="2:11" customFormat="1" ht="15" customHeight="1">
      <c r="B195" s="220"/>
      <c r="C195" s="229"/>
      <c r="D195" s="206"/>
      <c r="E195" s="206"/>
      <c r="F195" s="206"/>
      <c r="G195" s="206"/>
      <c r="H195" s="206"/>
      <c r="I195" s="206"/>
      <c r="J195" s="206"/>
      <c r="K195" s="221"/>
    </row>
    <row r="196" spans="2:11" customFormat="1" ht="18.75" customHeight="1">
      <c r="B196" s="207"/>
      <c r="C196" s="212"/>
      <c r="D196" s="212"/>
      <c r="E196" s="212"/>
      <c r="F196" s="222"/>
      <c r="G196" s="212"/>
      <c r="H196" s="212"/>
      <c r="I196" s="212"/>
      <c r="J196" s="212"/>
      <c r="K196" s="207"/>
    </row>
    <row r="197" spans="2:11" customFormat="1" ht="18.75" customHeight="1">
      <c r="B197" s="207"/>
      <c r="C197" s="212"/>
      <c r="D197" s="212"/>
      <c r="E197" s="212"/>
      <c r="F197" s="222"/>
      <c r="G197" s="212"/>
      <c r="H197" s="212"/>
      <c r="I197" s="212"/>
      <c r="J197" s="212"/>
      <c r="K197" s="207"/>
    </row>
    <row r="198" spans="2:11" customFormat="1" ht="18.75" customHeight="1"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</row>
    <row r="199" spans="2:11" customFormat="1" ht="13.5">
      <c r="B199" s="232"/>
      <c r="C199" s="233"/>
      <c r="D199" s="233"/>
      <c r="E199" s="233"/>
      <c r="F199" s="233"/>
      <c r="G199" s="233"/>
      <c r="H199" s="233"/>
      <c r="I199" s="233"/>
      <c r="J199" s="233"/>
      <c r="K199" s="234"/>
    </row>
    <row r="200" spans="2:11" customFormat="1" ht="21">
      <c r="B200" s="235"/>
      <c r="C200" s="305" t="s">
        <v>2614</v>
      </c>
      <c r="D200" s="305"/>
      <c r="E200" s="305"/>
      <c r="F200" s="305"/>
      <c r="G200" s="305"/>
      <c r="H200" s="305"/>
      <c r="I200" s="305"/>
      <c r="J200" s="305"/>
      <c r="K200" s="236"/>
    </row>
    <row r="201" spans="2:11" customFormat="1" ht="25.5" customHeight="1">
      <c r="B201" s="235"/>
      <c r="C201" s="230" t="s">
        <v>2615</v>
      </c>
      <c r="D201" s="230"/>
      <c r="E201" s="230"/>
      <c r="F201" s="230" t="s">
        <v>2616</v>
      </c>
      <c r="G201" s="231"/>
      <c r="H201" s="308" t="s">
        <v>2617</v>
      </c>
      <c r="I201" s="308"/>
      <c r="J201" s="308"/>
      <c r="K201" s="236"/>
    </row>
    <row r="202" spans="2:11" customFormat="1" ht="5.25" customHeight="1">
      <c r="B202" s="202"/>
      <c r="C202" s="197"/>
      <c r="D202" s="197"/>
      <c r="E202" s="197"/>
      <c r="F202" s="197"/>
      <c r="G202" s="212"/>
      <c r="H202" s="197"/>
      <c r="I202" s="197"/>
      <c r="J202" s="197"/>
      <c r="K202" s="214"/>
    </row>
    <row r="203" spans="2:11" customFormat="1" ht="15" customHeight="1">
      <c r="B203" s="202"/>
      <c r="C203" s="188" t="s">
        <v>2607</v>
      </c>
      <c r="D203" s="188"/>
      <c r="E203" s="188"/>
      <c r="F203" s="200" t="s">
        <v>41</v>
      </c>
      <c r="G203" s="188"/>
      <c r="H203" s="309" t="s">
        <v>2618</v>
      </c>
      <c r="I203" s="309"/>
      <c r="J203" s="309"/>
      <c r="K203" s="214"/>
    </row>
    <row r="204" spans="2:11" customFormat="1" ht="15" customHeight="1">
      <c r="B204" s="202"/>
      <c r="C204" s="188"/>
      <c r="D204" s="188"/>
      <c r="E204" s="188"/>
      <c r="F204" s="200" t="s">
        <v>42</v>
      </c>
      <c r="G204" s="188"/>
      <c r="H204" s="309" t="s">
        <v>2619</v>
      </c>
      <c r="I204" s="309"/>
      <c r="J204" s="309"/>
      <c r="K204" s="214"/>
    </row>
    <row r="205" spans="2:11" customFormat="1" ht="15" customHeight="1">
      <c r="B205" s="202"/>
      <c r="C205" s="188"/>
      <c r="D205" s="188"/>
      <c r="E205" s="188"/>
      <c r="F205" s="200" t="s">
        <v>45</v>
      </c>
      <c r="G205" s="188"/>
      <c r="H205" s="309" t="s">
        <v>2620</v>
      </c>
      <c r="I205" s="309"/>
      <c r="J205" s="309"/>
      <c r="K205" s="214"/>
    </row>
    <row r="206" spans="2:11" customFormat="1" ht="15" customHeight="1">
      <c r="B206" s="202"/>
      <c r="C206" s="188"/>
      <c r="D206" s="188"/>
      <c r="E206" s="188"/>
      <c r="F206" s="200" t="s">
        <v>43</v>
      </c>
      <c r="G206" s="188"/>
      <c r="H206" s="309" t="s">
        <v>2621</v>
      </c>
      <c r="I206" s="309"/>
      <c r="J206" s="309"/>
      <c r="K206" s="214"/>
    </row>
    <row r="207" spans="2:11" customFormat="1" ht="15" customHeight="1">
      <c r="B207" s="202"/>
      <c r="C207" s="188"/>
      <c r="D207" s="188"/>
      <c r="E207" s="188"/>
      <c r="F207" s="200" t="s">
        <v>44</v>
      </c>
      <c r="G207" s="188"/>
      <c r="H207" s="309" t="s">
        <v>2622</v>
      </c>
      <c r="I207" s="309"/>
      <c r="J207" s="309"/>
      <c r="K207" s="214"/>
    </row>
    <row r="208" spans="2:11" customFormat="1" ht="15" customHeight="1">
      <c r="B208" s="202"/>
      <c r="C208" s="188"/>
      <c r="D208" s="188"/>
      <c r="E208" s="188"/>
      <c r="F208" s="200"/>
      <c r="G208" s="188"/>
      <c r="H208" s="188"/>
      <c r="I208" s="188"/>
      <c r="J208" s="188"/>
      <c r="K208" s="214"/>
    </row>
    <row r="209" spans="2:11" customFormat="1" ht="15" customHeight="1">
      <c r="B209" s="202"/>
      <c r="C209" s="188" t="s">
        <v>2561</v>
      </c>
      <c r="D209" s="188"/>
      <c r="E209" s="188"/>
      <c r="F209" s="200" t="s">
        <v>77</v>
      </c>
      <c r="G209" s="188"/>
      <c r="H209" s="309" t="s">
        <v>2623</v>
      </c>
      <c r="I209" s="309"/>
      <c r="J209" s="309"/>
      <c r="K209" s="214"/>
    </row>
    <row r="210" spans="2:11" customFormat="1" ht="15" customHeight="1">
      <c r="B210" s="202"/>
      <c r="C210" s="188"/>
      <c r="D210" s="188"/>
      <c r="E210" s="188"/>
      <c r="F210" s="200" t="s">
        <v>2457</v>
      </c>
      <c r="G210" s="188"/>
      <c r="H210" s="309" t="s">
        <v>2458</v>
      </c>
      <c r="I210" s="309"/>
      <c r="J210" s="309"/>
      <c r="K210" s="214"/>
    </row>
    <row r="211" spans="2:11" customFormat="1" ht="15" customHeight="1">
      <c r="B211" s="202"/>
      <c r="C211" s="188"/>
      <c r="D211" s="188"/>
      <c r="E211" s="188"/>
      <c r="F211" s="200" t="s">
        <v>2455</v>
      </c>
      <c r="G211" s="188"/>
      <c r="H211" s="309" t="s">
        <v>2624</v>
      </c>
      <c r="I211" s="309"/>
      <c r="J211" s="309"/>
      <c r="K211" s="214"/>
    </row>
    <row r="212" spans="2:11" customFormat="1" ht="15" customHeight="1">
      <c r="B212" s="257"/>
      <c r="C212" s="188"/>
      <c r="D212" s="188"/>
      <c r="E212" s="188"/>
      <c r="F212" s="200" t="s">
        <v>2459</v>
      </c>
      <c r="G212" s="227"/>
      <c r="H212" s="310" t="s">
        <v>91</v>
      </c>
      <c r="I212" s="310"/>
      <c r="J212" s="310"/>
      <c r="K212" s="258"/>
    </row>
    <row r="213" spans="2:11" customFormat="1" ht="15" customHeight="1">
      <c r="B213" s="257"/>
      <c r="C213" s="188"/>
      <c r="D213" s="188"/>
      <c r="E213" s="188"/>
      <c r="F213" s="200" t="s">
        <v>2460</v>
      </c>
      <c r="G213" s="227"/>
      <c r="H213" s="310" t="s">
        <v>2625</v>
      </c>
      <c r="I213" s="310"/>
      <c r="J213" s="310"/>
      <c r="K213" s="258"/>
    </row>
    <row r="214" spans="2:11" customFormat="1" ht="15" customHeight="1">
      <c r="B214" s="257"/>
      <c r="C214" s="188"/>
      <c r="D214" s="188"/>
      <c r="E214" s="188"/>
      <c r="F214" s="200"/>
      <c r="G214" s="227"/>
      <c r="H214" s="218"/>
      <c r="I214" s="218"/>
      <c r="J214" s="218"/>
      <c r="K214" s="258"/>
    </row>
    <row r="215" spans="2:11" customFormat="1" ht="15" customHeight="1">
      <c r="B215" s="257"/>
      <c r="C215" s="188" t="s">
        <v>2585</v>
      </c>
      <c r="D215" s="188"/>
      <c r="E215" s="188"/>
      <c r="F215" s="200">
        <v>1</v>
      </c>
      <c r="G215" s="227"/>
      <c r="H215" s="310" t="s">
        <v>2626</v>
      </c>
      <c r="I215" s="310"/>
      <c r="J215" s="310"/>
      <c r="K215" s="258"/>
    </row>
    <row r="216" spans="2:11" customFormat="1" ht="15" customHeight="1">
      <c r="B216" s="257"/>
      <c r="C216" s="188"/>
      <c r="D216" s="188"/>
      <c r="E216" s="188"/>
      <c r="F216" s="200">
        <v>2</v>
      </c>
      <c r="G216" s="227"/>
      <c r="H216" s="310" t="s">
        <v>2627</v>
      </c>
      <c r="I216" s="310"/>
      <c r="J216" s="310"/>
      <c r="K216" s="258"/>
    </row>
    <row r="217" spans="2:11" customFormat="1" ht="15" customHeight="1">
      <c r="B217" s="257"/>
      <c r="C217" s="188"/>
      <c r="D217" s="188"/>
      <c r="E217" s="188"/>
      <c r="F217" s="200">
        <v>3</v>
      </c>
      <c r="G217" s="227"/>
      <c r="H217" s="310" t="s">
        <v>2628</v>
      </c>
      <c r="I217" s="310"/>
      <c r="J217" s="310"/>
      <c r="K217" s="258"/>
    </row>
    <row r="218" spans="2:11" customFormat="1" ht="15" customHeight="1">
      <c r="B218" s="257"/>
      <c r="C218" s="188"/>
      <c r="D218" s="188"/>
      <c r="E218" s="188"/>
      <c r="F218" s="200">
        <v>4</v>
      </c>
      <c r="G218" s="227"/>
      <c r="H218" s="310" t="s">
        <v>2629</v>
      </c>
      <c r="I218" s="310"/>
      <c r="J218" s="310"/>
      <c r="K218" s="258"/>
    </row>
    <row r="219" spans="2:11" customFormat="1" ht="12.75" customHeight="1">
      <c r="B219" s="259"/>
      <c r="C219" s="260"/>
      <c r="D219" s="260"/>
      <c r="E219" s="260"/>
      <c r="F219" s="260"/>
      <c r="G219" s="260"/>
      <c r="H219" s="260"/>
      <c r="I219" s="260"/>
      <c r="J219" s="260"/>
      <c r="K219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C6E0A1-14F0-4F55-BA27-4882037995A1}">
  <ds:schemaRefs>
    <ds:schemaRef ds:uri="http://schemas.microsoft.com/office/2006/metadata/properties"/>
    <ds:schemaRef ds:uri="http://schemas.microsoft.com/office/infopath/2007/PartnerControls"/>
    <ds:schemaRef ds:uri="193c07b0-bec8-415c-85a1-5a72904ae79e"/>
    <ds:schemaRef ds:uri="172744d7-b7d2-47ac-8879-e5385efed730"/>
  </ds:schemaRefs>
</ds:datastoreItem>
</file>

<file path=customXml/itemProps2.xml><?xml version="1.0" encoding="utf-8"?>
<ds:datastoreItem xmlns:ds="http://schemas.openxmlformats.org/officeDocument/2006/customXml" ds:itemID="{1222EEBE-CC0B-4D96-926C-24139970B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12998-85E8-4BA6-9471-17BB6C93E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44d7-b7d2-47ac-8879-e5385efed730"/>
    <ds:schemaRef ds:uri="193c07b0-bec8-415c-85a1-5a72904ae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Stavební část</vt:lpstr>
      <vt:lpstr>02 - Zdravotně technické ...</vt:lpstr>
      <vt:lpstr>03 - Vytápění</vt:lpstr>
      <vt:lpstr>04 - Elektroinstalace</vt:lpstr>
      <vt:lpstr>05 - Vedlejší a ostatní n...</vt:lpstr>
      <vt:lpstr>Pokyny pro vyplnění</vt:lpstr>
      <vt:lpstr>'01 - Stavební část'!Názvy_tisku</vt:lpstr>
      <vt:lpstr>'02 - Zdravotně technické ...'!Názvy_tisku</vt:lpstr>
      <vt:lpstr>'03 - Vytápění'!Názvy_tisku</vt:lpstr>
      <vt:lpstr>'04 - Elektroinstalace'!Názvy_tisku</vt:lpstr>
      <vt:lpstr>'05 - Vedlejší a ostatní n...'!Názvy_tisku</vt:lpstr>
      <vt:lpstr>'Rekapitulace stavby'!Názvy_tisku</vt:lpstr>
      <vt:lpstr>'01 - Stavební část'!Oblast_tisku</vt:lpstr>
      <vt:lpstr>'02 - Zdravotně technické ...'!Oblast_tisku</vt:lpstr>
      <vt:lpstr>'03 - Vytápění'!Oblast_tisku</vt:lpstr>
      <vt:lpstr>'04 - Elektroinstalace'!Oblast_tisku</vt:lpstr>
      <vt:lpstr>'05 - Vedlejší a ostatní n...'!Oblast_tisku</vt:lpstr>
      <vt:lpstr>'Pokyny pro vyplnění'!Oblast_tisku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Frous</dc:creator>
  <cp:keywords/>
  <dc:description/>
  <cp:lastModifiedBy>Irena Kříbková</cp:lastModifiedBy>
  <cp:revision/>
  <dcterms:created xsi:type="dcterms:W3CDTF">2025-01-31T11:02:18Z</dcterms:created>
  <dcterms:modified xsi:type="dcterms:W3CDTF">2025-02-13T06:32:06Z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