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49a84013ee624826/Plocha/"/>
    </mc:Choice>
  </mc:AlternateContent>
  <xr:revisionPtr revIDLastSave="15" documentId="8_{6610D5D1-0C76-4123-B983-14A108BD8654}" xr6:coauthVersionLast="47" xr6:coauthVersionMax="47" xr10:uidLastSave="{A8E2CF95-E989-4AB9-A9B1-2ABF422E6F46}"/>
  <bookViews>
    <workbookView xWindow="-120" yWindow="-120" windowWidth="29040" windowHeight="15840" xr2:uid="{00000000-000D-0000-FFFF-FFFF00000000}"/>
  </bookViews>
  <sheets>
    <sheet name="SO 101 KOMUNIKACE A ZPEV.PLOCHY" sheetId="3" r:id="rId1"/>
    <sheet name="Krycí list" sheetId="4" r:id="rId2"/>
  </sheets>
  <definedNames>
    <definedName name="_xlnm._FilterDatabase" localSheetId="0" hidden="1">'SO 101 KOMUNIKACE A ZPEV.PLOCHY'!$C$15:$K$43</definedName>
    <definedName name="_xlnm.Print_Titles" localSheetId="0">'SO 101 KOMUNIKACE A ZPEV.PLOCHY'!$15:$15</definedName>
    <definedName name="_xlnm.Print_Area" localSheetId="0">'SO 101 KOMUNIKACE A ZPEV.PLOCHY'!#REF!,'SO 101 KOMUNIKACE A ZPEV.PLOCHY'!#REF!,'SO 101 KOMUNIKACE A ZPEV.PLOCHY'!$C$3:$J$43</definedName>
  </definedNames>
  <calcPr calcId="181029"/>
</workbook>
</file>

<file path=xl/calcChain.xml><?xml version="1.0" encoding="utf-8"?>
<calcChain xmlns="http://schemas.openxmlformats.org/spreadsheetml/2006/main">
  <c r="J40" i="3" l="1"/>
  <c r="J37" i="3"/>
  <c r="J34" i="3"/>
  <c r="J31" i="3"/>
  <c r="J28" i="3"/>
  <c r="J25" i="3"/>
  <c r="J22" i="3"/>
  <c r="J19" i="3"/>
  <c r="J18" i="3" s="1"/>
  <c r="J16" i="3" s="1"/>
  <c r="J26" i="4"/>
  <c r="J32" i="4" l="1"/>
  <c r="J30" i="4"/>
  <c r="F30" i="4"/>
  <c r="J29" i="4"/>
  <c r="F29" i="4"/>
  <c r="J28" i="4"/>
  <c r="F28" i="4"/>
  <c r="J27" i="4"/>
  <c r="F27" i="4"/>
  <c r="BI40" i="3"/>
  <c r="BH40" i="3"/>
  <c r="BG40" i="3"/>
  <c r="BF40" i="3"/>
  <c r="T40" i="3"/>
  <c r="R40" i="3"/>
  <c r="P40" i="3"/>
  <c r="BI37" i="3"/>
  <c r="BH37" i="3"/>
  <c r="BG37" i="3"/>
  <c r="BF37" i="3"/>
  <c r="T37" i="3"/>
  <c r="R37" i="3"/>
  <c r="P37" i="3"/>
  <c r="BI34" i="3"/>
  <c r="BH34" i="3"/>
  <c r="BG34" i="3"/>
  <c r="BF34" i="3"/>
  <c r="T34" i="3"/>
  <c r="R34" i="3"/>
  <c r="P34" i="3"/>
  <c r="BI31" i="3"/>
  <c r="BH31" i="3"/>
  <c r="BG31" i="3"/>
  <c r="BF31" i="3"/>
  <c r="T31" i="3"/>
  <c r="R31" i="3"/>
  <c r="P31" i="3"/>
  <c r="BI28" i="3"/>
  <c r="BH28" i="3"/>
  <c r="BG28" i="3"/>
  <c r="BF28" i="3"/>
  <c r="T28" i="3"/>
  <c r="R28" i="3"/>
  <c r="P28" i="3"/>
  <c r="BI25" i="3"/>
  <c r="BH25" i="3"/>
  <c r="BG25" i="3"/>
  <c r="BF25" i="3"/>
  <c r="T25" i="3"/>
  <c r="R25" i="3"/>
  <c r="P25" i="3"/>
  <c r="BI22" i="3"/>
  <c r="BH22" i="3"/>
  <c r="BG22" i="3"/>
  <c r="BF22" i="3"/>
  <c r="T22" i="3"/>
  <c r="R22" i="3"/>
  <c r="P22" i="3"/>
  <c r="BI19" i="3"/>
  <c r="BH19" i="3"/>
  <c r="BG19" i="3"/>
  <c r="BF19" i="3"/>
  <c r="T19" i="3"/>
  <c r="R19" i="3"/>
  <c r="P19" i="3"/>
  <c r="BK19" i="3"/>
  <c r="BK22" i="3"/>
  <c r="BK37" i="3"/>
  <c r="BK40" i="3"/>
  <c r="BK31" i="3"/>
  <c r="BK34" i="3"/>
  <c r="BK25" i="3"/>
  <c r="BK28" i="3"/>
  <c r="J33" i="4" l="1"/>
  <c r="J34" i="4" s="1"/>
  <c r="BK18" i="3"/>
  <c r="P18" i="3"/>
  <c r="T18" i="3"/>
  <c r="R18" i="3"/>
  <c r="BE40" i="3"/>
  <c r="BE28" i="3"/>
  <c r="BE31" i="3"/>
  <c r="BE22" i="3"/>
  <c r="BE37" i="3"/>
  <c r="BE25" i="3"/>
  <c r="BE19" i="3"/>
  <c r="BE34" i="3"/>
  <c r="BK17" i="3" l="1"/>
  <c r="R17" i="3"/>
  <c r="R16" i="3" s="1"/>
  <c r="T17" i="3"/>
  <c r="T16" i="3" s="1"/>
  <c r="P17" i="3"/>
  <c r="P16" i="3" s="1"/>
  <c r="BK16" i="3" l="1"/>
</calcChain>
</file>

<file path=xl/sharedStrings.xml><?xml version="1.0" encoding="utf-8"?>
<sst xmlns="http://schemas.openxmlformats.org/spreadsheetml/2006/main" count="274" uniqueCount="93">
  <si>
    <t/>
  </si>
  <si>
    <t>Stavba:</t>
  </si>
  <si>
    <t>Místo:</t>
  </si>
  <si>
    <t>Datum:</t>
  </si>
  <si>
    <t>Projektant:</t>
  </si>
  <si>
    <t>True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</si>
  <si>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</si>
  <si>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</si>
  <si>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</si>
  <si>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</si>
  <si>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</si>
  <si>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</si>
  <si>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</si>
  <si>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</si>
  <si>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</si>
  <si>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</si>
  <si>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4</t>
  </si>
  <si>
    <t>Objekt: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</si>
  <si>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</si>
  <si>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</si>
  <si>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</si>
  <si>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</si>
  <si>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</si>
  <si>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</si>
  <si>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</si>
  <si>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</si>
  <si>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</si>
  <si>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</si>
  <si>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</si>
  <si>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</si>
  <si>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</si>
  <si>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</si>
  <si>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</si>
  <si>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</si>
  <si>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</si>
  <si>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PP</t>
  </si>
  <si>
    <t>VV</t>
  </si>
  <si>
    <t>m2</t>
  </si>
  <si>
    <t>149799736</t>
  </si>
  <si>
    <t>-641651659</t>
  </si>
  <si>
    <t>-547666247</t>
  </si>
  <si>
    <t>885078155</t>
  </si>
  <si>
    <t>-1960173447</t>
  </si>
  <si>
    <t>853453548</t>
  </si>
  <si>
    <t>384707472</t>
  </si>
  <si>
    <t>-79245287</t>
  </si>
  <si>
    <t>Zadavatel: MÚ Ostrov, Jáchymovská 1, 363 01 Ostrov</t>
  </si>
  <si>
    <t>KRYCÍ LIST SOUPISU PRACÍ</t>
  </si>
  <si>
    <t>KSO:</t>
  </si>
  <si>
    <t>CC-CZ:</t>
  </si>
  <si>
    <t>Zadavatel:</t>
  </si>
  <si>
    <t>IČ:</t>
  </si>
  <si>
    <t>00254843</t>
  </si>
  <si>
    <t>DIČ:</t>
  </si>
  <si>
    <t>CZ00254843</t>
  </si>
  <si>
    <t>Poznámka: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</si>
  <si>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</si>
  <si>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</si>
  <si>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</si>
  <si>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</si>
  <si>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</si>
  <si>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</si>
  <si>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</si>
  <si>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</si>
  <si>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</si>
  <si>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</si>
  <si>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</si>
  <si>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</si>
  <si>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</si>
  <si>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</si>
  <si>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</si>
  <si>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MÚ Ostrov, Jáchymovská 1, 363 01 Ostrov</t>
  </si>
  <si>
    <t>Cena celkem bez DPH</t>
  </si>
  <si>
    <t>Zhotovitel</t>
  </si>
  <si>
    <t>Cena celkem s DPH</t>
  </si>
  <si>
    <t>DPH 21%</t>
  </si>
  <si>
    <t xml:space="preserve">Zhotovitel: </t>
  </si>
  <si>
    <t>stavba Rekonstrukce místní komunikace Hluboká</t>
  </si>
  <si>
    <t>SO 101 KOMUNIKACE A ZPEVNĚNÉ PLOCHY</t>
  </si>
  <si>
    <t xml:space="preserve">frézování krytu v tl 40mm vč odvozu do 18km na deponii        </t>
  </si>
  <si>
    <t xml:space="preserve">1 úsek 208,35mx 5,6m=  1166,80m2                                                                                                2 úsek křižovatka 29,4m x 11,7m = 344,00m2 </t>
  </si>
  <si>
    <t>Postřik živičný spojovací z asfaltu 0,5 kg/m2</t>
  </si>
  <si>
    <t xml:space="preserve">Beton asfalt. ACO 11+,obrusný,š.nad 3 m, tl.4 cm, plochy 201-1000m2   </t>
  </si>
  <si>
    <t xml:space="preserve">1 úsek 208,35mx 5,6m=  1166,80m2                                                                                                 2 úsek křižovatka 29,4m x 11,7m = 344,00m2                                                                                         3 úsek 356m x 4,45m = 1584,20m2                                                                                                                   4 úsek 54,25m x 9,8m = 531,70m2 </t>
  </si>
  <si>
    <t>vyrovnávka podkladu ACO 11 do 40mm do 501m2</t>
  </si>
  <si>
    <t xml:space="preserve">zálivka modifikovaná za tepla </t>
  </si>
  <si>
    <t>urovnání stávající vpustě vč prstýnku</t>
  </si>
  <si>
    <t xml:space="preserve">DIO </t>
  </si>
  <si>
    <t>Geodetické zaměření skutečného stavu</t>
  </si>
  <si>
    <t>mb</t>
  </si>
  <si>
    <t>ks</t>
  </si>
  <si>
    <t>kpl</t>
  </si>
  <si>
    <t xml:space="preserve">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</si>
</sst>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000"/>
    <numFmt numFmtId="166" formatCode="#,##0.000"/>
    <numFmt numFmtId="167" formatCode="#,##0.00%"/>
  </numFmts>
  <fonts count="2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b/>
      <sz val="10"/>
      <color rgb="FF003366"/>
      <name val="Arial CE"/>
      <family val="2"/>
      <charset val="238"/>
    </font>
    <font>
      <sz val="8"/>
      <color rgb="FF969696"/>
      <name val="Arial CE"/>
    </font>
    <font>
      <b/>
      <sz val="10"/>
      <color rgb="FF464646"/>
      <name val="Arial CE"/>
    </font>
    <font>
      <sz val="10"/>
      <name val="Arial CE"/>
      <family val="2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2"/>
      <color rgb="FFC00000"/>
      <name val="Arial CE"/>
      <family val="2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5" fontId="12" fillId="0" borderId="5" xfId="0" applyNumberFormat="1" applyFont="1" applyBorder="1"/>
    <xf numFmtId="165" fontId="12" fillId="0" borderId="6" xfId="0" applyNumberFormat="1" applyFont="1" applyBorder="1"/>
    <xf numFmtId="4" fontId="13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6" fillId="0" borderId="7" xfId="0" applyFont="1" applyBorder="1"/>
    <xf numFmtId="165" fontId="6" fillId="0" borderId="0" xfId="0" applyNumberFormat="1" applyFont="1"/>
    <xf numFmtId="165" fontId="6" fillId="0" borderId="8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9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8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166" fontId="7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1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9" fillId="0" borderId="12" xfId="0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</xf>
    <xf numFmtId="166" fontId="9" fillId="0" borderId="1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6" fontId="7" fillId="0" borderId="0" xfId="0" applyNumberFormat="1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4" fontId="11" fillId="0" borderId="0" xfId="0" applyNumberFormat="1" applyFont="1" applyProtection="1"/>
    <xf numFmtId="4" fontId="4" fillId="0" borderId="0" xfId="0" applyNumberFormat="1" applyFont="1" applyProtection="1"/>
    <xf numFmtId="4" fontId="16" fillId="0" borderId="0" xfId="0" applyNumberFormat="1" applyFont="1" applyProtection="1"/>
    <xf numFmtId="4" fontId="9" fillId="0" borderId="12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25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25" fillId="4" borderId="0" xfId="0" applyFont="1" applyFill="1" applyAlignment="1" applyProtection="1">
      <alignment horizontal="center" vertical="center"/>
    </xf>
    <xf numFmtId="4" fontId="25" fillId="4" borderId="0" xfId="0" applyNumberFormat="1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5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23D1D66-6085-1842-D5E9-12DADA2B7A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6" name="Picture 2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4006238D-010A-C5BA-9E8F-264E83524F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7" name="Picture 3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9EDAE70-56A6-973F-3C06-560D941E49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8" name="Picture 4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DBFB7AC-001A-ACF3-534D-6D29225E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9" name="Picture 5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74C7ED90-65FE-927B-32B6-1F2C2EE9A7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30" name="Picture 6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D436AD7C-AF57-39B8-012A-25F92BD232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31" name="Picture 7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DA5C7DF-37DF-DDBC-3B6B-DA366AC8DB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32" name="Picture 8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DBF10822-68B2-1018-FA22-012CD42BFD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3"/>
  <sheetViews>
    <sheetView showGridLines="0" tabSelected="1" workbookViewId="0">
      <selection activeCell="I27" sqref="I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8.33203125" customWidth="1"/>
    <col min="6" max="6" width="62.6640625" customWidth="1"/>
    <col min="7" max="7" width="7.5" customWidth="1"/>
    <col min="8" max="8" width="19.5" customWidth="1"/>
    <col min="9" max="9" width="21.33203125" customWidth="1"/>
    <col min="10" max="10" width="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63" s="1" customFormat="1" ht="6.95" customHeight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2:63" s="1" customFormat="1" ht="24.95" customHeight="1" x14ac:dyDescent="0.2">
      <c r="B3" s="8"/>
      <c r="C3" s="6" t="s">
        <v>20</v>
      </c>
      <c r="L3" s="8"/>
    </row>
    <row r="4" spans="2:63" s="1" customFormat="1" ht="6.95" customHeight="1" x14ac:dyDescent="0.2">
      <c r="B4" s="8"/>
      <c r="C4" s="65"/>
      <c r="D4" s="65"/>
      <c r="E4" s="65"/>
      <c r="F4" s="65"/>
      <c r="G4" s="65"/>
      <c r="H4" s="65"/>
      <c r="I4" s="65"/>
      <c r="J4" s="65"/>
      <c r="L4" s="8"/>
    </row>
    <row r="5" spans="2:63" s="1" customFormat="1" ht="12" customHeight="1" x14ac:dyDescent="0.2">
      <c r="B5" s="8"/>
      <c r="C5" s="74" t="s">
        <v>1</v>
      </c>
      <c r="D5" s="65"/>
      <c r="E5" s="65"/>
      <c r="F5" s="65"/>
      <c r="G5" s="65"/>
      <c r="H5" s="65"/>
      <c r="I5" s="65"/>
      <c r="J5" s="65"/>
      <c r="L5" s="8"/>
    </row>
    <row r="6" spans="2:63" s="1" customFormat="1" ht="16.5" customHeight="1" x14ac:dyDescent="0.2">
      <c r="B6" s="8"/>
      <c r="C6" s="65"/>
      <c r="D6" s="65"/>
      <c r="E6" s="87" t="s">
        <v>77</v>
      </c>
      <c r="F6" s="84"/>
      <c r="G6" s="84"/>
      <c r="H6" s="84"/>
      <c r="I6" s="65"/>
      <c r="J6" s="65"/>
      <c r="L6" s="8"/>
    </row>
    <row r="7" spans="2:63" s="1" customFormat="1" ht="12" customHeight="1" x14ac:dyDescent="0.2">
      <c r="B7" s="8"/>
      <c r="C7" s="74" t="s">
        <v>17</v>
      </c>
      <c r="D7" s="65"/>
      <c r="E7" s="65"/>
      <c r="F7" s="65"/>
      <c r="G7" s="65"/>
      <c r="H7" s="65"/>
      <c r="I7" s="65"/>
      <c r="J7" s="65"/>
      <c r="L7" s="8"/>
    </row>
    <row r="8" spans="2:63" s="1" customFormat="1" ht="16.5" customHeight="1" x14ac:dyDescent="0.2">
      <c r="B8" s="8"/>
      <c r="C8" s="65"/>
      <c r="D8" s="65"/>
      <c r="E8" s="85"/>
      <c r="F8" s="86"/>
      <c r="G8" s="86"/>
      <c r="H8" s="86"/>
      <c r="I8" s="65"/>
      <c r="J8" s="65"/>
      <c r="L8" s="8"/>
    </row>
    <row r="9" spans="2:63" s="1" customFormat="1" ht="6.95" customHeight="1" x14ac:dyDescent="0.2">
      <c r="B9" s="8"/>
      <c r="C9" s="65"/>
      <c r="D9" s="65"/>
      <c r="E9" s="65"/>
      <c r="F9" s="65"/>
      <c r="G9" s="65"/>
      <c r="H9" s="65"/>
      <c r="I9" s="65"/>
      <c r="J9" s="65"/>
      <c r="L9" s="8"/>
    </row>
    <row r="10" spans="2:63" s="1" customFormat="1" ht="12" customHeight="1" x14ac:dyDescent="0.2">
      <c r="B10" s="8"/>
      <c r="C10" s="74" t="s">
        <v>2</v>
      </c>
      <c r="D10" s="65"/>
      <c r="E10" s="65"/>
      <c r="F10" s="75"/>
      <c r="G10" s="65"/>
      <c r="H10" s="65"/>
      <c r="I10" s="74" t="s">
        <v>3</v>
      </c>
      <c r="J10" s="76"/>
      <c r="L10" s="8"/>
    </row>
    <row r="11" spans="2:63" s="1" customFormat="1" ht="6.95" customHeight="1" x14ac:dyDescent="0.2">
      <c r="B11" s="8"/>
      <c r="C11" s="65"/>
      <c r="D11" s="65"/>
      <c r="E11" s="65"/>
      <c r="F11" s="65"/>
      <c r="G11" s="65"/>
      <c r="H11" s="65"/>
      <c r="I11" s="65"/>
      <c r="J11" s="65"/>
      <c r="L11" s="8"/>
    </row>
    <row r="12" spans="2:63" s="1" customFormat="1" ht="15.2" customHeight="1" x14ac:dyDescent="0.2">
      <c r="B12" s="8"/>
      <c r="C12" s="74" t="s">
        <v>46</v>
      </c>
      <c r="D12" s="65"/>
      <c r="E12" s="65"/>
      <c r="F12" s="75"/>
      <c r="G12" s="65"/>
      <c r="H12" s="65"/>
      <c r="I12" s="74" t="s">
        <v>4</v>
      </c>
      <c r="J12" s="77"/>
      <c r="L12" s="8"/>
    </row>
    <row r="13" spans="2:63" s="1" customFormat="1" ht="15.2" customHeight="1" x14ac:dyDescent="0.2">
      <c r="B13" s="8"/>
      <c r="C13" s="78" t="s">
        <v>76</v>
      </c>
      <c r="D13" s="65"/>
      <c r="E13" s="65"/>
      <c r="F13" s="75"/>
      <c r="G13" s="65"/>
      <c r="H13" s="65"/>
      <c r="I13" s="74" t="s">
        <v>6</v>
      </c>
      <c r="J13" s="77"/>
      <c r="L13" s="8"/>
    </row>
    <row r="14" spans="2:63" s="1" customFormat="1" ht="10.35" customHeight="1" x14ac:dyDescent="0.2">
      <c r="B14" s="8"/>
      <c r="C14" s="65"/>
      <c r="D14" s="65"/>
      <c r="E14" s="65"/>
      <c r="F14" s="65"/>
      <c r="G14" s="65"/>
      <c r="H14" s="65"/>
      <c r="I14" s="65"/>
      <c r="J14" s="65"/>
      <c r="L14" s="8"/>
    </row>
    <row r="15" spans="2:63" s="2" customFormat="1" ht="29.25" customHeight="1" x14ac:dyDescent="0.2">
      <c r="B15" s="17"/>
      <c r="C15" s="18" t="s">
        <v>21</v>
      </c>
      <c r="D15" s="19" t="s">
        <v>11</v>
      </c>
      <c r="E15" s="19" t="s">
        <v>9</v>
      </c>
      <c r="F15" s="19" t="s">
        <v>10</v>
      </c>
      <c r="G15" s="19" t="s">
        <v>22</v>
      </c>
      <c r="H15" s="19" t="s">
        <v>23</v>
      </c>
      <c r="I15" s="19" t="s">
        <v>24</v>
      </c>
      <c r="J15" s="20" t="s">
        <v>18</v>
      </c>
      <c r="K15" s="21" t="s">
        <v>25</v>
      </c>
      <c r="L15" s="17"/>
      <c r="M15" s="13" t="s">
        <v>0</v>
      </c>
      <c r="N15" s="14" t="s">
        <v>7</v>
      </c>
      <c r="O15" s="14" t="s">
        <v>26</v>
      </c>
      <c r="P15" s="14" t="s">
        <v>27</v>
      </c>
      <c r="Q15" s="14" t="s">
        <v>28</v>
      </c>
      <c r="R15" s="14" t="s">
        <v>29</v>
      </c>
      <c r="S15" s="14" t="s">
        <v>30</v>
      </c>
      <c r="T15" s="15" t="s">
        <v>31</v>
      </c>
    </row>
    <row r="16" spans="2:63" s="1" customFormat="1" ht="22.9" customHeight="1" x14ac:dyDescent="0.25">
      <c r="B16" s="8"/>
      <c r="C16" s="93" t="s">
        <v>32</v>
      </c>
      <c r="D16" s="94"/>
      <c r="E16" s="94"/>
      <c r="F16" s="94"/>
      <c r="G16" s="94"/>
      <c r="H16" s="94"/>
      <c r="J16" s="113">
        <f>J18</f>
        <v>0</v>
      </c>
      <c r="L16" s="8"/>
      <c r="M16" s="16"/>
      <c r="N16" s="11"/>
      <c r="O16" s="11"/>
      <c r="P16" s="22" t="e">
        <f>P17+#REF!+#REF!</f>
        <v>#REF!</v>
      </c>
      <c r="Q16" s="11"/>
      <c r="R16" s="22" t="e">
        <f>R17+#REF!+#REF!</f>
        <v>#REF!</v>
      </c>
      <c r="S16" s="11"/>
      <c r="T16" s="23" t="e">
        <f>T17+#REF!+#REF!</f>
        <v>#REF!</v>
      </c>
      <c r="AT16" s="5" t="s">
        <v>12</v>
      </c>
      <c r="AU16" s="5" t="s">
        <v>19</v>
      </c>
      <c r="BK16" s="24" t="e">
        <f>BK17+#REF!+#REF!</f>
        <v>#REF!</v>
      </c>
    </row>
    <row r="17" spans="2:65" s="3" customFormat="1" ht="15" customHeight="1" x14ac:dyDescent="0.2">
      <c r="B17" s="25"/>
      <c r="C17" s="95"/>
      <c r="D17" s="96"/>
      <c r="E17" s="97"/>
      <c r="F17" s="97"/>
      <c r="G17" s="95"/>
      <c r="H17" s="95"/>
      <c r="J17" s="114"/>
      <c r="L17" s="25"/>
      <c r="M17" s="27"/>
      <c r="P17" s="28" t="e">
        <f>P18+#REF!+#REF!+#REF!+#REF!+#REF!+#REF!+#REF!</f>
        <v>#REF!</v>
      </c>
      <c r="R17" s="28" t="e">
        <f>R18+#REF!+#REF!+#REF!+#REF!+#REF!+#REF!+#REF!</f>
        <v>#REF!</v>
      </c>
      <c r="T17" s="29" t="e">
        <f>T18+#REF!+#REF!+#REF!+#REF!+#REF!+#REF!+#REF!</f>
        <v>#REF!</v>
      </c>
      <c r="AR17" s="26" t="s">
        <v>14</v>
      </c>
      <c r="AT17" s="30" t="s">
        <v>12</v>
      </c>
      <c r="AU17" s="30" t="s">
        <v>13</v>
      </c>
      <c r="AY17" s="26" t="s">
        <v>33</v>
      </c>
      <c r="BK17" s="31" t="e">
        <f>BK18+#REF!+#REF!+#REF!+#REF!+#REF!+#REF!+#REF!</f>
        <v>#REF!</v>
      </c>
    </row>
    <row r="18" spans="2:65" s="3" customFormat="1" ht="22.9" customHeight="1" x14ac:dyDescent="0.2">
      <c r="B18" s="25"/>
      <c r="C18" s="95"/>
      <c r="D18" s="96" t="s">
        <v>12</v>
      </c>
      <c r="E18" s="98" t="s">
        <v>14</v>
      </c>
      <c r="F18" s="99" t="s">
        <v>78</v>
      </c>
      <c r="G18" s="95"/>
      <c r="H18" s="95"/>
      <c r="J18" s="115">
        <f>SUM(J19:K42)</f>
        <v>0</v>
      </c>
      <c r="L18" s="25"/>
      <c r="M18" s="27"/>
      <c r="P18" s="28">
        <f>SUM(P19:P21)</f>
        <v>0</v>
      </c>
      <c r="R18" s="28">
        <f>SUM(R19:R21)</f>
        <v>0</v>
      </c>
      <c r="T18" s="29">
        <f>SUM(T19:T21)</f>
        <v>332.37599999999998</v>
      </c>
      <c r="AR18" s="26" t="s">
        <v>14</v>
      </c>
      <c r="AT18" s="30" t="s">
        <v>12</v>
      </c>
      <c r="AU18" s="30" t="s">
        <v>14</v>
      </c>
      <c r="AY18" s="26" t="s">
        <v>33</v>
      </c>
      <c r="BK18" s="31">
        <f>SUM(BK19:BK21)</f>
        <v>0</v>
      </c>
    </row>
    <row r="19" spans="2:65" s="1" customFormat="1" ht="24.2" customHeight="1" x14ac:dyDescent="0.2">
      <c r="B19" s="32"/>
      <c r="C19" s="100">
        <v>1</v>
      </c>
      <c r="D19" s="100"/>
      <c r="E19" s="101"/>
      <c r="F19" s="102" t="s">
        <v>79</v>
      </c>
      <c r="G19" s="103" t="s">
        <v>37</v>
      </c>
      <c r="H19" s="104">
        <v>1510.8</v>
      </c>
      <c r="I19" s="33"/>
      <c r="J19" s="116">
        <f>H19*I19</f>
        <v>0</v>
      </c>
      <c r="K19" s="34"/>
      <c r="L19" s="8"/>
      <c r="M19" s="35" t="s">
        <v>0</v>
      </c>
      <c r="N19" s="36" t="s">
        <v>8</v>
      </c>
      <c r="O19" s="37">
        <v>0</v>
      </c>
      <c r="P19" s="37">
        <f>O19*H19</f>
        <v>0</v>
      </c>
      <c r="Q19" s="37">
        <v>0</v>
      </c>
      <c r="R19" s="37">
        <f>Q19*H19</f>
        <v>0</v>
      </c>
      <c r="S19" s="37">
        <v>0.22</v>
      </c>
      <c r="T19" s="38">
        <f>S19*H19</f>
        <v>332.37599999999998</v>
      </c>
      <c r="AR19" s="39" t="s">
        <v>16</v>
      </c>
      <c r="AT19" s="39" t="s">
        <v>34</v>
      </c>
      <c r="AU19" s="39" t="s">
        <v>15</v>
      </c>
      <c r="AY19" s="5" t="s">
        <v>33</v>
      </c>
      <c r="BE19" s="40">
        <f>IF(N19="základní",J19,0)</f>
        <v>0</v>
      </c>
      <c r="BF19" s="40">
        <f>IF(N19="snížená",J19,0)</f>
        <v>0</v>
      </c>
      <c r="BG19" s="40">
        <f>IF(N19="zákl. přenesená",J19,0)</f>
        <v>0</v>
      </c>
      <c r="BH19" s="40">
        <f>IF(N19="sníž. přenesená",J19,0)</f>
        <v>0</v>
      </c>
      <c r="BI19" s="40">
        <f>IF(N19="nulová",J19,0)</f>
        <v>0</v>
      </c>
      <c r="BJ19" s="5" t="s">
        <v>14</v>
      </c>
      <c r="BK19" s="40">
        <f>ROUND(I19*H19,2)</f>
        <v>0</v>
      </c>
      <c r="BL19" s="5" t="s">
        <v>16</v>
      </c>
      <c r="BM19" s="39" t="s">
        <v>38</v>
      </c>
    </row>
    <row r="20" spans="2:65" s="1" customFormat="1" ht="27" customHeight="1" x14ac:dyDescent="0.2">
      <c r="B20" s="8"/>
      <c r="C20" s="94"/>
      <c r="D20" s="105" t="s">
        <v>35</v>
      </c>
      <c r="E20" s="94"/>
      <c r="F20" s="106" t="s">
        <v>80</v>
      </c>
      <c r="G20" s="94"/>
      <c r="H20" s="94"/>
      <c r="I20" s="65"/>
      <c r="J20" s="94"/>
      <c r="L20" s="8"/>
      <c r="M20" s="41"/>
      <c r="T20" s="12"/>
      <c r="AT20" s="5" t="s">
        <v>35</v>
      </c>
      <c r="AU20" s="5" t="s">
        <v>15</v>
      </c>
    </row>
    <row r="21" spans="2:65" s="4" customFormat="1" ht="7.5" customHeight="1" x14ac:dyDescent="0.2">
      <c r="B21" s="42"/>
      <c r="C21" s="107"/>
      <c r="D21" s="105" t="s">
        <v>36</v>
      </c>
      <c r="E21" s="108"/>
      <c r="F21" s="109"/>
      <c r="G21" s="107"/>
      <c r="H21" s="110"/>
      <c r="I21" s="66"/>
      <c r="J21" s="107"/>
      <c r="L21" s="42"/>
      <c r="M21" s="44"/>
      <c r="T21" s="45"/>
      <c r="AT21" s="43" t="s">
        <v>36</v>
      </c>
      <c r="AU21" s="43" t="s">
        <v>15</v>
      </c>
      <c r="AV21" s="4" t="s">
        <v>15</v>
      </c>
      <c r="AW21" s="4" t="s">
        <v>5</v>
      </c>
      <c r="AX21" s="4" t="s">
        <v>14</v>
      </c>
      <c r="AY21" s="43" t="s">
        <v>33</v>
      </c>
    </row>
    <row r="22" spans="2:65" s="1" customFormat="1" ht="33" customHeight="1" x14ac:dyDescent="0.2">
      <c r="B22" s="32"/>
      <c r="C22" s="100">
        <v>2</v>
      </c>
      <c r="D22" s="100"/>
      <c r="E22" s="101"/>
      <c r="F22" s="102" t="s">
        <v>81</v>
      </c>
      <c r="G22" s="103" t="s">
        <v>37</v>
      </c>
      <c r="H22" s="104">
        <v>3626.7</v>
      </c>
      <c r="I22" s="33"/>
      <c r="J22" s="116">
        <f>H22*I22</f>
        <v>0</v>
      </c>
      <c r="K22" s="34"/>
      <c r="L22" s="8"/>
      <c r="M22" s="35" t="s">
        <v>0</v>
      </c>
      <c r="N22" s="36" t="s">
        <v>8</v>
      </c>
      <c r="O22" s="37">
        <v>0</v>
      </c>
      <c r="P22" s="37">
        <f>O22*H22</f>
        <v>0</v>
      </c>
      <c r="Q22" s="37">
        <v>0</v>
      </c>
      <c r="R22" s="37">
        <f>Q22*H22</f>
        <v>0</v>
      </c>
      <c r="S22" s="37">
        <v>0</v>
      </c>
      <c r="T22" s="38">
        <f>S22*H22</f>
        <v>0</v>
      </c>
      <c r="AR22" s="39" t="s">
        <v>16</v>
      </c>
      <c r="AT22" s="39" t="s">
        <v>34</v>
      </c>
      <c r="AU22" s="39" t="s">
        <v>15</v>
      </c>
      <c r="AY22" s="5" t="s">
        <v>33</v>
      </c>
      <c r="BE22" s="40">
        <f>IF(N22="základní",J22,0)</f>
        <v>0</v>
      </c>
      <c r="BF22" s="40">
        <f>IF(N22="snížená",J22,0)</f>
        <v>0</v>
      </c>
      <c r="BG22" s="40">
        <f>IF(N22="zákl. přenesená",J22,0)</f>
        <v>0</v>
      </c>
      <c r="BH22" s="40">
        <f>IF(N22="sníž. přenesená",J22,0)</f>
        <v>0</v>
      </c>
      <c r="BI22" s="40">
        <f>IF(N22="nulová",J22,0)</f>
        <v>0</v>
      </c>
      <c r="BJ22" s="5" t="s">
        <v>14</v>
      </c>
      <c r="BK22" s="40">
        <f>ROUND(I22*H22,2)</f>
        <v>0</v>
      </c>
      <c r="BL22" s="5" t="s">
        <v>16</v>
      </c>
      <c r="BM22" s="39" t="s">
        <v>39</v>
      </c>
    </row>
    <row r="23" spans="2:65" s="1" customFormat="1" x14ac:dyDescent="0.2">
      <c r="B23" s="8"/>
      <c r="C23" s="94"/>
      <c r="D23" s="105" t="s">
        <v>35</v>
      </c>
      <c r="E23" s="94"/>
      <c r="F23" s="106"/>
      <c r="G23" s="94"/>
      <c r="H23" s="94"/>
      <c r="I23" s="65"/>
      <c r="J23" s="94"/>
      <c r="L23" s="8"/>
      <c r="M23" s="41"/>
      <c r="T23" s="12"/>
      <c r="AT23" s="5" t="s">
        <v>35</v>
      </c>
      <c r="AU23" s="5" t="s">
        <v>15</v>
      </c>
    </row>
    <row r="24" spans="2:65" s="4" customFormat="1" x14ac:dyDescent="0.2">
      <c r="B24" s="42"/>
      <c r="C24" s="107"/>
      <c r="D24" s="105" t="s">
        <v>36</v>
      </c>
      <c r="E24" s="108" t="s">
        <v>0</v>
      </c>
      <c r="F24" s="109"/>
      <c r="G24" s="107"/>
      <c r="H24" s="110"/>
      <c r="I24" s="66"/>
      <c r="J24" s="107"/>
      <c r="L24" s="42"/>
      <c r="M24" s="44"/>
      <c r="T24" s="45"/>
      <c r="AT24" s="43" t="s">
        <v>36</v>
      </c>
      <c r="AU24" s="43" t="s">
        <v>15</v>
      </c>
      <c r="AV24" s="4" t="s">
        <v>15</v>
      </c>
      <c r="AW24" s="4" t="s">
        <v>5</v>
      </c>
      <c r="AX24" s="4" t="s">
        <v>14</v>
      </c>
      <c r="AY24" s="43" t="s">
        <v>33</v>
      </c>
    </row>
    <row r="25" spans="2:65" s="1" customFormat="1" ht="24.2" customHeight="1" x14ac:dyDescent="0.2">
      <c r="B25" s="32"/>
      <c r="C25" s="100">
        <v>3</v>
      </c>
      <c r="D25" s="100"/>
      <c r="E25" s="101"/>
      <c r="F25" s="102" t="s">
        <v>82</v>
      </c>
      <c r="G25" s="103" t="s">
        <v>37</v>
      </c>
      <c r="H25" s="104">
        <v>3626.7</v>
      </c>
      <c r="I25" s="33"/>
      <c r="J25" s="116">
        <f>H25*I25</f>
        <v>0</v>
      </c>
      <c r="K25" s="34"/>
      <c r="L25" s="8"/>
      <c r="M25" s="35" t="s">
        <v>0</v>
      </c>
      <c r="N25" s="36" t="s">
        <v>8</v>
      </c>
      <c r="O25" s="37">
        <v>0</v>
      </c>
      <c r="P25" s="37">
        <f>O25*H25</f>
        <v>0</v>
      </c>
      <c r="Q25" s="37">
        <v>0</v>
      </c>
      <c r="R25" s="37">
        <f>Q25*H25</f>
        <v>0</v>
      </c>
      <c r="S25" s="37">
        <v>0</v>
      </c>
      <c r="T25" s="38">
        <f>S25*H25</f>
        <v>0</v>
      </c>
      <c r="AR25" s="39" t="s">
        <v>16</v>
      </c>
      <c r="AT25" s="39" t="s">
        <v>34</v>
      </c>
      <c r="AU25" s="39" t="s">
        <v>15</v>
      </c>
      <c r="AY25" s="5" t="s">
        <v>33</v>
      </c>
      <c r="BE25" s="40">
        <f>IF(N25="základní",J25,0)</f>
        <v>0</v>
      </c>
      <c r="BF25" s="40">
        <f>IF(N25="snížená",J25,0)</f>
        <v>0</v>
      </c>
      <c r="BG25" s="40">
        <f>IF(N25="zákl. přenesená",J25,0)</f>
        <v>0</v>
      </c>
      <c r="BH25" s="40">
        <f>IF(N25="sníž. přenesená",J25,0)</f>
        <v>0</v>
      </c>
      <c r="BI25" s="40">
        <f>IF(N25="nulová",J25,0)</f>
        <v>0</v>
      </c>
      <c r="BJ25" s="5" t="s">
        <v>14</v>
      </c>
      <c r="BK25" s="40">
        <f>ROUND(I25*H25,2)</f>
        <v>0</v>
      </c>
      <c r="BL25" s="5" t="s">
        <v>16</v>
      </c>
      <c r="BM25" s="39" t="s">
        <v>40</v>
      </c>
    </row>
    <row r="26" spans="2:65" s="1" customFormat="1" ht="49.5" customHeight="1" x14ac:dyDescent="0.2">
      <c r="B26" s="8"/>
      <c r="C26" s="94"/>
      <c r="D26" s="105" t="s">
        <v>35</v>
      </c>
      <c r="E26" s="94"/>
      <c r="F26" s="106" t="s">
        <v>83</v>
      </c>
      <c r="G26" s="94"/>
      <c r="H26" s="94"/>
      <c r="I26" s="65"/>
      <c r="J26" s="94"/>
      <c r="L26" s="8"/>
      <c r="M26" s="41"/>
      <c r="T26" s="12"/>
      <c r="AT26" s="5" t="s">
        <v>35</v>
      </c>
      <c r="AU26" s="5" t="s">
        <v>15</v>
      </c>
    </row>
    <row r="27" spans="2:65" s="4" customFormat="1" x14ac:dyDescent="0.2">
      <c r="B27" s="42"/>
      <c r="C27" s="107"/>
      <c r="D27" s="105" t="s">
        <v>36</v>
      </c>
      <c r="E27" s="108" t="s">
        <v>0</v>
      </c>
      <c r="F27" s="109"/>
      <c r="G27" s="107"/>
      <c r="H27" s="110"/>
      <c r="I27" s="66"/>
      <c r="J27" s="107"/>
      <c r="L27" s="42"/>
      <c r="M27" s="44"/>
      <c r="T27" s="45"/>
      <c r="AT27" s="43" t="s">
        <v>36</v>
      </c>
      <c r="AU27" s="43" t="s">
        <v>15</v>
      </c>
      <c r="AV27" s="4" t="s">
        <v>15</v>
      </c>
      <c r="AW27" s="4" t="s">
        <v>5</v>
      </c>
      <c r="AX27" s="4" t="s">
        <v>14</v>
      </c>
      <c r="AY27" s="43" t="s">
        <v>33</v>
      </c>
    </row>
    <row r="28" spans="2:65" s="1" customFormat="1" ht="21.75" customHeight="1" x14ac:dyDescent="0.2">
      <c r="B28" s="32"/>
      <c r="C28" s="100">
        <v>4</v>
      </c>
      <c r="D28" s="100"/>
      <c r="E28" s="101"/>
      <c r="F28" s="102" t="s">
        <v>84</v>
      </c>
      <c r="G28" s="103" t="s">
        <v>37</v>
      </c>
      <c r="H28" s="104">
        <v>329</v>
      </c>
      <c r="I28" s="33"/>
      <c r="J28" s="116">
        <f>H28*I28</f>
        <v>0</v>
      </c>
      <c r="K28" s="34"/>
      <c r="L28" s="8"/>
      <c r="M28" s="35" t="s">
        <v>0</v>
      </c>
      <c r="N28" s="36" t="s">
        <v>8</v>
      </c>
      <c r="O28" s="37">
        <v>0</v>
      </c>
      <c r="P28" s="37">
        <f>O28*H28</f>
        <v>0</v>
      </c>
      <c r="Q28" s="37">
        <v>0.34499999999999997</v>
      </c>
      <c r="R28" s="37">
        <f>Q28*H28</f>
        <v>113.505</v>
      </c>
      <c r="S28" s="37">
        <v>0</v>
      </c>
      <c r="T28" s="38">
        <f>S28*H28</f>
        <v>0</v>
      </c>
      <c r="AR28" s="39" t="s">
        <v>16</v>
      </c>
      <c r="AT28" s="39" t="s">
        <v>34</v>
      </c>
      <c r="AU28" s="39" t="s">
        <v>15</v>
      </c>
      <c r="AY28" s="5" t="s">
        <v>33</v>
      </c>
      <c r="BE28" s="40">
        <f>IF(N28="základní",J28,0)</f>
        <v>0</v>
      </c>
      <c r="BF28" s="40">
        <f>IF(N28="snížená",J28,0)</f>
        <v>0</v>
      </c>
      <c r="BG28" s="40">
        <f>IF(N28="zákl. přenesená",J28,0)</f>
        <v>0</v>
      </c>
      <c r="BH28" s="40">
        <f>IF(N28="sníž. přenesená",J28,0)</f>
        <v>0</v>
      </c>
      <c r="BI28" s="40">
        <f>IF(N28="nulová",J28,0)</f>
        <v>0</v>
      </c>
      <c r="BJ28" s="5" t="s">
        <v>14</v>
      </c>
      <c r="BK28" s="40">
        <f>ROUND(I28*H28,2)</f>
        <v>0</v>
      </c>
      <c r="BL28" s="5" t="s">
        <v>16</v>
      </c>
      <c r="BM28" s="39" t="s">
        <v>41</v>
      </c>
    </row>
    <row r="29" spans="2:65" s="1" customFormat="1" x14ac:dyDescent="0.2">
      <c r="B29" s="8"/>
      <c r="C29" s="94"/>
      <c r="D29" s="105" t="s">
        <v>35</v>
      </c>
      <c r="E29" s="94"/>
      <c r="F29" s="106"/>
      <c r="G29" s="94"/>
      <c r="H29" s="94"/>
      <c r="I29" s="65"/>
      <c r="J29" s="94"/>
      <c r="L29" s="8"/>
      <c r="M29" s="41"/>
      <c r="T29" s="12"/>
      <c r="AT29" s="5" t="s">
        <v>35</v>
      </c>
      <c r="AU29" s="5" t="s">
        <v>15</v>
      </c>
    </row>
    <row r="30" spans="2:65" s="4" customFormat="1" x14ac:dyDescent="0.2">
      <c r="B30" s="42"/>
      <c r="C30" s="107"/>
      <c r="D30" s="105" t="s">
        <v>36</v>
      </c>
      <c r="E30" s="108" t="s">
        <v>0</v>
      </c>
      <c r="F30" s="109"/>
      <c r="G30" s="107"/>
      <c r="H30" s="110"/>
      <c r="I30" s="66"/>
      <c r="J30" s="107"/>
      <c r="L30" s="42"/>
      <c r="M30" s="44"/>
      <c r="T30" s="45"/>
      <c r="AT30" s="43" t="s">
        <v>36</v>
      </c>
      <c r="AU30" s="43" t="s">
        <v>15</v>
      </c>
      <c r="AV30" s="4" t="s">
        <v>15</v>
      </c>
      <c r="AW30" s="4" t="s">
        <v>5</v>
      </c>
      <c r="AX30" s="4" t="s">
        <v>14</v>
      </c>
      <c r="AY30" s="43" t="s">
        <v>33</v>
      </c>
    </row>
    <row r="31" spans="2:65" s="1" customFormat="1" ht="24.2" customHeight="1" x14ac:dyDescent="0.2">
      <c r="B31" s="32"/>
      <c r="C31" s="100">
        <v>5</v>
      </c>
      <c r="D31" s="100"/>
      <c r="E31" s="101"/>
      <c r="F31" s="102" t="s">
        <v>85</v>
      </c>
      <c r="G31" s="111" t="s">
        <v>89</v>
      </c>
      <c r="H31" s="104">
        <v>138</v>
      </c>
      <c r="I31" s="33"/>
      <c r="J31" s="116">
        <f>H31*I31</f>
        <v>0</v>
      </c>
      <c r="K31" s="34"/>
      <c r="L31" s="8"/>
      <c r="M31" s="35" t="s">
        <v>0</v>
      </c>
      <c r="N31" s="36" t="s">
        <v>8</v>
      </c>
      <c r="O31" s="37">
        <v>0</v>
      </c>
      <c r="P31" s="37">
        <f>O31*H31</f>
        <v>0</v>
      </c>
      <c r="Q31" s="37">
        <v>0</v>
      </c>
      <c r="R31" s="37">
        <f>Q31*H31</f>
        <v>0</v>
      </c>
      <c r="S31" s="37">
        <v>0</v>
      </c>
      <c r="T31" s="38">
        <f>S31*H31</f>
        <v>0</v>
      </c>
      <c r="AR31" s="39" t="s">
        <v>16</v>
      </c>
      <c r="AT31" s="39" t="s">
        <v>34</v>
      </c>
      <c r="AU31" s="39" t="s">
        <v>15</v>
      </c>
      <c r="AY31" s="5" t="s">
        <v>33</v>
      </c>
      <c r="BE31" s="40">
        <f>IF(N31="základní",J31,0)</f>
        <v>0</v>
      </c>
      <c r="BF31" s="40">
        <f>IF(N31="snížená",J31,0)</f>
        <v>0</v>
      </c>
      <c r="BG31" s="40">
        <f>IF(N31="zákl. přenesená",J31,0)</f>
        <v>0</v>
      </c>
      <c r="BH31" s="40">
        <f>IF(N31="sníž. přenesená",J31,0)</f>
        <v>0</v>
      </c>
      <c r="BI31" s="40">
        <f>IF(N31="nulová",J31,0)</f>
        <v>0</v>
      </c>
      <c r="BJ31" s="5" t="s">
        <v>14</v>
      </c>
      <c r="BK31" s="40">
        <f>ROUND(I31*H31,2)</f>
        <v>0</v>
      </c>
      <c r="BL31" s="5" t="s">
        <v>16</v>
      </c>
      <c r="BM31" s="39" t="s">
        <v>42</v>
      </c>
    </row>
    <row r="32" spans="2:65" s="1" customFormat="1" x14ac:dyDescent="0.2">
      <c r="B32" s="8"/>
      <c r="C32" s="94"/>
      <c r="D32" s="105" t="s">
        <v>35</v>
      </c>
      <c r="E32" s="94"/>
      <c r="F32" s="106"/>
      <c r="G32" s="94"/>
      <c r="H32" s="94"/>
      <c r="I32" s="65"/>
      <c r="J32" s="94"/>
      <c r="L32" s="8"/>
      <c r="M32" s="41"/>
      <c r="T32" s="12"/>
      <c r="AT32" s="5" t="s">
        <v>35</v>
      </c>
      <c r="AU32" s="5" t="s">
        <v>15</v>
      </c>
    </row>
    <row r="33" spans="2:65" s="4" customFormat="1" x14ac:dyDescent="0.2">
      <c r="B33" s="42"/>
      <c r="C33" s="107"/>
      <c r="D33" s="105" t="s">
        <v>36</v>
      </c>
      <c r="E33" s="108" t="s">
        <v>0</v>
      </c>
      <c r="F33" s="109"/>
      <c r="G33" s="107"/>
      <c r="H33" s="110"/>
      <c r="I33" s="66"/>
      <c r="J33" s="107"/>
      <c r="L33" s="42"/>
      <c r="M33" s="44"/>
      <c r="T33" s="45"/>
      <c r="AT33" s="43" t="s">
        <v>36</v>
      </c>
      <c r="AU33" s="43" t="s">
        <v>15</v>
      </c>
      <c r="AV33" s="4" t="s">
        <v>15</v>
      </c>
      <c r="AW33" s="4" t="s">
        <v>5</v>
      </c>
      <c r="AX33" s="4" t="s">
        <v>14</v>
      </c>
      <c r="AY33" s="43" t="s">
        <v>33</v>
      </c>
    </row>
    <row r="34" spans="2:65" s="1" customFormat="1" ht="24.2" customHeight="1" x14ac:dyDescent="0.2">
      <c r="B34" s="32"/>
      <c r="C34" s="100">
        <v>6</v>
      </c>
      <c r="D34" s="100"/>
      <c r="E34" s="101"/>
      <c r="F34" s="102" t="s">
        <v>86</v>
      </c>
      <c r="G34" s="111" t="s">
        <v>90</v>
      </c>
      <c r="H34" s="104">
        <v>5</v>
      </c>
      <c r="I34" s="33"/>
      <c r="J34" s="116">
        <f>H34*I34</f>
        <v>0</v>
      </c>
      <c r="K34" s="34"/>
      <c r="L34" s="8"/>
      <c r="M34" s="35" t="s">
        <v>0</v>
      </c>
      <c r="N34" s="36" t="s">
        <v>8</v>
      </c>
      <c r="O34" s="37">
        <v>0</v>
      </c>
      <c r="P34" s="37">
        <f>O34*H34</f>
        <v>0</v>
      </c>
      <c r="Q34" s="37">
        <v>0</v>
      </c>
      <c r="R34" s="37">
        <f>Q34*H34</f>
        <v>0</v>
      </c>
      <c r="S34" s="37">
        <v>0</v>
      </c>
      <c r="T34" s="38">
        <f>S34*H34</f>
        <v>0</v>
      </c>
      <c r="AR34" s="39" t="s">
        <v>16</v>
      </c>
      <c r="AT34" s="39" t="s">
        <v>34</v>
      </c>
      <c r="AU34" s="39" t="s">
        <v>15</v>
      </c>
      <c r="AY34" s="5" t="s">
        <v>33</v>
      </c>
      <c r="BE34" s="40">
        <f>IF(N34="základní",J34,0)</f>
        <v>0</v>
      </c>
      <c r="BF34" s="40">
        <f>IF(N34="snížená",J34,0)</f>
        <v>0</v>
      </c>
      <c r="BG34" s="40">
        <f>IF(N34="zákl. přenesená",J34,0)</f>
        <v>0</v>
      </c>
      <c r="BH34" s="40">
        <f>IF(N34="sníž. přenesená",J34,0)</f>
        <v>0</v>
      </c>
      <c r="BI34" s="40">
        <f>IF(N34="nulová",J34,0)</f>
        <v>0</v>
      </c>
      <c r="BJ34" s="5" t="s">
        <v>14</v>
      </c>
      <c r="BK34" s="40">
        <f>ROUND(I34*H34,2)</f>
        <v>0</v>
      </c>
      <c r="BL34" s="5" t="s">
        <v>16</v>
      </c>
      <c r="BM34" s="39" t="s">
        <v>43</v>
      </c>
    </row>
    <row r="35" spans="2:65" s="1" customFormat="1" x14ac:dyDescent="0.2">
      <c r="B35" s="8"/>
      <c r="C35" s="94"/>
      <c r="D35" s="105" t="s">
        <v>35</v>
      </c>
      <c r="E35" s="94"/>
      <c r="F35" s="106"/>
      <c r="G35" s="94"/>
      <c r="H35" s="94"/>
      <c r="I35" s="65"/>
      <c r="J35" s="94"/>
      <c r="L35" s="8"/>
      <c r="M35" s="41"/>
      <c r="T35" s="12"/>
      <c r="AT35" s="5" t="s">
        <v>35</v>
      </c>
      <c r="AU35" s="5" t="s">
        <v>15</v>
      </c>
    </row>
    <row r="36" spans="2:65" s="4" customFormat="1" x14ac:dyDescent="0.2">
      <c r="B36" s="42"/>
      <c r="C36" s="107"/>
      <c r="D36" s="105" t="s">
        <v>36</v>
      </c>
      <c r="E36" s="108" t="s">
        <v>0</v>
      </c>
      <c r="F36" s="109"/>
      <c r="G36" s="107"/>
      <c r="H36" s="110"/>
      <c r="I36" s="66"/>
      <c r="J36" s="107"/>
      <c r="L36" s="42"/>
      <c r="M36" s="44"/>
      <c r="T36" s="45"/>
      <c r="AT36" s="43" t="s">
        <v>36</v>
      </c>
      <c r="AU36" s="43" t="s">
        <v>15</v>
      </c>
      <c r="AV36" s="4" t="s">
        <v>15</v>
      </c>
      <c r="AW36" s="4" t="s">
        <v>5</v>
      </c>
      <c r="AX36" s="4" t="s">
        <v>14</v>
      </c>
      <c r="AY36" s="43" t="s">
        <v>33</v>
      </c>
    </row>
    <row r="37" spans="2:65" s="1" customFormat="1" ht="18" customHeight="1" x14ac:dyDescent="0.2">
      <c r="B37" s="32"/>
      <c r="C37" s="100">
        <v>7</v>
      </c>
      <c r="D37" s="100"/>
      <c r="E37" s="101"/>
      <c r="F37" s="102" t="s">
        <v>87</v>
      </c>
      <c r="G37" s="112" t="s">
        <v>91</v>
      </c>
      <c r="H37" s="104">
        <v>1</v>
      </c>
      <c r="I37" s="33"/>
      <c r="J37" s="116">
        <f>H37*I37</f>
        <v>0</v>
      </c>
      <c r="K37" s="34"/>
      <c r="L37" s="8"/>
      <c r="M37" s="35" t="s">
        <v>0</v>
      </c>
      <c r="N37" s="36" t="s">
        <v>8</v>
      </c>
      <c r="O37" s="37">
        <v>0</v>
      </c>
      <c r="P37" s="37">
        <f>O37*H37</f>
        <v>0</v>
      </c>
      <c r="Q37" s="37">
        <v>0</v>
      </c>
      <c r="R37" s="37">
        <f>Q37*H37</f>
        <v>0</v>
      </c>
      <c r="S37" s="37">
        <v>0</v>
      </c>
      <c r="T37" s="38">
        <f>S37*H37</f>
        <v>0</v>
      </c>
      <c r="AR37" s="39" t="s">
        <v>16</v>
      </c>
      <c r="AT37" s="39" t="s">
        <v>34</v>
      </c>
      <c r="AU37" s="39" t="s">
        <v>15</v>
      </c>
      <c r="AY37" s="5" t="s">
        <v>33</v>
      </c>
      <c r="BE37" s="40">
        <f>IF(N37="základní",J37,0)</f>
        <v>0</v>
      </c>
      <c r="BF37" s="40">
        <f>IF(N37="snížená",J37,0)</f>
        <v>0</v>
      </c>
      <c r="BG37" s="40">
        <f>IF(N37="zákl. přenesená",J37,0)</f>
        <v>0</v>
      </c>
      <c r="BH37" s="40">
        <f>IF(N37="sníž. přenesená",J37,0)</f>
        <v>0</v>
      </c>
      <c r="BI37" s="40">
        <f>IF(N37="nulová",J37,0)</f>
        <v>0</v>
      </c>
      <c r="BJ37" s="5" t="s">
        <v>14</v>
      </c>
      <c r="BK37" s="40">
        <f>ROUND(I37*H37,2)</f>
        <v>0</v>
      </c>
      <c r="BL37" s="5" t="s">
        <v>16</v>
      </c>
      <c r="BM37" s="39" t="s">
        <v>44</v>
      </c>
    </row>
    <row r="38" spans="2:65" s="1" customFormat="1" x14ac:dyDescent="0.2">
      <c r="B38" s="8"/>
      <c r="C38" s="94"/>
      <c r="D38" s="105" t="s">
        <v>35</v>
      </c>
      <c r="E38" s="94"/>
      <c r="F38" s="106"/>
      <c r="G38" s="94"/>
      <c r="H38" s="94"/>
      <c r="I38" s="65"/>
      <c r="J38" s="94"/>
      <c r="L38" s="8"/>
      <c r="M38" s="41"/>
      <c r="T38" s="12"/>
      <c r="AT38" s="5" t="s">
        <v>35</v>
      </c>
      <c r="AU38" s="5" t="s">
        <v>15</v>
      </c>
    </row>
    <row r="39" spans="2:65" s="4" customFormat="1" x14ac:dyDescent="0.2">
      <c r="B39" s="42"/>
      <c r="C39" s="107"/>
      <c r="D39" s="105" t="s">
        <v>36</v>
      </c>
      <c r="E39" s="108"/>
      <c r="F39" s="109"/>
      <c r="G39" s="107"/>
      <c r="H39" s="110"/>
      <c r="I39" s="66"/>
      <c r="J39" s="107"/>
      <c r="L39" s="42"/>
      <c r="M39" s="44"/>
      <c r="T39" s="45"/>
      <c r="AT39" s="43" t="s">
        <v>36</v>
      </c>
      <c r="AU39" s="43" t="s">
        <v>15</v>
      </c>
      <c r="AV39" s="4" t="s">
        <v>15</v>
      </c>
      <c r="AW39" s="4" t="s">
        <v>5</v>
      </c>
      <c r="AX39" s="4" t="s">
        <v>14</v>
      </c>
      <c r="AY39" s="43" t="s">
        <v>33</v>
      </c>
    </row>
    <row r="40" spans="2:65" s="1" customFormat="1" ht="21.75" customHeight="1" x14ac:dyDescent="0.2">
      <c r="B40" s="32"/>
      <c r="C40" s="100">
        <v>8</v>
      </c>
      <c r="D40" s="100"/>
      <c r="E40" s="101"/>
      <c r="F40" s="102" t="s">
        <v>88</v>
      </c>
      <c r="G40" s="111" t="s">
        <v>91</v>
      </c>
      <c r="H40" s="104">
        <v>1</v>
      </c>
      <c r="I40" s="33"/>
      <c r="J40" s="116">
        <f>H40*I40</f>
        <v>0</v>
      </c>
      <c r="K40" s="34"/>
      <c r="L40" s="8"/>
      <c r="M40" s="35" t="s">
        <v>0</v>
      </c>
      <c r="N40" s="36" t="s">
        <v>8</v>
      </c>
      <c r="O40" s="37">
        <v>0</v>
      </c>
      <c r="P40" s="37">
        <f>O40*H40</f>
        <v>0</v>
      </c>
      <c r="Q40" s="37">
        <v>3.5999999999999999E-3</v>
      </c>
      <c r="R40" s="37">
        <f>Q40*H40</f>
        <v>3.5999999999999999E-3</v>
      </c>
      <c r="S40" s="37">
        <v>0</v>
      </c>
      <c r="T40" s="38">
        <f>S40*H40</f>
        <v>0</v>
      </c>
      <c r="AR40" s="39" t="s">
        <v>16</v>
      </c>
      <c r="AT40" s="39" t="s">
        <v>34</v>
      </c>
      <c r="AU40" s="39" t="s">
        <v>15</v>
      </c>
      <c r="AY40" s="5" t="s">
        <v>33</v>
      </c>
      <c r="BE40" s="40">
        <f>IF(N40="základní",J40,0)</f>
        <v>0</v>
      </c>
      <c r="BF40" s="40">
        <f>IF(N40="snížená",J40,0)</f>
        <v>0</v>
      </c>
      <c r="BG40" s="40">
        <f>IF(N40="zákl. přenesená",J40,0)</f>
        <v>0</v>
      </c>
      <c r="BH40" s="40">
        <f>IF(N40="sníž. přenesená",J40,0)</f>
        <v>0</v>
      </c>
      <c r="BI40" s="40">
        <f>IF(N40="nulová",J40,0)</f>
        <v>0</v>
      </c>
      <c r="BJ40" s="5" t="s">
        <v>14</v>
      </c>
      <c r="BK40" s="40">
        <f>ROUND(I40*H40,2)</f>
        <v>0</v>
      </c>
      <c r="BL40" s="5" t="s">
        <v>16</v>
      </c>
      <c r="BM40" s="39" t="s">
        <v>45</v>
      </c>
    </row>
    <row r="41" spans="2:65" s="1" customFormat="1" x14ac:dyDescent="0.2">
      <c r="B41" s="8"/>
      <c r="C41" s="94"/>
      <c r="D41" s="105" t="s">
        <v>35</v>
      </c>
      <c r="E41" s="94"/>
      <c r="F41" s="106"/>
      <c r="G41" s="94"/>
      <c r="H41" s="94"/>
      <c r="I41" s="65"/>
      <c r="J41" s="94"/>
      <c r="L41" s="8"/>
      <c r="M41" s="41"/>
      <c r="T41" s="12"/>
      <c r="AT41" s="5" t="s">
        <v>35</v>
      </c>
      <c r="AU41" s="5" t="s">
        <v>15</v>
      </c>
    </row>
    <row r="42" spans="2:65" s="4" customFormat="1" x14ac:dyDescent="0.2">
      <c r="B42" s="42"/>
      <c r="C42" s="107"/>
      <c r="D42" s="105" t="s">
        <v>36</v>
      </c>
      <c r="E42" s="108" t="s">
        <v>0</v>
      </c>
      <c r="F42" s="109"/>
      <c r="G42" s="107"/>
      <c r="H42" s="110"/>
      <c r="I42" s="66"/>
      <c r="J42" s="107"/>
      <c r="L42" s="42"/>
      <c r="M42" s="44"/>
      <c r="T42" s="45"/>
      <c r="AT42" s="43" t="s">
        <v>36</v>
      </c>
      <c r="AU42" s="43" t="s">
        <v>15</v>
      </c>
      <c r="AV42" s="4" t="s">
        <v>15</v>
      </c>
      <c r="AW42" s="4" t="s">
        <v>5</v>
      </c>
      <c r="AX42" s="4" t="s">
        <v>14</v>
      </c>
      <c r="AY42" s="43" t="s">
        <v>33</v>
      </c>
    </row>
    <row r="43" spans="2:65" s="4" customFormat="1" ht="2.25" customHeight="1" x14ac:dyDescent="0.2">
      <c r="B43" s="46"/>
      <c r="C43" s="68"/>
      <c r="D43" s="69"/>
      <c r="E43" s="70"/>
      <c r="F43" s="71"/>
      <c r="G43" s="68"/>
      <c r="H43" s="72"/>
      <c r="I43" s="67"/>
      <c r="J43" s="68"/>
      <c r="L43" s="42"/>
      <c r="M43" s="44"/>
      <c r="T43" s="45"/>
      <c r="AT43" s="43" t="s">
        <v>36</v>
      </c>
      <c r="AU43" s="43" t="s">
        <v>15</v>
      </c>
      <c r="AV43" s="4" t="s">
        <v>15</v>
      </c>
      <c r="AW43" s="4" t="s">
        <v>5</v>
      </c>
      <c r="AX43" s="4" t="s">
        <v>14</v>
      </c>
      <c r="AY43" s="43" t="s">
        <v>33</v>
      </c>
    </row>
  </sheetData>
  <sheetProtection algorithmName="SHA-512" hashValue="+241joKjkBG0qcMEKMrAAQlUJqNj/nOqyci2vbhlv+eUdSd4YDMpdlR7AlrCHU74PYGsHbg2QUDCbcQFB6kTKw==" saltValue="WEp+XB3kTBwS+7por4rsuA==" spinCount="100000" sheet="1" objects="1" scenarios="1"/>
  <autoFilter ref="C15:K43" xr:uid="{00000000-0009-0000-0000-000002000000}"/>
  <mergeCells count="2">
    <mergeCell ref="E6:H6"/>
    <mergeCell ref="E8:H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6CC6-2ECD-4BFD-863A-54C19BCE0B1A}">
  <dimension ref="A3:L75"/>
  <sheetViews>
    <sheetView showGridLines="0" workbookViewId="0">
      <selection activeCell="J32" sqref="J32"/>
    </sheetView>
  </sheetViews>
  <sheetFormatPr defaultRowHeight="11.25" x14ac:dyDescent="0.2"/>
  <cols>
    <col min="1" max="1" width="4.1640625" customWidth="1"/>
    <col min="4" max="4" width="13.1640625" customWidth="1"/>
    <col min="5" max="5" width="20.5" customWidth="1"/>
    <col min="6" max="6" width="13.83203125" bestFit="1" customWidth="1"/>
    <col min="8" max="8" width="37.33203125" customWidth="1"/>
    <col min="10" max="10" width="21" customWidth="1"/>
  </cols>
  <sheetData>
    <row r="3" spans="1:12" x14ac:dyDescent="0.2">
      <c r="B3" s="54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2" ht="18" x14ac:dyDescent="0.2">
      <c r="B4" s="57"/>
      <c r="D4" s="6" t="s">
        <v>47</v>
      </c>
      <c r="L4" s="58"/>
    </row>
    <row r="5" spans="1:12" ht="8.25" customHeight="1" x14ac:dyDescent="0.2">
      <c r="B5" s="57"/>
      <c r="L5" s="58"/>
    </row>
    <row r="6" spans="1:12" ht="12.75" x14ac:dyDescent="0.2">
      <c r="A6" s="1"/>
      <c r="B6" s="59"/>
      <c r="C6" s="1"/>
      <c r="D6" s="7" t="s">
        <v>1</v>
      </c>
      <c r="E6" s="1"/>
      <c r="F6" s="1"/>
      <c r="G6" s="1"/>
      <c r="H6" s="1"/>
      <c r="I6" s="1"/>
      <c r="J6" s="1"/>
      <c r="K6" s="1"/>
      <c r="L6" s="58"/>
    </row>
    <row r="7" spans="1:12" x14ac:dyDescent="0.2">
      <c r="A7" s="1"/>
      <c r="B7" s="59"/>
      <c r="C7" s="1"/>
      <c r="D7" s="1"/>
      <c r="E7" s="92" t="s">
        <v>77</v>
      </c>
      <c r="F7" s="88"/>
      <c r="G7" s="88"/>
      <c r="H7" s="88"/>
      <c r="I7" s="1"/>
      <c r="J7" s="1"/>
      <c r="K7" s="1"/>
      <c r="L7" s="58"/>
    </row>
    <row r="8" spans="1:12" ht="6.75" customHeight="1" x14ac:dyDescent="0.2">
      <c r="A8" s="1"/>
      <c r="B8" s="59"/>
      <c r="C8" s="65"/>
      <c r="D8" s="65"/>
      <c r="E8" s="65"/>
      <c r="F8" s="65"/>
      <c r="G8" s="65"/>
      <c r="H8" s="65"/>
      <c r="I8" s="65"/>
      <c r="J8" s="65"/>
      <c r="K8" s="65"/>
      <c r="L8" s="58"/>
    </row>
    <row r="9" spans="1:12" ht="12.75" x14ac:dyDescent="0.2">
      <c r="A9" s="1"/>
      <c r="B9" s="59"/>
      <c r="C9" s="65"/>
      <c r="D9" s="74" t="s">
        <v>48</v>
      </c>
      <c r="E9" s="65"/>
      <c r="F9" s="75" t="s">
        <v>0</v>
      </c>
      <c r="G9" s="65"/>
      <c r="H9" s="65"/>
      <c r="I9" s="74" t="s">
        <v>49</v>
      </c>
      <c r="J9" s="75" t="s">
        <v>0</v>
      </c>
      <c r="K9" s="65"/>
      <c r="L9" s="58"/>
    </row>
    <row r="10" spans="1:12" ht="12.75" x14ac:dyDescent="0.2">
      <c r="A10" s="1"/>
      <c r="B10" s="59"/>
      <c r="C10" s="65"/>
      <c r="D10" s="74" t="s">
        <v>2</v>
      </c>
      <c r="E10" s="79"/>
      <c r="F10" s="75"/>
      <c r="G10" s="65"/>
      <c r="H10" s="65"/>
      <c r="I10" s="74" t="s">
        <v>3</v>
      </c>
      <c r="J10" s="76"/>
      <c r="K10" s="65"/>
      <c r="L10" s="58"/>
    </row>
    <row r="11" spans="1:12" ht="6.75" customHeight="1" x14ac:dyDescent="0.2">
      <c r="A11" s="1"/>
      <c r="B11" s="59"/>
      <c r="C11" s="65"/>
      <c r="D11" s="65"/>
      <c r="E11" s="65"/>
      <c r="F11" s="65"/>
      <c r="G11" s="65"/>
      <c r="H11" s="65"/>
      <c r="I11" s="65"/>
      <c r="J11" s="65"/>
      <c r="K11" s="65"/>
      <c r="L11" s="58"/>
    </row>
    <row r="12" spans="1:12" ht="12.75" x14ac:dyDescent="0.2">
      <c r="A12" s="1"/>
      <c r="B12" s="59"/>
      <c r="C12" s="65"/>
      <c r="D12" s="74" t="s">
        <v>50</v>
      </c>
      <c r="E12" s="65"/>
      <c r="F12" s="65"/>
      <c r="G12" s="65"/>
      <c r="H12" s="65"/>
      <c r="I12" s="74" t="s">
        <v>51</v>
      </c>
      <c r="J12" s="75" t="s">
        <v>52</v>
      </c>
      <c r="K12" s="65"/>
      <c r="L12" s="58"/>
    </row>
    <row r="13" spans="1:12" ht="12.75" x14ac:dyDescent="0.2">
      <c r="A13" s="1"/>
      <c r="B13" s="59"/>
      <c r="C13" s="65"/>
      <c r="D13" s="65"/>
      <c r="E13" s="80" t="s">
        <v>71</v>
      </c>
      <c r="F13" s="65"/>
      <c r="G13" s="65"/>
      <c r="H13" s="65"/>
      <c r="I13" s="74" t="s">
        <v>53</v>
      </c>
      <c r="J13" s="75" t="s">
        <v>54</v>
      </c>
      <c r="K13" s="65"/>
      <c r="L13" s="58"/>
    </row>
    <row r="14" spans="1:12" ht="6.75" customHeight="1" x14ac:dyDescent="0.2">
      <c r="A14" s="1"/>
      <c r="B14" s="59"/>
      <c r="C14" s="65"/>
      <c r="D14" s="65"/>
      <c r="E14" s="65"/>
      <c r="F14" s="65"/>
      <c r="G14" s="65"/>
      <c r="H14" s="65"/>
      <c r="I14" s="65"/>
      <c r="J14" s="65"/>
      <c r="K14" s="65"/>
      <c r="L14" s="58"/>
    </row>
    <row r="15" spans="1:12" ht="12.75" x14ac:dyDescent="0.2">
      <c r="A15" s="1"/>
      <c r="B15" s="59"/>
      <c r="C15" s="65"/>
      <c r="D15" s="78" t="s">
        <v>73</v>
      </c>
      <c r="E15" s="65"/>
      <c r="F15" s="65"/>
      <c r="G15" s="65"/>
      <c r="H15" s="65"/>
      <c r="I15" s="74" t="s">
        <v>51</v>
      </c>
      <c r="J15" s="81"/>
      <c r="K15" s="65"/>
      <c r="L15" s="58"/>
    </row>
    <row r="16" spans="1:12" ht="12.75" x14ac:dyDescent="0.2">
      <c r="A16" s="1"/>
      <c r="B16" s="59"/>
      <c r="C16" s="65"/>
      <c r="D16" s="65"/>
      <c r="E16" s="89"/>
      <c r="F16" s="90"/>
      <c r="G16" s="90"/>
      <c r="H16" s="90"/>
      <c r="I16" s="74" t="s">
        <v>53</v>
      </c>
      <c r="J16" s="81"/>
      <c r="K16" s="65"/>
      <c r="L16" s="58"/>
    </row>
    <row r="17" spans="1:12" ht="8.25" customHeight="1" x14ac:dyDescent="0.2">
      <c r="A17" s="1"/>
      <c r="B17" s="59"/>
      <c r="C17" s="65"/>
      <c r="D17" s="65"/>
      <c r="E17" s="65"/>
      <c r="F17" s="65"/>
      <c r="G17" s="65"/>
      <c r="H17" s="65"/>
      <c r="I17" s="65"/>
      <c r="J17" s="82"/>
      <c r="K17" s="65"/>
      <c r="L17" s="58"/>
    </row>
    <row r="18" spans="1:12" x14ac:dyDescent="0.2">
      <c r="A18" s="1"/>
      <c r="B18" s="59"/>
      <c r="C18" s="65"/>
      <c r="D18" s="65"/>
      <c r="E18" s="65"/>
      <c r="F18" s="65"/>
      <c r="G18" s="65"/>
      <c r="H18" s="65"/>
      <c r="I18" s="65"/>
      <c r="J18" s="65"/>
      <c r="K18" s="65"/>
      <c r="L18" s="58"/>
    </row>
    <row r="19" spans="1:12" ht="12.75" x14ac:dyDescent="0.2">
      <c r="A19" s="1"/>
      <c r="B19" s="59"/>
      <c r="C19" s="65"/>
      <c r="D19" s="74" t="s">
        <v>55</v>
      </c>
      <c r="E19" s="65"/>
      <c r="F19" s="65"/>
      <c r="G19" s="65"/>
      <c r="H19" s="65"/>
      <c r="I19" s="65"/>
      <c r="J19" s="65"/>
      <c r="K19" s="65"/>
      <c r="L19" s="58"/>
    </row>
    <row r="20" spans="1:12" ht="12.75" x14ac:dyDescent="0.2">
      <c r="A20" s="47"/>
      <c r="B20" s="60"/>
      <c r="C20" s="83"/>
      <c r="D20" s="83"/>
      <c r="E20" s="91" t="s">
        <v>0</v>
      </c>
      <c r="F20" s="91"/>
      <c r="G20" s="91"/>
      <c r="H20" s="91"/>
      <c r="I20" s="83"/>
      <c r="J20" s="83"/>
      <c r="K20" s="83"/>
      <c r="L20" s="58"/>
    </row>
    <row r="21" spans="1:12" x14ac:dyDescent="0.2">
      <c r="A21" s="1"/>
      <c r="B21" s="59"/>
      <c r="C21" s="94"/>
      <c r="D21" s="94"/>
      <c r="E21" s="94"/>
      <c r="F21" s="94"/>
      <c r="G21" s="94"/>
      <c r="H21" s="94"/>
      <c r="I21" s="94"/>
      <c r="J21" s="94"/>
      <c r="K21" s="94"/>
      <c r="L21" s="58"/>
    </row>
    <row r="22" spans="1:12" ht="12.75" x14ac:dyDescent="0.2">
      <c r="A22" s="1"/>
      <c r="B22" s="59"/>
      <c r="C22" s="94"/>
      <c r="D22" s="117" t="s">
        <v>92</v>
      </c>
      <c r="E22" s="94"/>
      <c r="F22" s="94"/>
      <c r="G22" s="94"/>
      <c r="H22" s="94"/>
      <c r="I22" s="94"/>
      <c r="J22" s="118">
        <v>0</v>
      </c>
      <c r="K22" s="94"/>
      <c r="L22" s="58"/>
    </row>
    <row r="23" spans="1:12" ht="10.5" customHeight="1" x14ac:dyDescent="0.2">
      <c r="A23" s="1"/>
      <c r="B23" s="59"/>
      <c r="C23" s="94"/>
      <c r="D23" s="117"/>
      <c r="E23" s="94"/>
      <c r="F23" s="94"/>
      <c r="G23" s="94"/>
      <c r="H23" s="94"/>
      <c r="I23" s="94"/>
      <c r="J23" s="119"/>
      <c r="K23" s="94"/>
      <c r="L23" s="58"/>
    </row>
    <row r="24" spans="1:12" ht="9.75" customHeight="1" x14ac:dyDescent="0.2">
      <c r="A24" s="1"/>
      <c r="B24" s="59"/>
      <c r="C24" s="94"/>
      <c r="D24" s="120"/>
      <c r="E24" s="94"/>
      <c r="F24" s="94"/>
      <c r="G24" s="94"/>
      <c r="H24" s="94"/>
      <c r="I24" s="94"/>
      <c r="J24" s="119"/>
      <c r="K24" s="94"/>
      <c r="L24" s="58"/>
    </row>
    <row r="25" spans="1:12" ht="12.75" x14ac:dyDescent="0.2">
      <c r="A25" s="1"/>
      <c r="B25" s="59"/>
      <c r="C25" s="94"/>
      <c r="D25" s="94"/>
      <c r="E25" s="94"/>
      <c r="F25" s="121" t="s">
        <v>56</v>
      </c>
      <c r="G25" s="94"/>
      <c r="H25" s="94"/>
      <c r="I25" s="121" t="s">
        <v>57</v>
      </c>
      <c r="J25" s="121" t="s">
        <v>58</v>
      </c>
      <c r="K25" s="94"/>
      <c r="L25" s="58"/>
    </row>
    <row r="26" spans="1:12" ht="12.75" x14ac:dyDescent="0.2">
      <c r="A26" s="1"/>
      <c r="B26" s="59"/>
      <c r="C26" s="94"/>
      <c r="D26" s="122" t="s">
        <v>7</v>
      </c>
      <c r="E26" s="123" t="s">
        <v>8</v>
      </c>
      <c r="F26" s="124">
        <v>0</v>
      </c>
      <c r="G26" s="94"/>
      <c r="H26" s="94"/>
      <c r="I26" s="125">
        <v>0.21</v>
      </c>
      <c r="J26" s="124">
        <f>F26*0.21</f>
        <v>0</v>
      </c>
      <c r="K26" s="94"/>
      <c r="L26" s="58"/>
    </row>
    <row r="27" spans="1:12" ht="12.75" x14ac:dyDescent="0.2">
      <c r="A27" s="1"/>
      <c r="B27" s="59"/>
      <c r="C27" s="94"/>
      <c r="D27" s="94"/>
      <c r="E27" s="123" t="s">
        <v>59</v>
      </c>
      <c r="F27" s="124">
        <f>ROUND((SUM(BF119:BF265)),  2)</f>
        <v>0</v>
      </c>
      <c r="G27" s="94"/>
      <c r="H27" s="94"/>
      <c r="I27" s="125">
        <v>0.15</v>
      </c>
      <c r="J27" s="124">
        <f>ROUND(((SUM(BF119:BF265))*I27),  2)</f>
        <v>0</v>
      </c>
      <c r="K27" s="94"/>
      <c r="L27" s="58"/>
    </row>
    <row r="28" spans="1:12" ht="12.75" x14ac:dyDescent="0.2">
      <c r="A28" s="1"/>
      <c r="B28" s="59"/>
      <c r="C28" s="94"/>
      <c r="D28" s="94"/>
      <c r="E28" s="123" t="s">
        <v>60</v>
      </c>
      <c r="F28" s="124">
        <f>ROUND((SUM(BG119:BG265)),  2)</f>
        <v>0</v>
      </c>
      <c r="G28" s="94"/>
      <c r="H28" s="94"/>
      <c r="I28" s="125">
        <v>0.21</v>
      </c>
      <c r="J28" s="124">
        <f>0</f>
        <v>0</v>
      </c>
      <c r="K28" s="94"/>
      <c r="L28" s="58"/>
    </row>
    <row r="29" spans="1:12" ht="12.75" x14ac:dyDescent="0.2">
      <c r="A29" s="1"/>
      <c r="B29" s="59"/>
      <c r="C29" s="94"/>
      <c r="D29" s="94"/>
      <c r="E29" s="123" t="s">
        <v>61</v>
      </c>
      <c r="F29" s="124">
        <f>ROUND((SUM(BH119:BH265)),  2)</f>
        <v>0</v>
      </c>
      <c r="G29" s="94"/>
      <c r="H29" s="94"/>
      <c r="I29" s="125">
        <v>0.15</v>
      </c>
      <c r="J29" s="124">
        <f>0</f>
        <v>0</v>
      </c>
      <c r="K29" s="94"/>
      <c r="L29" s="58"/>
    </row>
    <row r="30" spans="1:12" ht="12.75" x14ac:dyDescent="0.2">
      <c r="A30" s="1"/>
      <c r="B30" s="59"/>
      <c r="C30" s="94"/>
      <c r="D30" s="94"/>
      <c r="E30" s="123" t="s">
        <v>62</v>
      </c>
      <c r="F30" s="124">
        <f>ROUND((SUM(BI119:BI265)),  2)</f>
        <v>0</v>
      </c>
      <c r="G30" s="94"/>
      <c r="H30" s="94"/>
      <c r="I30" s="125">
        <v>0</v>
      </c>
      <c r="J30" s="124">
        <f>0</f>
        <v>0</v>
      </c>
      <c r="K30" s="94"/>
      <c r="L30" s="58"/>
    </row>
    <row r="31" spans="1:12" x14ac:dyDescent="0.2">
      <c r="A31" s="1"/>
      <c r="B31" s="59"/>
      <c r="C31" s="94"/>
      <c r="D31" s="94"/>
      <c r="E31" s="94"/>
      <c r="F31" s="94"/>
      <c r="G31" s="94"/>
      <c r="H31" s="94"/>
      <c r="I31" s="94"/>
      <c r="J31" s="94"/>
      <c r="K31" s="94"/>
      <c r="L31" s="58"/>
    </row>
    <row r="32" spans="1:12" ht="15.75" x14ac:dyDescent="0.2">
      <c r="A32" s="1"/>
      <c r="B32" s="59"/>
      <c r="C32" s="126"/>
      <c r="D32" s="127" t="s">
        <v>72</v>
      </c>
      <c r="E32" s="128"/>
      <c r="F32" s="128"/>
      <c r="G32" s="129" t="s">
        <v>63</v>
      </c>
      <c r="H32" s="130" t="s">
        <v>64</v>
      </c>
      <c r="I32" s="128"/>
      <c r="J32" s="131">
        <f>'SO 101 KOMUNIKACE A ZPEV.PLOCHY'!J16</f>
        <v>0</v>
      </c>
      <c r="K32" s="126"/>
      <c r="L32" s="58"/>
    </row>
    <row r="33" spans="1:12" ht="15.75" x14ac:dyDescent="0.2">
      <c r="A33" s="1"/>
      <c r="B33" s="59"/>
      <c r="C33" s="126"/>
      <c r="D33" s="127" t="s">
        <v>75</v>
      </c>
      <c r="E33" s="128"/>
      <c r="F33" s="128"/>
      <c r="G33" s="129" t="s">
        <v>63</v>
      </c>
      <c r="H33" s="130" t="s">
        <v>64</v>
      </c>
      <c r="I33" s="128"/>
      <c r="J33" s="131">
        <f>J32*0.21</f>
        <v>0</v>
      </c>
      <c r="K33" s="126"/>
      <c r="L33" s="58"/>
    </row>
    <row r="34" spans="1:12" ht="15.75" x14ac:dyDescent="0.2">
      <c r="A34" s="1"/>
      <c r="B34" s="59"/>
      <c r="C34" s="126"/>
      <c r="D34" s="132" t="s">
        <v>74</v>
      </c>
      <c r="E34" s="128"/>
      <c r="F34" s="128"/>
      <c r="G34" s="129" t="s">
        <v>63</v>
      </c>
      <c r="H34" s="130" t="s">
        <v>64</v>
      </c>
      <c r="I34" s="128"/>
      <c r="J34" s="131">
        <f>SUM(J32:J33)</f>
        <v>0</v>
      </c>
      <c r="K34" s="126"/>
      <c r="L34" s="58"/>
    </row>
    <row r="35" spans="1:12" x14ac:dyDescent="0.2">
      <c r="A35" s="1"/>
      <c r="B35" s="59"/>
      <c r="C35" s="1"/>
      <c r="D35" s="1"/>
      <c r="E35" s="1"/>
      <c r="F35" s="1"/>
      <c r="G35" s="1"/>
      <c r="H35" s="1"/>
      <c r="I35" s="1"/>
      <c r="J35" s="1"/>
      <c r="K35" s="1"/>
      <c r="L35" s="58"/>
    </row>
    <row r="36" spans="1:12" x14ac:dyDescent="0.2">
      <c r="B36" s="57"/>
      <c r="L36" s="58"/>
    </row>
    <row r="37" spans="1:12" x14ac:dyDescent="0.2">
      <c r="B37" s="57"/>
      <c r="L37" s="58"/>
    </row>
    <row r="38" spans="1:12" x14ac:dyDescent="0.2">
      <c r="B38" s="57"/>
      <c r="L38" s="58"/>
    </row>
    <row r="39" spans="1:12" x14ac:dyDescent="0.2">
      <c r="B39" s="57"/>
      <c r="L39" s="58"/>
    </row>
    <row r="40" spans="1:12" x14ac:dyDescent="0.2">
      <c r="B40" s="57"/>
      <c r="L40" s="58"/>
    </row>
    <row r="41" spans="1:12" x14ac:dyDescent="0.2">
      <c r="B41" s="57"/>
      <c r="L41" s="58"/>
    </row>
    <row r="42" spans="1:12" x14ac:dyDescent="0.2">
      <c r="B42" s="57"/>
      <c r="L42" s="58"/>
    </row>
    <row r="43" spans="1:12" x14ac:dyDescent="0.2">
      <c r="B43" s="57"/>
      <c r="L43" s="58"/>
    </row>
    <row r="44" spans="1:12" x14ac:dyDescent="0.2">
      <c r="B44" s="57"/>
      <c r="L44" s="58"/>
    </row>
    <row r="45" spans="1:12" x14ac:dyDescent="0.2">
      <c r="B45" s="57"/>
      <c r="L45" s="58"/>
    </row>
    <row r="46" spans="1:12" x14ac:dyDescent="0.2">
      <c r="B46" s="57"/>
      <c r="L46" s="58"/>
    </row>
    <row r="47" spans="1:12" ht="12.75" x14ac:dyDescent="0.2">
      <c r="A47" s="1"/>
      <c r="B47" s="59"/>
      <c r="C47" s="1"/>
      <c r="D47" s="48" t="s">
        <v>65</v>
      </c>
      <c r="E47" s="49"/>
      <c r="F47" s="49"/>
      <c r="G47" s="48" t="s">
        <v>66</v>
      </c>
      <c r="H47" s="49"/>
      <c r="I47" s="49"/>
      <c r="J47" s="49"/>
      <c r="K47" s="49"/>
      <c r="L47" s="58"/>
    </row>
    <row r="48" spans="1:12" x14ac:dyDescent="0.2">
      <c r="B48" s="57"/>
      <c r="L48" s="58"/>
    </row>
    <row r="49" spans="1:12" x14ac:dyDescent="0.2">
      <c r="B49" s="57"/>
      <c r="L49" s="58"/>
    </row>
    <row r="50" spans="1:12" x14ac:dyDescent="0.2">
      <c r="B50" s="57"/>
      <c r="L50" s="58"/>
    </row>
    <row r="51" spans="1:12" x14ac:dyDescent="0.2">
      <c r="B51" s="57"/>
      <c r="L51" s="58"/>
    </row>
    <row r="52" spans="1:12" x14ac:dyDescent="0.2">
      <c r="B52" s="57"/>
      <c r="L52" s="58"/>
    </row>
    <row r="53" spans="1:12" x14ac:dyDescent="0.2">
      <c r="B53" s="57"/>
      <c r="L53" s="58"/>
    </row>
    <row r="54" spans="1:12" x14ac:dyDescent="0.2">
      <c r="B54" s="57"/>
      <c r="L54" s="58"/>
    </row>
    <row r="55" spans="1:12" x14ac:dyDescent="0.2">
      <c r="B55" s="57"/>
      <c r="L55" s="58"/>
    </row>
    <row r="56" spans="1:12" x14ac:dyDescent="0.2">
      <c r="B56" s="57"/>
      <c r="L56" s="58"/>
    </row>
    <row r="57" spans="1:12" x14ac:dyDescent="0.2">
      <c r="B57" s="57"/>
      <c r="L57" s="58"/>
    </row>
    <row r="58" spans="1:12" ht="12.75" x14ac:dyDescent="0.2">
      <c r="A58" s="1"/>
      <c r="B58" s="59"/>
      <c r="C58" s="1"/>
      <c r="D58" s="50" t="s">
        <v>67</v>
      </c>
      <c r="E58" s="51"/>
      <c r="F58" s="52" t="s">
        <v>68</v>
      </c>
      <c r="G58" s="50" t="s">
        <v>67</v>
      </c>
      <c r="H58" s="51"/>
      <c r="I58" s="51"/>
      <c r="J58" s="53" t="s">
        <v>68</v>
      </c>
      <c r="K58" s="51"/>
      <c r="L58" s="58"/>
    </row>
    <row r="59" spans="1:12" x14ac:dyDescent="0.2">
      <c r="B59" s="57"/>
      <c r="L59" s="58"/>
    </row>
    <row r="60" spans="1:12" x14ac:dyDescent="0.2">
      <c r="B60" s="57"/>
      <c r="L60" s="58"/>
    </row>
    <row r="61" spans="1:12" x14ac:dyDescent="0.2">
      <c r="B61" s="57"/>
      <c r="L61" s="58"/>
    </row>
    <row r="62" spans="1:12" ht="12.75" x14ac:dyDescent="0.2">
      <c r="A62" s="1"/>
      <c r="B62" s="59"/>
      <c r="C62" s="1"/>
      <c r="D62" s="48" t="s">
        <v>69</v>
      </c>
      <c r="E62" s="49"/>
      <c r="F62" s="49"/>
      <c r="G62" s="48" t="s">
        <v>70</v>
      </c>
      <c r="H62" s="49"/>
      <c r="I62" s="49"/>
      <c r="J62" s="49"/>
      <c r="K62" s="49"/>
      <c r="L62" s="58"/>
    </row>
    <row r="63" spans="1:12" x14ac:dyDescent="0.2">
      <c r="B63" s="57"/>
      <c r="L63" s="58"/>
    </row>
    <row r="64" spans="1:12" x14ac:dyDescent="0.2">
      <c r="B64" s="57"/>
      <c r="L64" s="58"/>
    </row>
    <row r="65" spans="1:12" x14ac:dyDescent="0.2">
      <c r="B65" s="57"/>
      <c r="L65" s="58"/>
    </row>
    <row r="66" spans="1:12" x14ac:dyDescent="0.2">
      <c r="B66" s="57"/>
      <c r="L66" s="58"/>
    </row>
    <row r="67" spans="1:12" x14ac:dyDescent="0.2">
      <c r="B67" s="57"/>
      <c r="L67" s="58"/>
    </row>
    <row r="68" spans="1:12" x14ac:dyDescent="0.2">
      <c r="B68" s="57"/>
      <c r="L68" s="58"/>
    </row>
    <row r="69" spans="1:12" x14ac:dyDescent="0.2">
      <c r="B69" s="57"/>
      <c r="L69" s="58"/>
    </row>
    <row r="70" spans="1:12" x14ac:dyDescent="0.2">
      <c r="B70" s="57"/>
      <c r="L70" s="58"/>
    </row>
    <row r="71" spans="1:12" x14ac:dyDescent="0.2">
      <c r="B71" s="57"/>
      <c r="L71" s="58"/>
    </row>
    <row r="72" spans="1:12" x14ac:dyDescent="0.2">
      <c r="B72" s="57"/>
      <c r="L72" s="58"/>
    </row>
    <row r="73" spans="1:12" ht="12.75" x14ac:dyDescent="0.2">
      <c r="A73" s="1"/>
      <c r="B73" s="59"/>
      <c r="C73" s="1"/>
      <c r="D73" s="50" t="s">
        <v>67</v>
      </c>
      <c r="E73" s="51"/>
      <c r="F73" s="52" t="s">
        <v>68</v>
      </c>
      <c r="G73" s="50" t="s">
        <v>67</v>
      </c>
      <c r="H73" s="51"/>
      <c r="I73" s="51"/>
      <c r="J73" s="53" t="s">
        <v>68</v>
      </c>
      <c r="K73" s="51"/>
      <c r="L73" s="58"/>
    </row>
    <row r="74" spans="1:12" ht="12.75" x14ac:dyDescent="0.2">
      <c r="A74" s="1"/>
      <c r="B74" s="59"/>
      <c r="C74" s="1"/>
      <c r="D74" s="7"/>
      <c r="E74" s="1"/>
      <c r="F74" s="73"/>
      <c r="G74" s="7"/>
      <c r="H74" s="1"/>
      <c r="I74" s="1"/>
      <c r="J74" s="61"/>
      <c r="K74" s="1"/>
      <c r="L74" s="58"/>
    </row>
    <row r="75" spans="1:12" x14ac:dyDescent="0.2">
      <c r="A75" s="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4"/>
    </row>
  </sheetData>
  <sheetProtection algorithmName="SHA-512" hashValue="7nRbVUvQoklFxVj42J6ySYVOGOGT5ZmMNSwSgHmUXaICwNrnTRR7LX4BKfpznmM+zCp3BNJJaW5YZT/SS344NQ==" saltValue="gtg2B4P03Hmx1iatZe+/fw==" spinCount="100000" sheet="1" objects="1" scenarios="1"/>
  <mergeCells count="3">
    <mergeCell ref="E7:H7"/>
    <mergeCell ref="E16:H16"/>
    <mergeCell ref="E20:H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 101 KOMUNIKACE A ZPEV.PLOCHY</vt:lpstr>
      <vt:lpstr>Krycí list</vt:lpstr>
      <vt:lpstr>'SO 101 KOMUNIKACE A ZPEV.PLOCHY'!Názvy_tisku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Benka</dc:creator>
  <cp:lastModifiedBy>Tereza Preslová</cp:lastModifiedBy>
  <cp:lastPrinted>2023-06-26T10:40:25Z</cp:lastPrinted>
  <dcterms:created xsi:type="dcterms:W3CDTF">2023-05-04T10:46:17Z</dcterms:created>
  <dcterms:modified xsi:type="dcterms:W3CDTF">2023-08-08T11:57:20Z</dcterms:modified>
</cp:coreProperties>
</file>