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0" windowHeight="0"/>
  </bookViews>
  <sheets>
    <sheet name="Rekapitulace stavby" sheetId="1" r:id="rId1"/>
    <sheet name="Krušnohorská 1101 - Udržo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'Krušnohorská 1101 - Udržo...'!$C$141:$K$563</definedName>
    <definedName name="_xlnm.Print_Area" localSheetId="1">'Krušnohorská 1101 - Udržo...'!$C$4:$J$76,'Krušnohorská 1101 - Udržo...'!$C$82:$J$123,'Krušnohorská 1101 - Udržo...'!$C$129:$J$563</definedName>
    <definedName name="_xlnm.Print_Titles" localSheetId="1">'Krušnohorská 1101 - Udržo...'!$141:$141</definedName>
    <definedName name="_xlnm.Print_Area" localSheetId="2">'Seznam figur'!$C$4:$G$76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P238"/>
  <c r="J37"/>
  <c r="J36"/>
  <c i="1" r="AY95"/>
  <c i="2" r="J35"/>
  <c i="1" r="AX95"/>
  <c i="2" r="BI563"/>
  <c r="BH563"/>
  <c r="BG563"/>
  <c r="BE563"/>
  <c r="BK563"/>
  <c r="J563"/>
  <c r="BF563"/>
  <c r="BI562"/>
  <c r="BH562"/>
  <c r="BG562"/>
  <c r="BE562"/>
  <c r="BK562"/>
  <c r="J562"/>
  <c r="BF562"/>
  <c r="BI561"/>
  <c r="BH561"/>
  <c r="BG561"/>
  <c r="BE561"/>
  <c r="BK561"/>
  <c r="J561"/>
  <c r="BF561"/>
  <c r="BI560"/>
  <c r="BH560"/>
  <c r="BG560"/>
  <c r="BE560"/>
  <c r="BK560"/>
  <c r="J560"/>
  <c r="BF560"/>
  <c r="BI559"/>
  <c r="BH559"/>
  <c r="BG559"/>
  <c r="BE559"/>
  <c r="BK559"/>
  <c r="J559"/>
  <c r="BF559"/>
  <c r="BI557"/>
  <c r="BH557"/>
  <c r="BG557"/>
  <c r="BE557"/>
  <c r="T557"/>
  <c r="T556"/>
  <c r="R557"/>
  <c r="R556"/>
  <c r="P557"/>
  <c r="P556"/>
  <c r="BI554"/>
  <c r="BH554"/>
  <c r="BG554"/>
  <c r="BE554"/>
  <c r="T554"/>
  <c r="T553"/>
  <c r="T552"/>
  <c r="R554"/>
  <c r="R553"/>
  <c r="R552"/>
  <c r="P554"/>
  <c r="P553"/>
  <c r="P552"/>
  <c r="BI547"/>
  <c r="BH547"/>
  <c r="BG547"/>
  <c r="BE547"/>
  <c r="T547"/>
  <c r="R547"/>
  <c r="P547"/>
  <c r="BI542"/>
  <c r="BH542"/>
  <c r="BG542"/>
  <c r="BE542"/>
  <c r="T542"/>
  <c r="R542"/>
  <c r="P542"/>
  <c r="BI534"/>
  <c r="BH534"/>
  <c r="BG534"/>
  <c r="BE534"/>
  <c r="T534"/>
  <c r="R534"/>
  <c r="P534"/>
  <c r="BI531"/>
  <c r="BH531"/>
  <c r="BG531"/>
  <c r="BE531"/>
  <c r="T531"/>
  <c r="R531"/>
  <c r="P531"/>
  <c r="BI523"/>
  <c r="BH523"/>
  <c r="BG523"/>
  <c r="BE523"/>
  <c r="T523"/>
  <c r="R523"/>
  <c r="P523"/>
  <c r="BI509"/>
  <c r="BH509"/>
  <c r="BG509"/>
  <c r="BE509"/>
  <c r="T509"/>
  <c r="R509"/>
  <c r="P509"/>
  <c r="BI504"/>
  <c r="BH504"/>
  <c r="BG504"/>
  <c r="BE504"/>
  <c r="T504"/>
  <c r="R504"/>
  <c r="P504"/>
  <c r="BI502"/>
  <c r="BH502"/>
  <c r="BG502"/>
  <c r="BE502"/>
  <c r="T502"/>
  <c r="R502"/>
  <c r="P502"/>
  <c r="BI501"/>
  <c r="BH501"/>
  <c r="BG501"/>
  <c r="BE501"/>
  <c r="T501"/>
  <c r="R501"/>
  <c r="P501"/>
  <c r="BI499"/>
  <c r="BH499"/>
  <c r="BG499"/>
  <c r="BE499"/>
  <c r="T499"/>
  <c r="R499"/>
  <c r="P499"/>
  <c r="BI493"/>
  <c r="BH493"/>
  <c r="BG493"/>
  <c r="BE493"/>
  <c r="T493"/>
  <c r="R493"/>
  <c r="P493"/>
  <c r="BI491"/>
  <c r="BH491"/>
  <c r="BG491"/>
  <c r="BE491"/>
  <c r="T491"/>
  <c r="R491"/>
  <c r="P491"/>
  <c r="BI489"/>
  <c r="BH489"/>
  <c r="BG489"/>
  <c r="BE489"/>
  <c r="T489"/>
  <c r="R489"/>
  <c r="P489"/>
  <c r="BI487"/>
  <c r="BH487"/>
  <c r="BG487"/>
  <c r="BE487"/>
  <c r="T487"/>
  <c r="R487"/>
  <c r="P487"/>
  <c r="BI483"/>
  <c r="BH483"/>
  <c r="BG483"/>
  <c r="BE483"/>
  <c r="T483"/>
  <c r="R483"/>
  <c r="P483"/>
  <c r="BI481"/>
  <c r="BH481"/>
  <c r="BG481"/>
  <c r="BE481"/>
  <c r="T481"/>
  <c r="R481"/>
  <c r="P481"/>
  <c r="BI479"/>
  <c r="BH479"/>
  <c r="BG479"/>
  <c r="BE479"/>
  <c r="T479"/>
  <c r="R479"/>
  <c r="P479"/>
  <c r="BI478"/>
  <c r="BH478"/>
  <c r="BG478"/>
  <c r="BE478"/>
  <c r="T478"/>
  <c r="R478"/>
  <c r="P478"/>
  <c r="BI475"/>
  <c r="BH475"/>
  <c r="BG475"/>
  <c r="BE475"/>
  <c r="T475"/>
  <c r="R475"/>
  <c r="P475"/>
  <c r="BI470"/>
  <c r="BH470"/>
  <c r="BG470"/>
  <c r="BE470"/>
  <c r="T470"/>
  <c r="R470"/>
  <c r="P470"/>
  <c r="BI467"/>
  <c r="BH467"/>
  <c r="BG467"/>
  <c r="BE467"/>
  <c r="T467"/>
  <c r="R467"/>
  <c r="P467"/>
  <c r="BI461"/>
  <c r="BH461"/>
  <c r="BG461"/>
  <c r="BE461"/>
  <c r="T461"/>
  <c r="R461"/>
  <c r="P461"/>
  <c r="BI456"/>
  <c r="BH456"/>
  <c r="BG456"/>
  <c r="BE456"/>
  <c r="T456"/>
  <c r="R456"/>
  <c r="P456"/>
  <c r="BI452"/>
  <c r="BH452"/>
  <c r="BG452"/>
  <c r="BE452"/>
  <c r="T452"/>
  <c r="R452"/>
  <c r="P452"/>
  <c r="BI448"/>
  <c r="BH448"/>
  <c r="BG448"/>
  <c r="BE448"/>
  <c r="T448"/>
  <c r="R448"/>
  <c r="P448"/>
  <c r="BI442"/>
  <c r="BH442"/>
  <c r="BG442"/>
  <c r="BE442"/>
  <c r="T442"/>
  <c r="R442"/>
  <c r="P442"/>
  <c r="BI440"/>
  <c r="BH440"/>
  <c r="BG440"/>
  <c r="BE440"/>
  <c r="T440"/>
  <c r="R440"/>
  <c r="P440"/>
  <c r="BI438"/>
  <c r="BH438"/>
  <c r="BG438"/>
  <c r="BE438"/>
  <c r="T438"/>
  <c r="R438"/>
  <c r="P438"/>
  <c r="BI433"/>
  <c r="BH433"/>
  <c r="BG433"/>
  <c r="BE433"/>
  <c r="T433"/>
  <c r="T432"/>
  <c r="R433"/>
  <c r="R432"/>
  <c r="P433"/>
  <c r="P432"/>
  <c r="BI431"/>
  <c r="BH431"/>
  <c r="BG431"/>
  <c r="BE431"/>
  <c r="T431"/>
  <c r="R431"/>
  <c r="P431"/>
  <c r="BI430"/>
  <c r="BH430"/>
  <c r="BG430"/>
  <c r="BE430"/>
  <c r="T430"/>
  <c r="R430"/>
  <c r="P430"/>
  <c r="BI426"/>
  <c r="BH426"/>
  <c r="BG426"/>
  <c r="BE426"/>
  <c r="T426"/>
  <c r="R426"/>
  <c r="P426"/>
  <c r="BI423"/>
  <c r="BH423"/>
  <c r="BG423"/>
  <c r="BE423"/>
  <c r="T423"/>
  <c r="R423"/>
  <c r="P423"/>
  <c r="BI421"/>
  <c r="BH421"/>
  <c r="BG421"/>
  <c r="BE421"/>
  <c r="T421"/>
  <c r="R421"/>
  <c r="P421"/>
  <c r="BI417"/>
  <c r="BH417"/>
  <c r="BG417"/>
  <c r="BE417"/>
  <c r="T417"/>
  <c r="R417"/>
  <c r="P417"/>
  <c r="BI414"/>
  <c r="BH414"/>
  <c r="BG414"/>
  <c r="BE414"/>
  <c r="T414"/>
  <c r="R414"/>
  <c r="P414"/>
  <c r="BI412"/>
  <c r="BH412"/>
  <c r="BG412"/>
  <c r="BE412"/>
  <c r="T412"/>
  <c r="R412"/>
  <c r="P412"/>
  <c r="BI410"/>
  <c r="BH410"/>
  <c r="BG410"/>
  <c r="BE410"/>
  <c r="T410"/>
  <c r="R410"/>
  <c r="P410"/>
  <c r="BI409"/>
  <c r="BH409"/>
  <c r="BG409"/>
  <c r="BE409"/>
  <c r="T409"/>
  <c r="R409"/>
  <c r="P409"/>
  <c r="BI406"/>
  <c r="BH406"/>
  <c r="BG406"/>
  <c r="BE406"/>
  <c r="T406"/>
  <c r="R406"/>
  <c r="P406"/>
  <c r="BI404"/>
  <c r="BH404"/>
  <c r="BG404"/>
  <c r="BE404"/>
  <c r="T404"/>
  <c r="R404"/>
  <c r="P404"/>
  <c r="BI402"/>
  <c r="BH402"/>
  <c r="BG402"/>
  <c r="BE402"/>
  <c r="T402"/>
  <c r="R402"/>
  <c r="P402"/>
  <c r="BI397"/>
  <c r="BH397"/>
  <c r="BG397"/>
  <c r="BE397"/>
  <c r="T397"/>
  <c r="R397"/>
  <c r="P397"/>
  <c r="BI392"/>
  <c r="BH392"/>
  <c r="BG392"/>
  <c r="BE392"/>
  <c r="T392"/>
  <c r="R392"/>
  <c r="P392"/>
  <c r="BI387"/>
  <c r="BH387"/>
  <c r="BG387"/>
  <c r="BE387"/>
  <c r="T387"/>
  <c r="R387"/>
  <c r="P387"/>
  <c r="BI385"/>
  <c r="BH385"/>
  <c r="BG385"/>
  <c r="BE385"/>
  <c r="T385"/>
  <c r="R385"/>
  <c r="P385"/>
  <c r="BI380"/>
  <c r="BH380"/>
  <c r="BG380"/>
  <c r="BE380"/>
  <c r="T380"/>
  <c r="R380"/>
  <c r="P380"/>
  <c r="BI378"/>
  <c r="BH378"/>
  <c r="BG378"/>
  <c r="BE378"/>
  <c r="T378"/>
  <c r="R378"/>
  <c r="P378"/>
  <c r="BI376"/>
  <c r="BH376"/>
  <c r="BG376"/>
  <c r="BE376"/>
  <c r="T376"/>
  <c r="R376"/>
  <c r="P376"/>
  <c r="BI374"/>
  <c r="BH374"/>
  <c r="BG374"/>
  <c r="BE374"/>
  <c r="T374"/>
  <c r="R374"/>
  <c r="P374"/>
  <c r="BI372"/>
  <c r="BH372"/>
  <c r="BG372"/>
  <c r="BE372"/>
  <c r="T372"/>
  <c r="R372"/>
  <c r="P372"/>
  <c r="BI367"/>
  <c r="BH367"/>
  <c r="BG367"/>
  <c r="BE367"/>
  <c r="T367"/>
  <c r="R367"/>
  <c r="P367"/>
  <c r="BI365"/>
  <c r="BH365"/>
  <c r="BG365"/>
  <c r="BE365"/>
  <c r="T365"/>
  <c r="R365"/>
  <c r="P365"/>
  <c r="BI363"/>
  <c r="BH363"/>
  <c r="BG363"/>
  <c r="BE363"/>
  <c r="T363"/>
  <c r="R363"/>
  <c r="P363"/>
  <c r="BI358"/>
  <c r="BH358"/>
  <c r="BG358"/>
  <c r="BE358"/>
  <c r="T358"/>
  <c r="T357"/>
  <c r="R358"/>
  <c r="R357"/>
  <c r="P358"/>
  <c r="P357"/>
  <c r="BI356"/>
  <c r="BH356"/>
  <c r="BG356"/>
  <c r="BE356"/>
  <c r="T356"/>
  <c r="R356"/>
  <c r="P356"/>
  <c r="BI354"/>
  <c r="BH354"/>
  <c r="BG354"/>
  <c r="BE354"/>
  <c r="T354"/>
  <c r="R354"/>
  <c r="P354"/>
  <c r="BI352"/>
  <c r="BH352"/>
  <c r="BG352"/>
  <c r="BE352"/>
  <c r="T352"/>
  <c r="R352"/>
  <c r="P352"/>
  <c r="BI350"/>
  <c r="BH350"/>
  <c r="BG350"/>
  <c r="BE350"/>
  <c r="T350"/>
  <c r="R350"/>
  <c r="P350"/>
  <c r="BI348"/>
  <c r="BH348"/>
  <c r="BG348"/>
  <c r="BE348"/>
  <c r="T348"/>
  <c r="R348"/>
  <c r="P348"/>
  <c r="BI347"/>
  <c r="BH347"/>
  <c r="BG347"/>
  <c r="BE347"/>
  <c r="T347"/>
  <c r="R347"/>
  <c r="P347"/>
  <c r="BI345"/>
  <c r="BH345"/>
  <c r="BG345"/>
  <c r="BE345"/>
  <c r="T345"/>
  <c r="R345"/>
  <c r="P345"/>
  <c r="BI343"/>
  <c r="BH343"/>
  <c r="BG343"/>
  <c r="BE343"/>
  <c r="T343"/>
  <c r="R343"/>
  <c r="P343"/>
  <c r="BI339"/>
  <c r="BH339"/>
  <c r="BG339"/>
  <c r="BE339"/>
  <c r="T339"/>
  <c r="R339"/>
  <c r="P339"/>
  <c r="BI337"/>
  <c r="BH337"/>
  <c r="BG337"/>
  <c r="BE337"/>
  <c r="T337"/>
  <c r="R337"/>
  <c r="P337"/>
  <c r="BI331"/>
  <c r="BH331"/>
  <c r="BG331"/>
  <c r="BE331"/>
  <c r="T331"/>
  <c r="R331"/>
  <c r="P331"/>
  <c r="BI329"/>
  <c r="BH329"/>
  <c r="BG329"/>
  <c r="BE329"/>
  <c r="T329"/>
  <c r="R329"/>
  <c r="P329"/>
  <c r="BI327"/>
  <c r="BH327"/>
  <c r="BG327"/>
  <c r="BE327"/>
  <c r="T327"/>
  <c r="R327"/>
  <c r="P327"/>
  <c r="BI326"/>
  <c r="BH326"/>
  <c r="BG326"/>
  <c r="BE326"/>
  <c r="T326"/>
  <c r="R326"/>
  <c r="P326"/>
  <c r="BI322"/>
  <c r="BH322"/>
  <c r="BG322"/>
  <c r="BE322"/>
  <c r="T322"/>
  <c r="R322"/>
  <c r="P322"/>
  <c r="BI320"/>
  <c r="BH320"/>
  <c r="BG320"/>
  <c r="BE320"/>
  <c r="T320"/>
  <c r="R320"/>
  <c r="P320"/>
  <c r="BI318"/>
  <c r="BH318"/>
  <c r="BG318"/>
  <c r="BE318"/>
  <c r="T318"/>
  <c r="R318"/>
  <c r="P318"/>
  <c r="BI317"/>
  <c r="BH317"/>
  <c r="BG317"/>
  <c r="BE317"/>
  <c r="T317"/>
  <c r="R317"/>
  <c r="P317"/>
  <c r="BI312"/>
  <c r="BH312"/>
  <c r="BG312"/>
  <c r="BE312"/>
  <c r="T312"/>
  <c r="R312"/>
  <c r="P312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302"/>
  <c r="BH302"/>
  <c r="BG302"/>
  <c r="BE302"/>
  <c r="T302"/>
  <c r="R302"/>
  <c r="P302"/>
  <c r="BI300"/>
  <c r="BH300"/>
  <c r="BG300"/>
  <c r="BE300"/>
  <c r="T300"/>
  <c r="R300"/>
  <c r="P300"/>
  <c r="BI298"/>
  <c r="BH298"/>
  <c r="BG298"/>
  <c r="BE298"/>
  <c r="T298"/>
  <c r="R298"/>
  <c r="P298"/>
  <c r="BI296"/>
  <c r="BH296"/>
  <c r="BG296"/>
  <c r="BE296"/>
  <c r="T296"/>
  <c r="R296"/>
  <c r="P296"/>
  <c r="BI294"/>
  <c r="BH294"/>
  <c r="BG294"/>
  <c r="BE294"/>
  <c r="T294"/>
  <c r="R294"/>
  <c r="P294"/>
  <c r="BI290"/>
  <c r="BH290"/>
  <c r="BG290"/>
  <c r="BE290"/>
  <c r="T290"/>
  <c r="R290"/>
  <c r="P290"/>
  <c r="BI288"/>
  <c r="BH288"/>
  <c r="BG288"/>
  <c r="BE288"/>
  <c r="T288"/>
  <c r="R288"/>
  <c r="P288"/>
  <c r="BI286"/>
  <c r="BH286"/>
  <c r="BG286"/>
  <c r="BE286"/>
  <c r="T286"/>
  <c r="R286"/>
  <c r="P286"/>
  <c r="BI284"/>
  <c r="BH284"/>
  <c r="BG284"/>
  <c r="BE284"/>
  <c r="T284"/>
  <c r="R284"/>
  <c r="P284"/>
  <c r="BI282"/>
  <c r="BH282"/>
  <c r="BG282"/>
  <c r="BE282"/>
  <c r="T282"/>
  <c r="R282"/>
  <c r="P282"/>
  <c r="BI280"/>
  <c r="BH280"/>
  <c r="BG280"/>
  <c r="BE280"/>
  <c r="T280"/>
  <c r="R280"/>
  <c r="P280"/>
  <c r="BI278"/>
  <c r="BH278"/>
  <c r="BG278"/>
  <c r="BE278"/>
  <c r="T278"/>
  <c r="R278"/>
  <c r="P278"/>
  <c r="BI276"/>
  <c r="BH276"/>
  <c r="BG276"/>
  <c r="BE276"/>
  <c r="T276"/>
  <c r="R276"/>
  <c r="P276"/>
  <c r="BI275"/>
  <c r="BH275"/>
  <c r="BG275"/>
  <c r="BE275"/>
  <c r="T275"/>
  <c r="R275"/>
  <c r="P275"/>
  <c r="BI271"/>
  <c r="BH271"/>
  <c r="BG271"/>
  <c r="BE271"/>
  <c r="T271"/>
  <c r="R271"/>
  <c r="P271"/>
  <c r="BI269"/>
  <c r="BH269"/>
  <c r="BG269"/>
  <c r="BE269"/>
  <c r="T269"/>
  <c r="R269"/>
  <c r="P269"/>
  <c r="BI267"/>
  <c r="BH267"/>
  <c r="BG267"/>
  <c r="BE267"/>
  <c r="T267"/>
  <c r="R267"/>
  <c r="P267"/>
  <c r="BI265"/>
  <c r="BH265"/>
  <c r="BG265"/>
  <c r="BE265"/>
  <c r="T265"/>
  <c r="R265"/>
  <c r="P265"/>
  <c r="BI264"/>
  <c r="BH264"/>
  <c r="BG264"/>
  <c r="BE264"/>
  <c r="T264"/>
  <c r="R264"/>
  <c r="P264"/>
  <c r="BI262"/>
  <c r="BH262"/>
  <c r="BG262"/>
  <c r="BE262"/>
  <c r="T262"/>
  <c r="R262"/>
  <c r="P262"/>
  <c r="BI259"/>
  <c r="BH259"/>
  <c r="BG259"/>
  <c r="BE259"/>
  <c r="T259"/>
  <c r="R259"/>
  <c r="P259"/>
  <c r="BI257"/>
  <c r="BH257"/>
  <c r="BG257"/>
  <c r="BE257"/>
  <c r="T257"/>
  <c r="R257"/>
  <c r="P257"/>
  <c r="BI255"/>
  <c r="BH255"/>
  <c r="BG255"/>
  <c r="BE255"/>
  <c r="T255"/>
  <c r="R255"/>
  <c r="P255"/>
  <c r="BI254"/>
  <c r="BH254"/>
  <c r="BG254"/>
  <c r="BE254"/>
  <c r="T254"/>
  <c r="R254"/>
  <c r="P254"/>
  <c r="BI250"/>
  <c r="BH250"/>
  <c r="BG250"/>
  <c r="BE250"/>
  <c r="T250"/>
  <c r="R250"/>
  <c r="P250"/>
  <c r="BI247"/>
  <c r="BH247"/>
  <c r="BG247"/>
  <c r="BE247"/>
  <c r="T247"/>
  <c r="R247"/>
  <c r="P247"/>
  <c r="BI243"/>
  <c r="BH243"/>
  <c r="BG243"/>
  <c r="BE243"/>
  <c r="T243"/>
  <c r="R243"/>
  <c r="P243"/>
  <c r="BI239"/>
  <c r="BH239"/>
  <c r="BG239"/>
  <c r="BE239"/>
  <c r="T239"/>
  <c r="R239"/>
  <c r="P239"/>
  <c r="BI236"/>
  <c r="BH236"/>
  <c r="BG236"/>
  <c r="BE236"/>
  <c r="T236"/>
  <c r="T235"/>
  <c r="R236"/>
  <c r="R235"/>
  <c r="P236"/>
  <c r="P235"/>
  <c r="BI230"/>
  <c r="BH230"/>
  <c r="BG230"/>
  <c r="BE230"/>
  <c r="T230"/>
  <c r="R230"/>
  <c r="P230"/>
  <c r="BI226"/>
  <c r="BH226"/>
  <c r="BG226"/>
  <c r="BE226"/>
  <c r="T226"/>
  <c r="R226"/>
  <c r="P226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17"/>
  <c r="BH217"/>
  <c r="BG217"/>
  <c r="BE217"/>
  <c r="T217"/>
  <c r="R217"/>
  <c r="P217"/>
  <c r="BI213"/>
  <c r="BH213"/>
  <c r="BG213"/>
  <c r="BE213"/>
  <c r="T213"/>
  <c r="R213"/>
  <c r="P213"/>
  <c r="BI209"/>
  <c r="BH209"/>
  <c r="BG209"/>
  <c r="BE209"/>
  <c r="T209"/>
  <c r="R209"/>
  <c r="P209"/>
  <c r="BI204"/>
  <c r="BH204"/>
  <c r="BG204"/>
  <c r="BE204"/>
  <c r="T204"/>
  <c r="R204"/>
  <c r="P204"/>
  <c r="BI199"/>
  <c r="BH199"/>
  <c r="BG199"/>
  <c r="BE199"/>
  <c r="T199"/>
  <c r="R199"/>
  <c r="P199"/>
  <c r="BI197"/>
  <c r="BH197"/>
  <c r="BG197"/>
  <c r="BE197"/>
  <c r="T197"/>
  <c r="R197"/>
  <c r="P197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79"/>
  <c r="BH179"/>
  <c r="BG179"/>
  <c r="BE179"/>
  <c r="T179"/>
  <c r="R179"/>
  <c r="P179"/>
  <c r="BI175"/>
  <c r="BH175"/>
  <c r="BG175"/>
  <c r="BE175"/>
  <c r="T175"/>
  <c r="R175"/>
  <c r="P175"/>
  <c r="BI171"/>
  <c r="BH171"/>
  <c r="BG171"/>
  <c r="BE171"/>
  <c r="T171"/>
  <c r="R171"/>
  <c r="P171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1"/>
  <c r="BH151"/>
  <c r="BG151"/>
  <c r="BE151"/>
  <c r="T151"/>
  <c r="R151"/>
  <c r="P151"/>
  <c r="BI149"/>
  <c r="BH149"/>
  <c r="BG149"/>
  <c r="BE149"/>
  <c r="T149"/>
  <c r="R149"/>
  <c r="P149"/>
  <c r="BI145"/>
  <c r="BH145"/>
  <c r="BG145"/>
  <c r="BE145"/>
  <c r="T145"/>
  <c r="R145"/>
  <c r="P145"/>
  <c r="F138"/>
  <c r="F136"/>
  <c r="E134"/>
  <c r="F91"/>
  <c r="F89"/>
  <c r="E87"/>
  <c r="J24"/>
  <c r="E24"/>
  <c r="J92"/>
  <c r="J23"/>
  <c r="J21"/>
  <c r="E21"/>
  <c r="J138"/>
  <c r="J20"/>
  <c r="J18"/>
  <c r="E18"/>
  <c r="F139"/>
  <c r="J17"/>
  <c r="J12"/>
  <c r="J89"/>
  <c r="E7"/>
  <c r="E85"/>
  <c i="1" r="L90"/>
  <c r="AM90"/>
  <c r="AM89"/>
  <c r="L89"/>
  <c r="AM87"/>
  <c r="L87"/>
  <c r="L85"/>
  <c r="L84"/>
  <c i="2" r="J213"/>
  <c r="J151"/>
  <c r="J534"/>
  <c r="J501"/>
  <c r="J479"/>
  <c r="BK470"/>
  <c r="J452"/>
  <c r="J426"/>
  <c r="BK414"/>
  <c r="J409"/>
  <c r="J374"/>
  <c r="J363"/>
  <c r="J343"/>
  <c r="BK320"/>
  <c r="J307"/>
  <c r="BK294"/>
  <c r="BK282"/>
  <c r="BK276"/>
  <c r="J269"/>
  <c r="BK255"/>
  <c r="BK243"/>
  <c r="J226"/>
  <c r="J197"/>
  <c r="J175"/>
  <c r="J165"/>
  <c r="BK151"/>
  <c r="J504"/>
  <c r="BK493"/>
  <c r="J478"/>
  <c r="BK452"/>
  <c r="BK430"/>
  <c r="J410"/>
  <c r="J397"/>
  <c r="J378"/>
  <c r="BK363"/>
  <c r="BK339"/>
  <c r="BK327"/>
  <c r="J317"/>
  <c r="BK303"/>
  <c r="J282"/>
  <c r="BK269"/>
  <c r="J257"/>
  <c r="BK209"/>
  <c r="J159"/>
  <c r="BK534"/>
  <c r="BK504"/>
  <c r="BK481"/>
  <c r="BK456"/>
  <c r="BK409"/>
  <c r="J376"/>
  <c r="J339"/>
  <c r="J326"/>
  <c r="BK290"/>
  <c r="BK271"/>
  <c r="J262"/>
  <c r="BK254"/>
  <c r="BK213"/>
  <c r="J186"/>
  <c r="J163"/>
  <c r="J145"/>
  <c r="BK557"/>
  <c r="BK547"/>
  <c r="BK542"/>
  <c r="BK502"/>
  <c r="J487"/>
  <c r="J448"/>
  <c r="BK438"/>
  <c r="BK431"/>
  <c r="BK426"/>
  <c r="J417"/>
  <c r="J406"/>
  <c r="BK392"/>
  <c r="J380"/>
  <c r="BK367"/>
  <c r="BK358"/>
  <c r="BK352"/>
  <c r="J347"/>
  <c r="BK343"/>
  <c r="BK329"/>
  <c r="BK326"/>
  <c r="BK318"/>
  <c r="BK305"/>
  <c r="J294"/>
  <c r="BK288"/>
  <c r="BK286"/>
  <c r="BK264"/>
  <c r="BK257"/>
  <c r="J247"/>
  <c r="J239"/>
  <c r="BK223"/>
  <c r="BK199"/>
  <c r="BK157"/>
  <c r="BK531"/>
  <c r="J502"/>
  <c r="J483"/>
  <c r="J461"/>
  <c r="BK448"/>
  <c r="J433"/>
  <c r="J423"/>
  <c r="BK410"/>
  <c r="BK380"/>
  <c r="J367"/>
  <c r="J352"/>
  <c r="J345"/>
  <c r="J331"/>
  <c r="J312"/>
  <c r="BK300"/>
  <c r="J288"/>
  <c r="BK280"/>
  <c r="J275"/>
  <c r="BK265"/>
  <c r="J254"/>
  <c r="J230"/>
  <c r="BK222"/>
  <c r="BK186"/>
  <c r="J171"/>
  <c r="BK163"/>
  <c r="J149"/>
  <c r="J557"/>
  <c r="BK501"/>
  <c r="J491"/>
  <c r="BK483"/>
  <c r="J470"/>
  <c r="J442"/>
  <c r="J421"/>
  <c r="J402"/>
  <c r="BK385"/>
  <c r="BK372"/>
  <c r="J354"/>
  <c r="J320"/>
  <c r="BK307"/>
  <c r="J302"/>
  <c r="J278"/>
  <c r="J267"/>
  <c r="BK250"/>
  <c r="BK197"/>
  <c r="BK184"/>
  <c r="BK167"/>
  <c r="J542"/>
  <c r="BK491"/>
  <c r="BK479"/>
  <c r="BK442"/>
  <c r="BK402"/>
  <c r="J387"/>
  <c r="J358"/>
  <c r="J329"/>
  <c r="J300"/>
  <c r="BK284"/>
  <c r="BK267"/>
  <c r="J259"/>
  <c r="J223"/>
  <c r="J199"/>
  <c r="BK175"/>
  <c r="BK159"/>
  <c r="BK554"/>
  <c r="J554"/>
  <c r="J547"/>
  <c r="BK509"/>
  <c r="BK489"/>
  <c r="BK461"/>
  <c r="BK440"/>
  <c r="BK433"/>
  <c r="J430"/>
  <c r="BK421"/>
  <c r="J414"/>
  <c r="J404"/>
  <c r="J385"/>
  <c r="BK376"/>
  <c r="J365"/>
  <c r="BK354"/>
  <c r="J348"/>
  <c r="BK345"/>
  <c r="BK331"/>
  <c r="J322"/>
  <c r="BK317"/>
  <c r="BK302"/>
  <c r="BK296"/>
  <c r="J290"/>
  <c r="J276"/>
  <c r="J250"/>
  <c r="J243"/>
  <c r="BK236"/>
  <c r="BK230"/>
  <c r="J222"/>
  <c r="J209"/>
  <c r="BK171"/>
  <c r="BK145"/>
  <c r="J531"/>
  <c r="J493"/>
  <c r="BK478"/>
  <c r="J456"/>
  <c r="J438"/>
  <c r="J431"/>
  <c r="BK417"/>
  <c r="BK412"/>
  <c r="BK406"/>
  <c r="J372"/>
  <c r="J356"/>
  <c r="BK350"/>
  <c r="BK337"/>
  <c r="J318"/>
  <c r="J298"/>
  <c r="J284"/>
  <c r="BK278"/>
  <c r="J271"/>
  <c r="BK262"/>
  <c r="BK247"/>
  <c r="BK239"/>
  <c r="J224"/>
  <c r="BK217"/>
  <c r="J184"/>
  <c r="J167"/>
  <c r="J161"/>
  <c i="1" r="AS94"/>
  <c i="2" r="BK523"/>
  <c r="J499"/>
  <c r="BK487"/>
  <c r="J481"/>
  <c r="BK475"/>
  <c r="BK467"/>
  <c r="J440"/>
  <c r="BK404"/>
  <c r="BK387"/>
  <c r="BK374"/>
  <c r="BK356"/>
  <c r="BK348"/>
  <c r="J337"/>
  <c r="BK322"/>
  <c r="BK312"/>
  <c r="J305"/>
  <c r="J296"/>
  <c r="BK275"/>
  <c r="BK259"/>
  <c r="J236"/>
  <c r="BK188"/>
  <c r="BK179"/>
  <c r="BK149"/>
  <c r="J509"/>
  <c r="J489"/>
  <c r="J467"/>
  <c r="BK423"/>
  <c r="J392"/>
  <c r="BK378"/>
  <c r="J350"/>
  <c r="J327"/>
  <c r="BK298"/>
  <c r="J280"/>
  <c r="J264"/>
  <c r="BK226"/>
  <c r="J217"/>
  <c r="J188"/>
  <c r="BK165"/>
  <c r="J204"/>
  <c r="J157"/>
  <c r="J523"/>
  <c r="BK499"/>
  <c r="J475"/>
  <c r="J412"/>
  <c r="BK397"/>
  <c r="BK365"/>
  <c r="BK347"/>
  <c r="J303"/>
  <c r="J286"/>
  <c r="J265"/>
  <c r="J255"/>
  <c r="BK224"/>
  <c r="BK204"/>
  <c r="J179"/>
  <c r="BK161"/>
  <c l="1" r="BK144"/>
  <c r="BK156"/>
  <c r="J156"/>
  <c r="J99"/>
  <c r="P156"/>
  <c r="BK196"/>
  <c r="J196"/>
  <c r="J100"/>
  <c r="R196"/>
  <c r="T221"/>
  <c r="T238"/>
  <c r="R256"/>
  <c r="P266"/>
  <c r="P277"/>
  <c r="BK304"/>
  <c r="J304"/>
  <c r="J108"/>
  <c r="R304"/>
  <c r="P319"/>
  <c r="T319"/>
  <c r="T328"/>
  <c r="BK362"/>
  <c r="J362"/>
  <c r="J113"/>
  <c r="R362"/>
  <c r="P411"/>
  <c r="R437"/>
  <c r="T480"/>
  <c r="R144"/>
  <c r="R156"/>
  <c r="P196"/>
  <c r="BK221"/>
  <c r="J221"/>
  <c r="J101"/>
  <c r="R221"/>
  <c r="R238"/>
  <c r="P256"/>
  <c r="P237"/>
  <c r="BK266"/>
  <c r="J266"/>
  <c r="J106"/>
  <c r="BK277"/>
  <c r="J277"/>
  <c r="J107"/>
  <c r="R277"/>
  <c r="P304"/>
  <c r="BK319"/>
  <c r="J319"/>
  <c r="J109"/>
  <c r="R319"/>
  <c r="P328"/>
  <c r="BK349"/>
  <c r="J349"/>
  <c r="J111"/>
  <c r="R349"/>
  <c r="T362"/>
  <c r="R411"/>
  <c r="BK437"/>
  <c r="J437"/>
  <c r="J116"/>
  <c r="T437"/>
  <c r="P480"/>
  <c r="BK503"/>
  <c r="J503"/>
  <c r="J118"/>
  <c r="T503"/>
  <c r="P144"/>
  <c r="T144"/>
  <c r="T156"/>
  <c r="T196"/>
  <c r="P221"/>
  <c r="BK238"/>
  <c r="J238"/>
  <c r="J104"/>
  <c r="BK256"/>
  <c r="J256"/>
  <c r="J105"/>
  <c r="T256"/>
  <c r="R266"/>
  <c r="T266"/>
  <c r="T277"/>
  <c r="T304"/>
  <c r="BK328"/>
  <c r="J328"/>
  <c r="J110"/>
  <c r="R328"/>
  <c r="P349"/>
  <c r="T349"/>
  <c r="P362"/>
  <c r="BK411"/>
  <c r="J411"/>
  <c r="J114"/>
  <c r="T411"/>
  <c r="P437"/>
  <c r="BK480"/>
  <c r="J480"/>
  <c r="J117"/>
  <c r="R480"/>
  <c r="P503"/>
  <c r="R503"/>
  <c r="BK558"/>
  <c r="J558"/>
  <c r="J122"/>
  <c r="BK432"/>
  <c r="J432"/>
  <c r="J115"/>
  <c r="BK357"/>
  <c r="J357"/>
  <c r="J112"/>
  <c r="BK553"/>
  <c r="BK552"/>
  <c r="J552"/>
  <c r="J119"/>
  <c r="BK235"/>
  <c r="J235"/>
  <c r="J102"/>
  <c r="BK556"/>
  <c r="J556"/>
  <c r="J121"/>
  <c r="J91"/>
  <c r="E132"/>
  <c r="BF161"/>
  <c r="BF184"/>
  <c r="BF197"/>
  <c r="BF209"/>
  <c r="BF213"/>
  <c r="BF222"/>
  <c r="BF223"/>
  <c r="BF243"/>
  <c r="BF259"/>
  <c r="BF262"/>
  <c r="BF264"/>
  <c r="BF265"/>
  <c r="BF280"/>
  <c r="BF284"/>
  <c r="BF296"/>
  <c r="BF298"/>
  <c r="BF302"/>
  <c r="BF322"/>
  <c r="BF329"/>
  <c r="BF337"/>
  <c r="BF343"/>
  <c r="BF352"/>
  <c r="BF356"/>
  <c r="BF374"/>
  <c r="BF380"/>
  <c r="BF385"/>
  <c r="BF387"/>
  <c r="BF421"/>
  <c r="BF433"/>
  <c r="BF452"/>
  <c r="BF461"/>
  <c r="BF467"/>
  <c r="BF470"/>
  <c r="BF487"/>
  <c r="BF489"/>
  <c r="BF502"/>
  <c r="BF504"/>
  <c r="BF534"/>
  <c r="F92"/>
  <c r="BF151"/>
  <c r="BF165"/>
  <c r="BF199"/>
  <c r="BF254"/>
  <c r="BF257"/>
  <c r="BF276"/>
  <c r="BF286"/>
  <c r="BF288"/>
  <c r="BF300"/>
  <c r="BF305"/>
  <c r="BF318"/>
  <c r="BF326"/>
  <c r="BF331"/>
  <c r="BF358"/>
  <c r="BF363"/>
  <c r="BF367"/>
  <c r="BF378"/>
  <c r="BF392"/>
  <c r="BF409"/>
  <c r="BF438"/>
  <c r="BF440"/>
  <c r="BF448"/>
  <c r="BF456"/>
  <c r="BF479"/>
  <c r="J136"/>
  <c r="J139"/>
  <c r="BF145"/>
  <c r="BF159"/>
  <c r="BF163"/>
  <c r="BF167"/>
  <c r="BF171"/>
  <c r="BF175"/>
  <c r="BF179"/>
  <c r="BF188"/>
  <c r="BF226"/>
  <c r="BF255"/>
  <c r="BF267"/>
  <c r="BF269"/>
  <c r="BF271"/>
  <c r="BF275"/>
  <c r="BF282"/>
  <c r="BF317"/>
  <c r="BF339"/>
  <c r="BF345"/>
  <c r="BF348"/>
  <c r="BF350"/>
  <c r="BF354"/>
  <c r="BF376"/>
  <c r="BF397"/>
  <c r="BF406"/>
  <c r="BF410"/>
  <c r="BF412"/>
  <c r="BF431"/>
  <c r="BF475"/>
  <c r="BF481"/>
  <c r="BF483"/>
  <c r="BF499"/>
  <c r="BF501"/>
  <c r="BF509"/>
  <c r="BF523"/>
  <c r="BF531"/>
  <c r="BF149"/>
  <c r="BF157"/>
  <c r="BF186"/>
  <c r="BF204"/>
  <c r="BF217"/>
  <c r="BF224"/>
  <c r="BF230"/>
  <c r="BF236"/>
  <c r="BF239"/>
  <c r="BF247"/>
  <c r="BF250"/>
  <c r="BF278"/>
  <c r="BF290"/>
  <c r="BF294"/>
  <c r="BF303"/>
  <c r="BF307"/>
  <c r="BF312"/>
  <c r="BF320"/>
  <c r="BF327"/>
  <c r="BF347"/>
  <c r="BF365"/>
  <c r="BF372"/>
  <c r="BF402"/>
  <c r="BF404"/>
  <c r="BF414"/>
  <c r="BF417"/>
  <c r="BF423"/>
  <c r="BF426"/>
  <c r="BF430"/>
  <c r="BF442"/>
  <c r="BF478"/>
  <c r="BF491"/>
  <c r="BF493"/>
  <c r="BF542"/>
  <c r="BF547"/>
  <c r="BF554"/>
  <c r="BF557"/>
  <c r="J33"/>
  <c i="1" r="AV95"/>
  <c i="2" r="F35"/>
  <c i="1" r="BB95"/>
  <c r="BB94"/>
  <c r="W31"/>
  <c i="2" r="F33"/>
  <c i="1" r="AZ95"/>
  <c r="AZ94"/>
  <c r="W29"/>
  <c i="2" r="F36"/>
  <c i="1" r="BC95"/>
  <c r="BC94"/>
  <c r="AY94"/>
  <c i="2" r="F37"/>
  <c i="1" r="BD95"/>
  <c r="BD94"/>
  <c r="W33"/>
  <c i="2" l="1" r="T237"/>
  <c r="P143"/>
  <c r="P142"/>
  <c i="1" r="AU95"/>
  <c i="2" r="R237"/>
  <c r="R143"/>
  <c r="R142"/>
  <c r="T143"/>
  <c r="T142"/>
  <c r="BK143"/>
  <c r="J144"/>
  <c r="J98"/>
  <c r="BK237"/>
  <c r="J237"/>
  <c r="J103"/>
  <c r="J553"/>
  <c r="J120"/>
  <c i="1" r="AU94"/>
  <c r="AX94"/>
  <c r="W32"/>
  <c i="2" r="J34"/>
  <c i="1" r="AW95"/>
  <c r="AT95"/>
  <c i="2" r="F34"/>
  <c i="1" r="BA95"/>
  <c r="BA94"/>
  <c r="AW94"/>
  <c r="AK30"/>
  <c r="AV94"/>
  <c r="AK29"/>
  <c i="2" l="1" r="BK142"/>
  <c r="J142"/>
  <c r="J96"/>
  <c r="J143"/>
  <c r="J97"/>
  <c i="1" r="AT94"/>
  <c r="W30"/>
  <c i="2" l="1" r="J30"/>
  <c i="1" r="AG95"/>
  <c r="AG94"/>
  <c r="AK26"/>
  <c r="AK35"/>
  <c l="1" r="AN94"/>
  <c i="2" r="J39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<sst xmlns="http://schemas.openxmlformats.org/spreadsheetml/2006/main">
  <si>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</si>
  <si>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</si>
  <si>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</si>
  <si>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</si>
  <si>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</si>
  <si>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{7e5fa87e-587d-4583-8d4d-36dc55c59536}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</si>
  <si>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</si>
  <si>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</si>
  <si>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</si>
  <si>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</si>
  <si>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</si>
  <si>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</si>
  <si>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</si>
  <si>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</si>
  <si>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Ostrov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</si>
  <si>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</si>
  <si>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</si>
  <si>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11_230601</t>
  </si>
  <si>
    <t>KSO:</t>
  </si>
  <si>
    <t>CC-CZ:</t>
  </si>
  <si>
    <t>Místo:</t>
  </si>
  <si>
    <t>Jáchymovská 1, Ostrov 363 01</t>
  </si>
  <si>
    <t>Datum:</t>
  </si>
  <si>
    <t>28. 6. 2023</t>
  </si>
  <si>
    <t>Zadavatel:</t>
  </si>
  <si>
    <t>IČ:</t>
  </si>
  <si>
    <t>00254843</t>
  </si>
  <si>
    <t>Město Ostrov</t>
  </si>
  <si>
    <t>DIČ:</t>
  </si>
  <si>
    <t>CZ00254843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</si>
  <si>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</si>
  <si>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</si>
  <si>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</si>
  <si>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</si>
  <si>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</si>
  <si>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</si>
  <si>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</si>
  <si>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 xml:space="preserve">													_x000d_
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</si>
  <si>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</si>
  <si>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</si>
  <si>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</si>
  <si>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</si>
  <si>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</si>
  <si>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</si>
  <si>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</si>
  <si>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</si>
  <si>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</si>
  <si>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</si>
  <si>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</si>
  <si>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</si>
  <si>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</si>
  <si>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</si>
  <si>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</si>
  <si>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</si>
  <si>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</si>
  <si>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</si>
  <si>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</si>
  <si>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</si>
  <si>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</si>
  <si>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</si>
  <si>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</si>
  <si>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</si>
  <si>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</si>
  <si>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</si>
  <si>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</si>
  <si>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</si>
  <si>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</si>
  <si>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</si>
  <si>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</si>
  <si>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</si>
  <si>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</si>
  <si>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</si>
  <si>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</si>
  <si>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</si>
  <si>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</si>
  <si>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</si>
  <si>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</si>
  <si>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</si>
  <si>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</si>
  <si>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</si>
  <si>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</si>
  <si>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</si>
  <si>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</si>
  <si>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Krušnohorská 1101</t>
  </si>
  <si>
    <t>Udržovací práce bytu č. 5</t>
  </si>
  <si>
    <t>STA</t>
  </si>
  <si>
    <t>1</t>
  </si>
  <si>
    <t>{299f25f5-ea1f-4919-8fc5-a8586d54c498}</t>
  </si>
  <si>
    <t>PO</t>
  </si>
  <si>
    <t>Plocha obkladu</t>
  </si>
  <si>
    <t>m2</t>
  </si>
  <si>
    <t>19,315</t>
  </si>
  <si>
    <t>3</t>
  </si>
  <si>
    <t>PP</t>
  </si>
  <si>
    <t>Plocha podlahy</t>
  </si>
  <si>
    <t>59,42</t>
  </si>
  <si>
    <t>KRYCÍ LIST SOUPISU PRACÍ</t>
  </si>
  <si>
    <t>PS</t>
  </si>
  <si>
    <t>Plocha stěn</t>
  </si>
  <si>
    <t>163,325</t>
  </si>
  <si>
    <t>PD</t>
  </si>
  <si>
    <t>Plocha dlažby</t>
  </si>
  <si>
    <t>3,32</t>
  </si>
  <si>
    <t>Objekt:</t>
  </si>
  <si>
    <t>Krušnohorská 1101 - Udržovací práce bytu č. 5</t>
  </si>
  <si>
    <t>Krušnohorská 1103/3, Ostrov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</si>
  <si>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</si>
  <si>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</si>
  <si>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</si>
  <si>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</si>
  <si>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</si>
  <si>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</si>
  <si>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</si>
  <si>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</si>
  <si>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</si>
  <si>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</si>
  <si>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</si>
  <si>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</si>
  <si>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</si>
  <si>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</si>
  <si>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</si>
  <si>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</si>
  <si>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</si>
  <si>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</si>
  <si>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</si>
  <si>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742 - Elektroinstalace - slaboproud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</si>
  <si>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</si>
  <si>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</si>
  <si>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</si>
  <si>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</si>
  <si>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</si>
  <si>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</si>
  <si>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</si>
  <si>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</si>
  <si>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VRN4 - Inženýrská činnost</t>
  </si>
  <si>
    <t xml:space="preserve">    VRN6 - Územní vlivy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</si>
  <si>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</si>
  <si>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</si>
  <si>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</si>
  <si>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</si>
  <si>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</si>
  <si>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</si>
  <si>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</si>
  <si>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</si>
  <si>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</si>
  <si>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</si>
  <si>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</si>
  <si>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</si>
  <si>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</si>
  <si>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</si>
  <si>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</si>
  <si>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</si>
  <si>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</si>
  <si>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</si>
  <si>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</si>
  <si>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340271025</t>
  </si>
  <si>
    <t>Zazdívka otvorů v příčkách nebo stěnách plochy do 4 m2 tvárnicemi pórobetonovými tl 100 mm</t>
  </si>
  <si>
    <t>4</t>
  </si>
  <si>
    <t>2</t>
  </si>
  <si>
    <t>2055787790</t>
  </si>
  <si>
    <t>VV</t>
  </si>
  <si>
    <t>"pro rozvody" 1,0*2,55</t>
  </si>
  <si>
    <t>"pro rozvody WC" 0,8*2,55</t>
  </si>
  <si>
    <t>Součet</t>
  </si>
  <si>
    <t>346244352.1</t>
  </si>
  <si>
    <t>Obezdívka koupelnových van ploch rovných tl 50 mm z pórobetonových přesných tvárnic</t>
  </si>
  <si>
    <t>1396809987</t>
  </si>
  <si>
    <t>"koupelna - vana" 0,6*(0,7+1,5+1,5+0,7)</t>
  </si>
  <si>
    <t>349231811</t>
  </si>
  <si>
    <t>Přizdívka ostění s ozubem z cihel tl do 150 mm</t>
  </si>
  <si>
    <t>1977327704</t>
  </si>
  <si>
    <t>"1kř. 60" (2,0*0,1+0,1*0,8)*2</t>
  </si>
  <si>
    <t>"1kř. 70" (2,0*0,1+0,1*0,9)*1</t>
  </si>
  <si>
    <t>"1kř. 80" (2,0*0,1+0,1*1,0)*2</t>
  </si>
  <si>
    <t>6</t>
  </si>
  <si>
    <t>Úpravy povrchů, podlahy a osazování výplní</t>
  </si>
  <si>
    <t>611131121</t>
  </si>
  <si>
    <t>Penetrační disperzní nátěr vnitřních stropů nanášený ručně</t>
  </si>
  <si>
    <t>2105420202</t>
  </si>
  <si>
    <t>5</t>
  </si>
  <si>
    <t>611142001</t>
  </si>
  <si>
    <t>Potažení vnitřních stropů sklovláknitým pletivem vtlačeným do tenkovrstvé hmoty</t>
  </si>
  <si>
    <t>-897114571</t>
  </si>
  <si>
    <t>611311131</t>
  </si>
  <si>
    <t>Potažení vnitřních rovných stropů vápenným štukem tloušťky do 3 mm</t>
  </si>
  <si>
    <t>-1237255638</t>
  </si>
  <si>
    <t>7</t>
  </si>
  <si>
    <t>612131121</t>
  </si>
  <si>
    <t>Penetrační disperzní nátěr vnitřních stěn nanášený ručně</t>
  </si>
  <si>
    <t>838732744</t>
  </si>
  <si>
    <t>8</t>
  </si>
  <si>
    <t>612142001</t>
  </si>
  <si>
    <t>Potažení vnitřních stěn sklovláknitým pletivem vtlačeným do tenkovrstvé hmoty</t>
  </si>
  <si>
    <t>1922749595</t>
  </si>
  <si>
    <t>9</t>
  </si>
  <si>
    <t>612311131</t>
  </si>
  <si>
    <t>Potažení vnitřních stěn vápenným štukem tloušťky do 3 mm</t>
  </si>
  <si>
    <t>-1791255020</t>
  </si>
  <si>
    <t>-PO</t>
  </si>
  <si>
    <t>10</t>
  </si>
  <si>
    <t>612321121</t>
  </si>
  <si>
    <t>Vápenocementová omítka hladká jednovrstvá vnitřních stěn nanášená ručně</t>
  </si>
  <si>
    <t>-823289001</t>
  </si>
  <si>
    <t>"WC" 2,55*(1,15+1,15+0,8)-(0,6*2,0)</t>
  </si>
  <si>
    <t>"koupelna" 2,55*(1,5+1,5+1,6+1,6)-(0,6*2,0)</t>
  </si>
  <si>
    <t>11</t>
  </si>
  <si>
    <t>612325101</t>
  </si>
  <si>
    <t>Vápenocementová hrubá omítka rýh ve stěnách šířky do 150 mm</t>
  </si>
  <si>
    <t>435660718</t>
  </si>
  <si>
    <t>"rozvody 721 - odhad" 10*0,1</t>
  </si>
  <si>
    <t>"rozvody 722 - odhad" 10*0,1</t>
  </si>
  <si>
    <t>12</t>
  </si>
  <si>
    <t>619991011</t>
  </si>
  <si>
    <t>Obalení konstrukcí a prvků fólií přilepenou lepící páskou</t>
  </si>
  <si>
    <t>-920099875</t>
  </si>
  <si>
    <t xml:space="preserve">"kuchyň"  (1,5*1,4)</t>
  </si>
  <si>
    <t xml:space="preserve">"ob.pokoj"  (2,05*1,4)</t>
  </si>
  <si>
    <t xml:space="preserve">"pokoj"  (2,05*1,4)</t>
  </si>
  <si>
    <t>13</t>
  </si>
  <si>
    <t>632441114</t>
  </si>
  <si>
    <t>Potěr anhydritový samonivelační tl do 50 mm ze suchých směsí</t>
  </si>
  <si>
    <t>34367857</t>
  </si>
  <si>
    <t>14</t>
  </si>
  <si>
    <t>632481213</t>
  </si>
  <si>
    <t>Separační vrstva z PE fólie</t>
  </si>
  <si>
    <t>1687664472</t>
  </si>
  <si>
    <t>634112113</t>
  </si>
  <si>
    <t>Obvodová dilatace podlahovým páskem z pěnového PE mezi stěnou a mazaninou nebo potěrem v 80 mm</t>
  </si>
  <si>
    <t>m</t>
  </si>
  <si>
    <t>-1943492682</t>
  </si>
  <si>
    <t xml:space="preserve">"kuchyň"  3,3+3,1+3,3+3,1</t>
  </si>
  <si>
    <t xml:space="preserve">"ob.pokoj"  3,6+5,4+3,6+5,4</t>
  </si>
  <si>
    <t xml:space="preserve">"pokoj"  3,6+5,4+3,6+5,4</t>
  </si>
  <si>
    <t xml:space="preserve">"chodba"  (1,8+1,6)*2+(3,3)*2</t>
  </si>
  <si>
    <t>"WC" 1,15+0,8+1,15+0,8</t>
  </si>
  <si>
    <t>"koupelna" 1,6+1,5+1,6+1,5</t>
  </si>
  <si>
    <t>Ostatní konstrukce a práce, bourání</t>
  </si>
  <si>
    <t>16</t>
  </si>
  <si>
    <t>952901111.1</t>
  </si>
  <si>
    <t>Vyčištění budov bytové a občanské výstavby při výšce podlaží do 4 m</t>
  </si>
  <si>
    <t>1970561752</t>
  </si>
  <si>
    <t>17</t>
  </si>
  <si>
    <t>965042141</t>
  </si>
  <si>
    <t>Bourání podkladů pod dlažby nebo mazanin betonových nebo z litého asfaltu tl do 100 mm pl přes 4 m2</t>
  </si>
  <si>
    <t>m3</t>
  </si>
  <si>
    <t>-1778073034</t>
  </si>
  <si>
    <t>PP*0,05</t>
  </si>
  <si>
    <t xml:space="preserve">"ob.pokoj"  -3,6*5,4*0,05</t>
  </si>
  <si>
    <t xml:space="preserve">"pokoj"  -3,6*5,4*0,05</t>
  </si>
  <si>
    <t>18</t>
  </si>
  <si>
    <t>968072455</t>
  </si>
  <si>
    <t>Vybourání kovových dveřních zárubní pl do 2 m2</t>
  </si>
  <si>
    <t>1532830917</t>
  </si>
  <si>
    <t>0,6*2,0*2</t>
  </si>
  <si>
    <t>0,7*2,0</t>
  </si>
  <si>
    <t>0,8*2,0*2</t>
  </si>
  <si>
    <t>19</t>
  </si>
  <si>
    <t>971033631</t>
  </si>
  <si>
    <t>Vybourání otvorů ve zdivu cihelném pl do 4 m2 na MVC nebo MV tl do 150 mm</t>
  </si>
  <si>
    <t>2004396107</t>
  </si>
  <si>
    <t>"pro rozvody WC" (0,8-0,4)*2,55</t>
  </si>
  <si>
    <t>20</t>
  </si>
  <si>
    <t>974031132</t>
  </si>
  <si>
    <t>Vysekání rýh ve zdivu cihelném hl do 50 mm š do 70 mm</t>
  </si>
  <si>
    <t>1599767449</t>
  </si>
  <si>
    <t>"rozvody 721 - odhad" 10</t>
  </si>
  <si>
    <t>"rozvody 722 - odhad" 10</t>
  </si>
  <si>
    <t>978013191</t>
  </si>
  <si>
    <t>Otlučení vnitřních omítek stěn MV nebo MVC stěn o rozsahu do 100 %</t>
  </si>
  <si>
    <t>-1428225521</t>
  </si>
  <si>
    <t>997</t>
  </si>
  <si>
    <t>Přesun sutě</t>
  </si>
  <si>
    <t>22</t>
  </si>
  <si>
    <t>997013212</t>
  </si>
  <si>
    <t>Vnitrostaveništní doprava suti a vybouraných hmot pro budovy v přes 6 do 9 m ručně</t>
  </si>
  <si>
    <t>t</t>
  </si>
  <si>
    <t>-1809508524</t>
  </si>
  <si>
    <t>23</t>
  </si>
  <si>
    <t>997013511</t>
  </si>
  <si>
    <t>Odvoz suti a vybouraných hmot z meziskládky na skládku do 1 km s naložením a se složením</t>
  </si>
  <si>
    <t>-1915579295</t>
  </si>
  <si>
    <t>24</t>
  </si>
  <si>
    <t>997013509</t>
  </si>
  <si>
    <t>Příplatek k odvozu suti a vybouraných hmot na skládku ZKD 1 km přes 1 km</t>
  </si>
  <si>
    <t>999539897</t>
  </si>
  <si>
    <t>13,957*5 'Přepočtené koeficientem množství</t>
  </si>
  <si>
    <t>25</t>
  </si>
  <si>
    <t>997013631</t>
  </si>
  <si>
    <t>Poplatek za uložení na skládce (skládkovné) stavebního odpadu směsného kód odpadu 17 09 04</t>
  </si>
  <si>
    <t>1727981992</t>
  </si>
  <si>
    <t>15,514</t>
  </si>
  <si>
    <t>-2,063</t>
  </si>
  <si>
    <t>26</t>
  </si>
  <si>
    <t>997013811</t>
  </si>
  <si>
    <t>Poplatek za uložení na skládce (skládkovné) stavebního odpadu dřevěného kód odpadu 17 02 01</t>
  </si>
  <si>
    <t>1612589640</t>
  </si>
  <si>
    <t>"762" 0,7</t>
  </si>
  <si>
    <t>"766" 0,391</t>
  </si>
  <si>
    <t>"775" 0,972</t>
  </si>
  <si>
    <t>998</t>
  </si>
  <si>
    <t>Přesun hmot</t>
  </si>
  <si>
    <t>27</t>
  </si>
  <si>
    <t>998018002</t>
  </si>
  <si>
    <t>Přesun hmot ruční pro budovy v přes 6 do 12 m</t>
  </si>
  <si>
    <t>430148104</t>
  </si>
  <si>
    <t>PSV</t>
  </si>
  <si>
    <t>Práce a dodávky PSV</t>
  </si>
  <si>
    <t>713</t>
  </si>
  <si>
    <t>Izolace tepelné</t>
  </si>
  <si>
    <t>28</t>
  </si>
  <si>
    <t>713120811</t>
  </si>
  <si>
    <t>Odstranění tepelné izolace podlah volně kladené z vláknitých materiálů suchých tl do 100 mm</t>
  </si>
  <si>
    <t>-21742800</t>
  </si>
  <si>
    <t xml:space="preserve">"ob.pokoj"  3,6*5,4</t>
  </si>
  <si>
    <t xml:space="preserve">"pokoj"  3,6*5,4</t>
  </si>
  <si>
    <t>29</t>
  </si>
  <si>
    <t>713121111</t>
  </si>
  <si>
    <t>Montáž izolace tepelné podlah volně kladenými rohožemi, pásy, dílci, deskami 1 vrstva</t>
  </si>
  <si>
    <t>450731627</t>
  </si>
  <si>
    <t>30</t>
  </si>
  <si>
    <t>M</t>
  </si>
  <si>
    <t>28372309</t>
  </si>
  <si>
    <t>deska EPS 100 do plochých střech a podlah λ=0,037 tl 100mm</t>
  </si>
  <si>
    <t>32</t>
  </si>
  <si>
    <t>1388002239</t>
  </si>
  <si>
    <t>38,88</t>
  </si>
  <si>
    <t>38,88*1,05 'Přepočtené koeficientem množství</t>
  </si>
  <si>
    <t>31</t>
  </si>
  <si>
    <t>713190813</t>
  </si>
  <si>
    <t>Izolace tepelné odstranění škvárového lože tloušťky do 150 mm</t>
  </si>
  <si>
    <t>-1557688025</t>
  </si>
  <si>
    <t>998713102</t>
  </si>
  <si>
    <t>Přesun hmot tonážní pro izolace tepelné v objektech v přes 6 do 12 m</t>
  </si>
  <si>
    <t>-882203976</t>
  </si>
  <si>
    <t>33</t>
  </si>
  <si>
    <t>998713181</t>
  </si>
  <si>
    <t>Příplatek k přesunu hmot tonážní 713 prováděný bez použití mechanizace</t>
  </si>
  <si>
    <t>-17680866</t>
  </si>
  <si>
    <t>721</t>
  </si>
  <si>
    <t>Zdravotechnika - vnitřní kanalizace</t>
  </si>
  <si>
    <t>34</t>
  </si>
  <si>
    <t>72100001R</t>
  </si>
  <si>
    <t>Napojení na stávající rozvod kanalizace</t>
  </si>
  <si>
    <t>kpt.</t>
  </si>
  <si>
    <t>116910562</t>
  </si>
  <si>
    <t>35</t>
  </si>
  <si>
    <t>721173706</t>
  </si>
  <si>
    <t>Potrubí kanalizační z PE odpadní DN 100</t>
  </si>
  <si>
    <t>1678995457</t>
  </si>
  <si>
    <t>"odhad"</t>
  </si>
  <si>
    <t>"wc" 1,5</t>
  </si>
  <si>
    <t>36</t>
  </si>
  <si>
    <t>721173723</t>
  </si>
  <si>
    <t>Potrubí kanalizační z PE připojovací DN 50</t>
  </si>
  <si>
    <t>938585879</t>
  </si>
  <si>
    <t>"rozvody 721 - odhad" 10,0</t>
  </si>
  <si>
    <t>37</t>
  </si>
  <si>
    <t>998721102</t>
  </si>
  <si>
    <t>Přesun hmot tonážní pro vnitřní kanalizace v objektech v přes 6 do 12 m</t>
  </si>
  <si>
    <t>-1402291120</t>
  </si>
  <si>
    <t>38</t>
  </si>
  <si>
    <t>998721181</t>
  </si>
  <si>
    <t>Příplatek k přesunu hmot tonážní 721 prováděný bez použití mechanizace</t>
  </si>
  <si>
    <t>778208255</t>
  </si>
  <si>
    <t>722</t>
  </si>
  <si>
    <t>Zdravotechnika - vnitřní vodovod</t>
  </si>
  <si>
    <t>39</t>
  </si>
  <si>
    <t>722174002</t>
  </si>
  <si>
    <t>Potrubí vodovodní plastové PPR svar polyfuze PN 16 D 20 x 2,8 mm</t>
  </si>
  <si>
    <t>1011787138</t>
  </si>
  <si>
    <t>"odhad" 20,0</t>
  </si>
  <si>
    <t>40</t>
  </si>
  <si>
    <t>722181111</t>
  </si>
  <si>
    <t>Ochrana vodovodního potrubí plstěnými pásy do DN 20 mm</t>
  </si>
  <si>
    <t>-1607436084</t>
  </si>
  <si>
    <t>41</t>
  </si>
  <si>
    <t>722240101</t>
  </si>
  <si>
    <t>Ventily plastové PPR přímé DN 20</t>
  </si>
  <si>
    <t>kus</t>
  </si>
  <si>
    <t>272769063</t>
  </si>
  <si>
    <t>"koupelna" 2+1</t>
  </si>
  <si>
    <t>"kuchyň" 2+1</t>
  </si>
  <si>
    <t>42</t>
  </si>
  <si>
    <t>998722102</t>
  </si>
  <si>
    <t>Přesun hmot tonážní pro vnitřní vodovod v objektech v přes 6 do 12 m</t>
  </si>
  <si>
    <t>-1339735128</t>
  </si>
  <si>
    <t>43</t>
  </si>
  <si>
    <t>998722181</t>
  </si>
  <si>
    <t>Příplatek k přesunu hmot tonážní 722 prováděný bez použití mechanizace</t>
  </si>
  <si>
    <t>-433079468</t>
  </si>
  <si>
    <t>725</t>
  </si>
  <si>
    <t>Zdravotechnika - zařizovací předměty</t>
  </si>
  <si>
    <t>44</t>
  </si>
  <si>
    <t>725110811</t>
  </si>
  <si>
    <t>Demontáž klozetů splachovací s nádrží</t>
  </si>
  <si>
    <t>soubor</t>
  </si>
  <si>
    <t>-1758304688</t>
  </si>
  <si>
    <t>45</t>
  </si>
  <si>
    <t>725112022</t>
  </si>
  <si>
    <t>Klozet keramický závěsný na nosné stěny s hlubokým splachováním odpad vodorovný</t>
  </si>
  <si>
    <t>-1654620153</t>
  </si>
  <si>
    <t>46</t>
  </si>
  <si>
    <t>725210821</t>
  </si>
  <si>
    <t>Demontáž umyvadel bez výtokových armatur</t>
  </si>
  <si>
    <t>2129781376</t>
  </si>
  <si>
    <t>"koupelna" 1</t>
  </si>
  <si>
    <t>47</t>
  </si>
  <si>
    <t>725211602</t>
  </si>
  <si>
    <t>Umyvadlo keramické bílé šířky 550 mm bez krytu na sifon připevněné na stěnu šrouby</t>
  </si>
  <si>
    <t>1775796899</t>
  </si>
  <si>
    <t>48</t>
  </si>
  <si>
    <t>72522084R</t>
  </si>
  <si>
    <t>Demontáž van zazděných</t>
  </si>
  <si>
    <t>912383090</t>
  </si>
  <si>
    <t>49</t>
  </si>
  <si>
    <t>725222113R</t>
  </si>
  <si>
    <t>Vana bez armatur výtokových akrylátová se zápachovou uzávěrkou 1500x700 mm (zkosená)</t>
  </si>
  <si>
    <t>-180227863</t>
  </si>
  <si>
    <t>50</t>
  </si>
  <si>
    <t>725820801</t>
  </si>
  <si>
    <t>Demontáž baterie nástěnné do G 3 / 4</t>
  </si>
  <si>
    <t>-1013467649</t>
  </si>
  <si>
    <t>"koupelna" 1+1</t>
  </si>
  <si>
    <t>"kuchyň" 1</t>
  </si>
  <si>
    <t>51</t>
  </si>
  <si>
    <t>725822633</t>
  </si>
  <si>
    <t>Baterie umyvadlová stojánková klasická s výpusti</t>
  </si>
  <si>
    <t>-1941975311</t>
  </si>
  <si>
    <t>52</t>
  </si>
  <si>
    <t>725831312</t>
  </si>
  <si>
    <t xml:space="preserve">Baterie vanové nástěnné pákové s příslušenstvím a pevným držákem </t>
  </si>
  <si>
    <t>-2084329796</t>
  </si>
  <si>
    <t>53</t>
  </si>
  <si>
    <t>725980123</t>
  </si>
  <si>
    <t>Dvířka 30/30</t>
  </si>
  <si>
    <t>-1816230273</t>
  </si>
  <si>
    <t>54</t>
  </si>
  <si>
    <t>72598012R</t>
  </si>
  <si>
    <t>Dvířka 60/120</t>
  </si>
  <si>
    <t>-1119213350</t>
  </si>
  <si>
    <t>1+1</t>
  </si>
  <si>
    <t>55</t>
  </si>
  <si>
    <t>998725102</t>
  </si>
  <si>
    <t>Přesun hmot tonážní pro zařizovací předměty v objektech v přes 6 do 12 m</t>
  </si>
  <si>
    <t>-1094154620</t>
  </si>
  <si>
    <t>56</t>
  </si>
  <si>
    <t>998725181</t>
  </si>
  <si>
    <t>Příplatek k přesunu hmot tonážní 725 prováděný bez použití mechanizace</t>
  </si>
  <si>
    <t>1622030567</t>
  </si>
  <si>
    <t>733</t>
  </si>
  <si>
    <t>Ústřední vytápění - rozvodné potrubí</t>
  </si>
  <si>
    <t>57</t>
  </si>
  <si>
    <t>73300001R</t>
  </si>
  <si>
    <t>Vypouštění a napouštění stoupaček</t>
  </si>
  <si>
    <t>-2013442222</t>
  </si>
  <si>
    <t>58</t>
  </si>
  <si>
    <t>733110803</t>
  </si>
  <si>
    <t>Demontáž potrubí ocelového závitového do DN 15</t>
  </si>
  <si>
    <t>-695828655</t>
  </si>
  <si>
    <t>"kuchyň" 1,2*2</t>
  </si>
  <si>
    <t>"ob.pokoj" 1,2*2</t>
  </si>
  <si>
    <t xml:space="preserve">"pokoj"  1,2*2</t>
  </si>
  <si>
    <t>59</t>
  </si>
  <si>
    <t>733222102</t>
  </si>
  <si>
    <t>Potrubí měděné polotvrdé spojované měkkým pájením D 15x1</t>
  </si>
  <si>
    <t>-627458868</t>
  </si>
  <si>
    <t>60</t>
  </si>
  <si>
    <t>998733102</t>
  </si>
  <si>
    <t>Přesun hmot tonážní pro rozvody potrubí v objektech v přes 6 do 12 m</t>
  </si>
  <si>
    <t>804973838</t>
  </si>
  <si>
    <t>61</t>
  </si>
  <si>
    <t>998733181</t>
  </si>
  <si>
    <t>Příplatek k přesunu hmot tonážní 733 prováděný bez použití mechanizace</t>
  </si>
  <si>
    <t>92750932</t>
  </si>
  <si>
    <t>734</t>
  </si>
  <si>
    <t>Ústřední vytápění - armatury</t>
  </si>
  <si>
    <t>62</t>
  </si>
  <si>
    <t>73400001R</t>
  </si>
  <si>
    <t>Řezání závitů do G 1"</t>
  </si>
  <si>
    <t>1145237784</t>
  </si>
  <si>
    <t>2*4</t>
  </si>
  <si>
    <t>63</t>
  </si>
  <si>
    <t>734222801</t>
  </si>
  <si>
    <t>Ventil závitový termostatický rohový G 3/8 PN 16 do 110°C s ruční hlavou chromovaný</t>
  </si>
  <si>
    <t>1868491158</t>
  </si>
  <si>
    <t>64</t>
  </si>
  <si>
    <t>998734102</t>
  </si>
  <si>
    <t>Přesun hmot tonážní pro armatury v objektech v přes 6 do 12 m</t>
  </si>
  <si>
    <t>-927066621</t>
  </si>
  <si>
    <t>65</t>
  </si>
  <si>
    <t>998734181</t>
  </si>
  <si>
    <t>Příplatek k přesunu hmot tonážní 734 prováděný bez použití mechanizace</t>
  </si>
  <si>
    <t>-754804941</t>
  </si>
  <si>
    <t>735</t>
  </si>
  <si>
    <t>Ústřední vytápění - otopná tělesa</t>
  </si>
  <si>
    <t>66</t>
  </si>
  <si>
    <t>73500001R</t>
  </si>
  <si>
    <t>Úprava potrubí v koupelně</t>
  </si>
  <si>
    <t>-1794496266</t>
  </si>
  <si>
    <t>67</t>
  </si>
  <si>
    <t>735111810</t>
  </si>
  <si>
    <t>Demontáž otopného tělesa litinového článkového</t>
  </si>
  <si>
    <t>-929215328</t>
  </si>
  <si>
    <t>"kuchyň" 0,6*1,0</t>
  </si>
  <si>
    <t>"ob.pokoj" 0,6*1,3</t>
  </si>
  <si>
    <t>"pokoj" 0,6*1,5</t>
  </si>
  <si>
    <t>"koupelna" 0,6*0,7</t>
  </si>
  <si>
    <t>68</t>
  </si>
  <si>
    <t>735151375</t>
  </si>
  <si>
    <t>Otopné těleso panelové dvoudeskové bez přídavné přestupní plochy výška/délka 600/800 mm výkon 782 W</t>
  </si>
  <si>
    <t>1073034174</t>
  </si>
  <si>
    <t>69</t>
  </si>
  <si>
    <t>735151377</t>
  </si>
  <si>
    <t>Otopné těleso panelové dvoudeskové bez přídavné přestupní plochy výška/délka 600/1000 mm výkon 978 W</t>
  </si>
  <si>
    <t>-1842413687</t>
  </si>
  <si>
    <t>"pokoj" 1</t>
  </si>
  <si>
    <t>"ob.pokoj" 1</t>
  </si>
  <si>
    <t>70</t>
  </si>
  <si>
    <t>735161811</t>
  </si>
  <si>
    <t>Demontáž otopného tělesa trubkového s hliníkovými lamelami dl do 1500 mm</t>
  </si>
  <si>
    <t>323389611</t>
  </si>
  <si>
    <t>71</t>
  </si>
  <si>
    <t>735164511</t>
  </si>
  <si>
    <t>Montáž otopného tělesa trubkového na stěnu v tělesa do 1500 mm</t>
  </si>
  <si>
    <t>1366030386</t>
  </si>
  <si>
    <t>72</t>
  </si>
  <si>
    <t>998735102</t>
  </si>
  <si>
    <t>Přesun hmot tonážní pro otopná tělesa v objektech v přes 6 do 12 m</t>
  </si>
  <si>
    <t>-501244217</t>
  </si>
  <si>
    <t>73</t>
  </si>
  <si>
    <t>998735181</t>
  </si>
  <si>
    <t>Příplatek k přesunu hmot tonážní 735 prováděný bez použití mechanizace</t>
  </si>
  <si>
    <t>1553113554</t>
  </si>
  <si>
    <t>742</t>
  </si>
  <si>
    <t>Elektroinstalace - slaboproud</t>
  </si>
  <si>
    <t>74</t>
  </si>
  <si>
    <t>74200001R</t>
  </si>
  <si>
    <t>Úprava rozvodů slaboproudu</t>
  </si>
  <si>
    <t>2060202592</t>
  </si>
  <si>
    <t>75</t>
  </si>
  <si>
    <t>742310006</t>
  </si>
  <si>
    <t>Montáž domácího nástěnného audio/video telefonu</t>
  </si>
  <si>
    <t>370547044</t>
  </si>
  <si>
    <t>76</t>
  </si>
  <si>
    <t>38226805</t>
  </si>
  <si>
    <t>domovní telefon s ovládáním elektrického zámku</t>
  </si>
  <si>
    <t>323726625</t>
  </si>
  <si>
    <t>77</t>
  </si>
  <si>
    <t>998742202</t>
  </si>
  <si>
    <t>Přesun hmot procentní pro slaboproud v objektech v do 12 m</t>
  </si>
  <si>
    <t>%</t>
  </si>
  <si>
    <t>1617964561</t>
  </si>
  <si>
    <t>762</t>
  </si>
  <si>
    <t>Konstrukce tesařské</t>
  </si>
  <si>
    <t>78</t>
  </si>
  <si>
    <t>762522811</t>
  </si>
  <si>
    <t>Demontáž podlah s polštáři z prken tloušťky do 32 mm</t>
  </si>
  <si>
    <t>-1487165967</t>
  </si>
  <si>
    <t>766</t>
  </si>
  <si>
    <t>Konstrukce truhlářské</t>
  </si>
  <si>
    <t>79</t>
  </si>
  <si>
    <t>76600001R</t>
  </si>
  <si>
    <t>Demontáž vchodových dveří vč. stávající zárubně, dodávka a montáž nové zárubně, bezpečnostních dveří, protipožárních EI 30, kukátko, přídavný zámek, bezpečnostní kování</t>
  </si>
  <si>
    <t>461135879</t>
  </si>
  <si>
    <t>80</t>
  </si>
  <si>
    <t>766111820</t>
  </si>
  <si>
    <t>Demontáž truhlářských stěn dřevěných plných</t>
  </si>
  <si>
    <t>704143529</t>
  </si>
  <si>
    <t>"WC" 2,55*0,4</t>
  </si>
  <si>
    <t>81</t>
  </si>
  <si>
    <t>766660171</t>
  </si>
  <si>
    <t>Montáž dveřních křídel otvíravých 1křídlových š do 0,8 m do obložkové zárubně</t>
  </si>
  <si>
    <t>1456373848</t>
  </si>
  <si>
    <t>"60" 2</t>
  </si>
  <si>
    <t>"70" 1</t>
  </si>
  <si>
    <t>"80" 2</t>
  </si>
  <si>
    <t>82</t>
  </si>
  <si>
    <t>61162080</t>
  </si>
  <si>
    <t>dveře jednokřídlé voštinové povrch laminátový částečně prosklené 800x1970/2100mm</t>
  </si>
  <si>
    <t>-877206426</t>
  </si>
  <si>
    <t>"80" 1</t>
  </si>
  <si>
    <t>83</t>
  </si>
  <si>
    <t>61162074</t>
  </si>
  <si>
    <t>dveře jednokřídlé voštinové povrch laminátový plné 800x1970/2100mm</t>
  </si>
  <si>
    <t>589845957</t>
  </si>
  <si>
    <t>84</t>
  </si>
  <si>
    <t>61162079</t>
  </si>
  <si>
    <t>dveře jednokřídlé voštinové povrch laminátový částečně prosklené 700x1970/2100mm</t>
  </si>
  <si>
    <t>1022616708</t>
  </si>
  <si>
    <t>85</t>
  </si>
  <si>
    <t>61162072</t>
  </si>
  <si>
    <t>dveře jednokřídlé voštinové povrch laminátový plné 600x1970/2100mm</t>
  </si>
  <si>
    <t>-1470123024</t>
  </si>
  <si>
    <t>86</t>
  </si>
  <si>
    <t>766660729</t>
  </si>
  <si>
    <t>Montáž dveřního interiérového kování - štítku s klikou</t>
  </si>
  <si>
    <t>-1901795252</t>
  </si>
  <si>
    <t>87</t>
  </si>
  <si>
    <t>54914610</t>
  </si>
  <si>
    <t>kování dveřní vrchní klika včetně rozet a montážního materiálu R BB nerez PK</t>
  </si>
  <si>
    <t>1884864434</t>
  </si>
  <si>
    <t>88</t>
  </si>
  <si>
    <t>766682111</t>
  </si>
  <si>
    <t>Montáž zárubní obložkových pro dveře jednokřídlové tl stěny do 170 mm</t>
  </si>
  <si>
    <t>1644875125</t>
  </si>
  <si>
    <t>89</t>
  </si>
  <si>
    <t>61182307</t>
  </si>
  <si>
    <t>zárubeň jednokřídlá obložková s laminátovým povrchem tl stěny 60-150mm rozměru 600-1100/1970, 2100mm</t>
  </si>
  <si>
    <t>1413331811</t>
  </si>
  <si>
    <t>90</t>
  </si>
  <si>
    <t>766691914</t>
  </si>
  <si>
    <t>Vyvěšení nebo zavěšení dřevěných křídel dveří pl do 2 m2</t>
  </si>
  <si>
    <t>885524104</t>
  </si>
  <si>
    <t>91</t>
  </si>
  <si>
    <t>766695212</t>
  </si>
  <si>
    <t>Montáž truhlářských prahů dveří jednokřídlových šířky do 10 cm</t>
  </si>
  <si>
    <t>-109614318</t>
  </si>
  <si>
    <t>"vstup" 1</t>
  </si>
  <si>
    <t>92</t>
  </si>
  <si>
    <t>61187156</t>
  </si>
  <si>
    <t>práh dveřní dřevěný dubový tl 20mm dl 820mm š 100mm</t>
  </si>
  <si>
    <t>1729959842</t>
  </si>
  <si>
    <t>93</t>
  </si>
  <si>
    <t>766825821</t>
  </si>
  <si>
    <t>Demontáž truhlářských vestavěných skříní dvoukřídlových</t>
  </si>
  <si>
    <t>1477521195</t>
  </si>
  <si>
    <t>"chodba" 1</t>
  </si>
  <si>
    <t>94</t>
  </si>
  <si>
    <t>998766102</t>
  </si>
  <si>
    <t>Přesun hmot tonážní pro kce truhlářské v objektech v přes 6 do 12 m</t>
  </si>
  <si>
    <t>1549300453</t>
  </si>
  <si>
    <t>95</t>
  </si>
  <si>
    <t>998766181</t>
  </si>
  <si>
    <t>Příplatek k přesunu hmot tonážní 766 prováděný bez použití mechanizace</t>
  </si>
  <si>
    <t>-328947122</t>
  </si>
  <si>
    <t>771</t>
  </si>
  <si>
    <t>Podlahy z dlaždic</t>
  </si>
  <si>
    <t>96</t>
  </si>
  <si>
    <t>771121011</t>
  </si>
  <si>
    <t>Nátěr penetrační na podlahu</t>
  </si>
  <si>
    <t>1128604957</t>
  </si>
  <si>
    <t>97</t>
  </si>
  <si>
    <t>771471810</t>
  </si>
  <si>
    <t>Demontáž soklíků z dlaždic keramických kladených do malty rovných</t>
  </si>
  <si>
    <t>2047921896</t>
  </si>
  <si>
    <t>"WC" 1,15+1,15+0,8+0,8-0,6</t>
  </si>
  <si>
    <t>98</t>
  </si>
  <si>
    <t>771571810</t>
  </si>
  <si>
    <t>Demontáž podlah z dlaždic keramických kladených do malty</t>
  </si>
  <si>
    <t>-871789540</t>
  </si>
  <si>
    <t>"WC" 1,15*0,8</t>
  </si>
  <si>
    <t>"koupelna" 1,6*1,5</t>
  </si>
  <si>
    <t>99</t>
  </si>
  <si>
    <t>771574113</t>
  </si>
  <si>
    <t>Montáž podlah keramických hladkých lepených flexibilním lepidlem přes 12 do 19 ks/m2</t>
  </si>
  <si>
    <t>-248492356</t>
  </si>
  <si>
    <t>100</t>
  </si>
  <si>
    <t>59761409</t>
  </si>
  <si>
    <t>dlažba keramická slinutá protiskluzná do interiéru i exteriéru pro vysoké mechanické namáhání přes 9 do 12ks/m2</t>
  </si>
  <si>
    <t>-1597398594</t>
  </si>
  <si>
    <t>3,32*1,1 'Přepočtené koeficientem množství</t>
  </si>
  <si>
    <t>101</t>
  </si>
  <si>
    <t>771591115</t>
  </si>
  <si>
    <t>Podlahy spárování silikonem</t>
  </si>
  <si>
    <t>-1747585974</t>
  </si>
  <si>
    <t>"WC" 1,15+0,8+1,15+0,8-0,6</t>
  </si>
  <si>
    <t>"koupelna" 1,6+1,5+1,6+1,5-0,6</t>
  </si>
  <si>
    <t>102</t>
  </si>
  <si>
    <t>998771102</t>
  </si>
  <si>
    <t>Přesun hmot tonážní pro podlahy z dlaždic v objektech v přes 6 do 12 m</t>
  </si>
  <si>
    <t>1254025105</t>
  </si>
  <si>
    <t>103</t>
  </si>
  <si>
    <t>998771181</t>
  </si>
  <si>
    <t>Příplatek k přesunu hmot tonážní 771 prováděný bez použití mechanizace</t>
  </si>
  <si>
    <t>511266444</t>
  </si>
  <si>
    <t>775</t>
  </si>
  <si>
    <t>Podlahy skládané</t>
  </si>
  <si>
    <t>104</t>
  </si>
  <si>
    <t>775511800</t>
  </si>
  <si>
    <t>Demontáž podlah vlysových lepených s lištami lepenými</t>
  </si>
  <si>
    <t>-696708642</t>
  </si>
  <si>
    <t>776</t>
  </si>
  <si>
    <t>Podlahy povlakové</t>
  </si>
  <si>
    <t>105</t>
  </si>
  <si>
    <t>776111111</t>
  </si>
  <si>
    <t>Broušení anhydritového podkladu povlakových podlah</t>
  </si>
  <si>
    <t>-1966758062</t>
  </si>
  <si>
    <t>106</t>
  </si>
  <si>
    <t>776111311</t>
  </si>
  <si>
    <t>Vysátí podkladu povlakových podlah</t>
  </si>
  <si>
    <t>1668671936</t>
  </si>
  <si>
    <t>107</t>
  </si>
  <si>
    <t>776121111</t>
  </si>
  <si>
    <t>Vodou ředitelná penetrace savého podkladu povlakových podlah ředěná v poměru 1:3</t>
  </si>
  <si>
    <t>1171836363</t>
  </si>
  <si>
    <t xml:space="preserve">"kuchyň"  3,3*3,1-1,0*1,8</t>
  </si>
  <si>
    <t xml:space="preserve">"chodba"  0,95*1,8+1,6*3,3</t>
  </si>
  <si>
    <t>108</t>
  </si>
  <si>
    <t>776201814</t>
  </si>
  <si>
    <t>Demontáž povlakových podlahovin volně položených podlepených páskou</t>
  </si>
  <si>
    <t>1453666207</t>
  </si>
  <si>
    <t xml:space="preserve">"kuchyň"  3,3*3,1</t>
  </si>
  <si>
    <t>109</t>
  </si>
  <si>
    <t>776231111</t>
  </si>
  <si>
    <t>Lepení lamel a čtverců z vinylu standardním lepidlem</t>
  </si>
  <si>
    <t>-274090368</t>
  </si>
  <si>
    <t>-PD</t>
  </si>
  <si>
    <t>110</t>
  </si>
  <si>
    <t>28411050</t>
  </si>
  <si>
    <t>dílce vinylové tl 2,0mm, nášlapná vrstva 0,40mm, úprava PUR, třída zátěže 23/32/41, otlak 0,05mm, R10, třída otěru T, hořlavost Bfl S1, bez ftalátů</t>
  </si>
  <si>
    <t>-1394715266</t>
  </si>
  <si>
    <t>56,1*1,1 'Přepočtené koeficientem množství</t>
  </si>
  <si>
    <t>111</t>
  </si>
  <si>
    <t>776421111</t>
  </si>
  <si>
    <t>Montáž obvodových lišt lepením</t>
  </si>
  <si>
    <t>395385385</t>
  </si>
  <si>
    <t xml:space="preserve">"kuchyň"  3,3+3,1+3,1+3,3-(0,6+0,8)</t>
  </si>
  <si>
    <t xml:space="preserve">"ob.pokoj"  3,6+5,4+5,4+3,6-(0,8)</t>
  </si>
  <si>
    <t xml:space="preserve">"pokoj"  3,6+5,4+5,4+3,6-(0,8)</t>
  </si>
  <si>
    <t xml:space="preserve">"chodba"  3,4+3,4+3,3+3,3-(0,6*2+0,8*4)</t>
  </si>
  <si>
    <t>112</t>
  </si>
  <si>
    <t>61418102</t>
  </si>
  <si>
    <t>lišta podlahová dřevěná buk 8x35mm</t>
  </si>
  <si>
    <t>-725360126</t>
  </si>
  <si>
    <t>54,8</t>
  </si>
  <si>
    <t>54,8*1,05 'Přepočtené koeficientem množství</t>
  </si>
  <si>
    <t>113</t>
  </si>
  <si>
    <t>776421312</t>
  </si>
  <si>
    <t>Montáž přechodových šroubovaných lišt</t>
  </si>
  <si>
    <t>132223491</t>
  </si>
  <si>
    <t>0,6*2</t>
  </si>
  <si>
    <t>0,7</t>
  </si>
  <si>
    <t>0,8*2</t>
  </si>
  <si>
    <t>114</t>
  </si>
  <si>
    <t>55343120</t>
  </si>
  <si>
    <t>profil přechodový Al vrtaný 30mm stříbro</t>
  </si>
  <si>
    <t>-858723178</t>
  </si>
  <si>
    <t>3,5</t>
  </si>
  <si>
    <t>3,5*1,1 'Přepočtené koeficientem množství</t>
  </si>
  <si>
    <t>115</t>
  </si>
  <si>
    <t>998776102</t>
  </si>
  <si>
    <t>Přesun hmot tonážní pro podlahy povlakové v objektech v přes 6 do 12 m</t>
  </si>
  <si>
    <t>-1712842582</t>
  </si>
  <si>
    <t>116</t>
  </si>
  <si>
    <t>998776181</t>
  </si>
  <si>
    <t>Příplatek k přesunu hmot tonážní 776 prováděný bez použití mechanizace</t>
  </si>
  <si>
    <t>2049208591</t>
  </si>
  <si>
    <t>781</t>
  </si>
  <si>
    <t>Dokončovací práce - obklady</t>
  </si>
  <si>
    <t>117</t>
  </si>
  <si>
    <t>781121011</t>
  </si>
  <si>
    <t>Nátěr penetrační na stěnu</t>
  </si>
  <si>
    <t>1866190244</t>
  </si>
  <si>
    <t>118</t>
  </si>
  <si>
    <t>781471810</t>
  </si>
  <si>
    <t>Demontáž obkladů z obkladaček keramických kladených do malty</t>
  </si>
  <si>
    <t>-964317450</t>
  </si>
  <si>
    <t>"kuchyň" 1,4*(1,2+2,8)</t>
  </si>
  <si>
    <t>"koupelna" 1,7*(1,3+1,3+1,6+1,6-0,6)</t>
  </si>
  <si>
    <t>119</t>
  </si>
  <si>
    <t>781474114</t>
  </si>
  <si>
    <t>Montáž obkladů vnitřních keramických hladkých do 22 ks/m2 lepených flexibilním lepidlem</t>
  </si>
  <si>
    <t>1824070354</t>
  </si>
  <si>
    <t>120</t>
  </si>
  <si>
    <t>59761040</t>
  </si>
  <si>
    <t>obklad keramický hladký přes 19 do 22ks/m2</t>
  </si>
  <si>
    <t>-381659329</t>
  </si>
  <si>
    <t>19,315*1,1 'Přepočtené koeficientem množství</t>
  </si>
  <si>
    <t>121</t>
  </si>
  <si>
    <t>781494211</t>
  </si>
  <si>
    <t>Plastové profily vanové lepené flexibilním lepidlem</t>
  </si>
  <si>
    <t>1680126586</t>
  </si>
  <si>
    <t>"koupelna" 0,7+1,5+0,7</t>
  </si>
  <si>
    <t>122</t>
  </si>
  <si>
    <t>781495115</t>
  </si>
  <si>
    <t>Spárování vnitřních obkladů silikonem</t>
  </si>
  <si>
    <t>998417063</t>
  </si>
  <si>
    <t xml:space="preserve">"koupelna" </t>
  </si>
  <si>
    <t>2,15*4</t>
  </si>
  <si>
    <t>"wc"</t>
  </si>
  <si>
    <t>123</t>
  </si>
  <si>
    <t>781495142</t>
  </si>
  <si>
    <t>Průnik obkladem kruhový do DN 90</t>
  </si>
  <si>
    <t>1257112215</t>
  </si>
  <si>
    <t>"koupelna" 2+2+1</t>
  </si>
  <si>
    <t>124</t>
  </si>
  <si>
    <t>998781102</t>
  </si>
  <si>
    <t>Přesun hmot tonážní pro obklady keramické v objektech v přes 6 do 12 m</t>
  </si>
  <si>
    <t>1915503362</t>
  </si>
  <si>
    <t>125</t>
  </si>
  <si>
    <t>998781181</t>
  </si>
  <si>
    <t>Příplatek k přesunu hmot tonážní 781 prováděný bez použití mechanizace</t>
  </si>
  <si>
    <t>-1811843632</t>
  </si>
  <si>
    <t>784</t>
  </si>
  <si>
    <t>Dokončovací práce - malby a tapety</t>
  </si>
  <si>
    <t>126</t>
  </si>
  <si>
    <t>784111011</t>
  </si>
  <si>
    <t>Obroušení podkladu omítnutého v místnostech výšky do 3,80 m</t>
  </si>
  <si>
    <t>707471766</t>
  </si>
  <si>
    <t>127</t>
  </si>
  <si>
    <t>784121001</t>
  </si>
  <si>
    <t>Oškrabání malby v mísnostech výšky do 3,80 m</t>
  </si>
  <si>
    <t>-61302382</t>
  </si>
  <si>
    <t>2,56*(3,3+3,3+3,1+3,1)-(1,4*1,5+0,7*2,0)</t>
  </si>
  <si>
    <t xml:space="preserve">"komora"  0,9*1,8</t>
  </si>
  <si>
    <t>2,56*(0,9+0,9+1,8+1,8)-0,6*2,0</t>
  </si>
  <si>
    <t>2,56*(3,6+3,6+5,4+5,4)-(0,8*2,0+2,05*1,4)</t>
  </si>
  <si>
    <t>2,56*(3,4+3,4+3,3+3,3)-(0,8*2,0*3+0,7*2,0+0,6*2,0*2)</t>
  </si>
  <si>
    <t>"koupelna" 1,6*1,3</t>
  </si>
  <si>
    <t>128</t>
  </si>
  <si>
    <t>784171111</t>
  </si>
  <si>
    <t>Zakrytí vnitřních ploch stěn v místnostech v do 3,80 m</t>
  </si>
  <si>
    <t>-1959098273</t>
  </si>
  <si>
    <t xml:space="preserve">"kuchyň"  </t>
  </si>
  <si>
    <t>(1,4*1,5)</t>
  </si>
  <si>
    <t xml:space="preserve">"ob.pokoj"  </t>
  </si>
  <si>
    <t>(2,05*1,4)</t>
  </si>
  <si>
    <t xml:space="preserve">"pokoj" </t>
  </si>
  <si>
    <t>129</t>
  </si>
  <si>
    <t>58124842</t>
  </si>
  <si>
    <t>fólie pro malířské potřeby zakrývací tl 7µ 4x5m</t>
  </si>
  <si>
    <t>937665698</t>
  </si>
  <si>
    <t>7,84</t>
  </si>
  <si>
    <t>7,84*1,05 'Přepočtené koeficientem množství</t>
  </si>
  <si>
    <t>130</t>
  </si>
  <si>
    <t>28323152</t>
  </si>
  <si>
    <t>fólie s papírovou samolepící páskou pro vnitřní malířské potřeby 1,8mx33m</t>
  </si>
  <si>
    <t>1757698160</t>
  </si>
  <si>
    <t>(1,4+1,4+1,5+1,5)</t>
  </si>
  <si>
    <t>(2,05+2,05+1,4+1,4)</t>
  </si>
  <si>
    <t>131</t>
  </si>
  <si>
    <t>784181101</t>
  </si>
  <si>
    <t>Základní akrylátová jednonásobná penetrace podkladu v místnostech výšky do 3,80m</t>
  </si>
  <si>
    <t>-314549600</t>
  </si>
  <si>
    <t>132</t>
  </si>
  <si>
    <t>784221101</t>
  </si>
  <si>
    <t>Dvojnásobné bílé malby ze směsí za sucha dobře otěruvzdorných v místnostech do 3,80 m</t>
  </si>
  <si>
    <t>-752692891</t>
  </si>
  <si>
    <t>VRN</t>
  </si>
  <si>
    <t>Vedlejší rozpočtové náklady</t>
  </si>
  <si>
    <t>VRN4</t>
  </si>
  <si>
    <t>Inženýrská činnost</t>
  </si>
  <si>
    <t>133</t>
  </si>
  <si>
    <t>044002000</t>
  </si>
  <si>
    <t>Revize</t>
  </si>
  <si>
    <t>1024</t>
  </si>
  <si>
    <t>812191950</t>
  </si>
  <si>
    <t>1,0</t>
  </si>
  <si>
    <t>VRN6</t>
  </si>
  <si>
    <t>Územní vlivy</t>
  </si>
  <si>
    <t>134</t>
  </si>
  <si>
    <t>065002000</t>
  </si>
  <si>
    <t>Mimostaveništní doprava materiálů</t>
  </si>
  <si>
    <t>-1343991259</t>
  </si>
  <si>
    <t>VP</t>
  </si>
  <si>
    <t xml:space="preserve">  Vícepráce</t>
  </si>
  <si>
    <t>PN</t>
  </si>
  <si>
    <t>SEZNAM FIGUR</t>
  </si>
  <si>
    <t>Výměra</t>
  </si>
  <si>
    <t xml:space="preserve"> Krušnohorská 1101</t>
  </si>
  <si>
    <t>"WC" 0,8*1,15</t>
  </si>
  <si>
    <t>Použití figury:</t>
  </si>
  <si>
    <t>"WC" 2,15*(1,15+1,15+0,8+0,8)-(0,6*2,0)</t>
  </si>
  <si>
    <t>"koupelna" 2,15*(1,5+1,5+1,6+1,6)-(0,6*2,0)</t>
  </si>
  <si>
    <t>2,55*(3,3+3,3+3,1+3,1)-(1,4*1,5+0,7*2,0)</t>
  </si>
  <si>
    <t>2,55*(3,6+3,6+5,4+5,4)-(0,8*2,0+2,05*1,4)</t>
  </si>
  <si>
    <t xml:space="preserve">"chodba"  </t>
  </si>
  <si>
    <t>2,55*(3,4+3,4+3,3+3,3)-(0,8*2,0*3+0,7*2,0+0,6*2,0*2)</t>
  </si>
  <si>
    <t>"WC"</t>
  </si>
  <si>
    <t>(2,55)*(1,15+1,15+0,8+0,8)</t>
  </si>
  <si>
    <t>(2,55)*(1,5+1,6+1,6+1,5)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</si>
</sst>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1" fillId="2" borderId="22" xfId="0" applyFont="1" applyFill="1" applyBorder="1" applyAlignment="1" applyProtection="1">
      <alignment horizontal="left" vertical="center"/>
      <protection locked="0"/>
    </xf>
    <xf numFmtId="0" fontId="21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36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Ostrov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11_230601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Jáchymovská 1, Ostrov 363 01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28. 6. 2023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Ostrov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37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'Krušnohorská 1101 - Udržo...'!J30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'Krušnohorská 1101 - Udržo...'!P142</f>
        <v>0</v>
      </c>
      <c r="AV95" s="128">
        <f>'Krušnohorská 1101 - Udržo...'!J33</f>
        <v>0</v>
      </c>
      <c r="AW95" s="128">
        <f>'Krušnohorská 1101 - Udržo...'!J34</f>
        <v>0</v>
      </c>
      <c r="AX95" s="128">
        <f>'Krušnohorská 1101 - Udržo...'!J35</f>
        <v>0</v>
      </c>
      <c r="AY95" s="128">
        <f>'Krušnohorská 1101 - Udržo...'!J36</f>
        <v>0</v>
      </c>
      <c r="AZ95" s="128">
        <f>'Krušnohorská 1101 - Udržo...'!F33</f>
        <v>0</v>
      </c>
      <c r="BA95" s="128">
        <f>'Krušnohorská 1101 - Udržo...'!F34</f>
        <v>0</v>
      </c>
      <c r="BB95" s="128">
        <f>'Krušnohorská 1101 - Udržo...'!F35</f>
        <v>0</v>
      </c>
      <c r="BC95" s="128">
        <f>'Krušnohorská 1101 - Udržo...'!F36</f>
        <v>0</v>
      </c>
      <c r="BD95" s="130">
        <f>'Krušnohorská 1101 - Udržo...'!F37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K3UPAm2GrG7jBgsokzFfjLiqYMkHSJUTEl4uLygsLOtbhkvnWGC1+xYsU+INJWfEoPVREJpJdef2N21qnGDq+g==" hashValue="gN+uHZWsTf8VXZCeszezMi6jBBsjjVwTaveDBbEiG1RbFHJT1SIblaJlEsQnq9+QkIg40Zbj2brC3a9pkLvDw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Krušnohorská 1101 - Udrž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  <c r="AZ2" s="132" t="s">
        <v>88</v>
      </c>
      <c r="BA2" s="132" t="s">
        <v>89</v>
      </c>
      <c r="BB2" s="132" t="s">
        <v>90</v>
      </c>
      <c r="BC2" s="132" t="s">
        <v>91</v>
      </c>
      <c r="BD2" s="132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0"/>
      <c r="AT3" s="17" t="s">
        <v>86</v>
      </c>
      <c r="AZ3" s="132" t="s">
        <v>93</v>
      </c>
      <c r="BA3" s="132" t="s">
        <v>94</v>
      </c>
      <c r="BB3" s="132" t="s">
        <v>90</v>
      </c>
      <c r="BC3" s="132" t="s">
        <v>95</v>
      </c>
      <c r="BD3" s="132" t="s">
        <v>92</v>
      </c>
    </row>
    <row r="4" s="1" customFormat="1" ht="24.96" customHeight="1">
      <c r="B4" s="20"/>
      <c r="D4" s="135" t="s">
        <v>96</v>
      </c>
      <c r="L4" s="20"/>
      <c r="M4" s="136" t="s">
        <v>10</v>
      </c>
      <c r="AT4" s="17" t="s">
        <v>4</v>
      </c>
      <c r="AZ4" s="132" t="s">
        <v>97</v>
      </c>
      <c r="BA4" s="132" t="s">
        <v>98</v>
      </c>
      <c r="BB4" s="132" t="s">
        <v>90</v>
      </c>
      <c r="BC4" s="132" t="s">
        <v>99</v>
      </c>
      <c r="BD4" s="132" t="s">
        <v>92</v>
      </c>
    </row>
    <row r="5" s="1" customFormat="1" ht="6.96" customHeight="1">
      <c r="B5" s="20"/>
      <c r="L5" s="20"/>
      <c r="AZ5" s="132" t="s">
        <v>100</v>
      </c>
      <c r="BA5" s="132" t="s">
        <v>101</v>
      </c>
      <c r="BB5" s="132" t="s">
        <v>90</v>
      </c>
      <c r="BC5" s="132" t="s">
        <v>102</v>
      </c>
      <c r="BD5" s="132" t="s">
        <v>92</v>
      </c>
    </row>
    <row r="6" s="1" customFormat="1" ht="12" customHeight="1">
      <c r="B6" s="20"/>
      <c r="D6" s="137" t="s">
        <v>16</v>
      </c>
      <c r="L6" s="20"/>
    </row>
    <row r="7" s="1" customFormat="1" ht="16.5" customHeight="1">
      <c r="B7" s="20"/>
      <c r="E7" s="138" t="str">
        <f>'Rekapitulace stavby'!K6</f>
        <v>11_230601</v>
      </c>
      <c r="F7" s="137"/>
      <c r="G7" s="137"/>
      <c r="H7" s="137"/>
      <c r="L7" s="20"/>
    </row>
    <row r="8" s="2" customFormat="1" ht="12" customHeight="1">
      <c r="A8" s="38"/>
      <c r="B8" s="44"/>
      <c r="C8" s="38"/>
      <c r="D8" s="137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9" t="s">
        <v>104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7" t="s">
        <v>18</v>
      </c>
      <c r="E11" s="38"/>
      <c r="F11" s="140" t="s">
        <v>1</v>
      </c>
      <c r="G11" s="38"/>
      <c r="H11" s="38"/>
      <c r="I11" s="137" t="s">
        <v>19</v>
      </c>
      <c r="J11" s="140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7" t="s">
        <v>20</v>
      </c>
      <c r="E12" s="38"/>
      <c r="F12" s="140" t="s">
        <v>105</v>
      </c>
      <c r="G12" s="38"/>
      <c r="H12" s="38"/>
      <c r="I12" s="137" t="s">
        <v>22</v>
      </c>
      <c r="J12" s="141" t="str">
        <f>'Rekapitulace stavby'!AN8</f>
        <v>28. 6. 2023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7" t="s">
        <v>24</v>
      </c>
      <c r="E14" s="38"/>
      <c r="F14" s="38"/>
      <c r="G14" s="38"/>
      <c r="H14" s="38"/>
      <c r="I14" s="137" t="s">
        <v>25</v>
      </c>
      <c r="J14" s="140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0" t="s">
        <v>27</v>
      </c>
      <c r="F15" s="38"/>
      <c r="G15" s="38"/>
      <c r="H15" s="38"/>
      <c r="I15" s="137" t="s">
        <v>28</v>
      </c>
      <c r="J15" s="140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7" t="s">
        <v>30</v>
      </c>
      <c r="E17" s="38"/>
      <c r="F17" s="38"/>
      <c r="G17" s="38"/>
      <c r="H17" s="38"/>
      <c r="I17" s="13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0"/>
      <c r="G18" s="140"/>
      <c r="H18" s="140"/>
      <c r="I18" s="137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7" t="s">
        <v>32</v>
      </c>
      <c r="E20" s="38"/>
      <c r="F20" s="38"/>
      <c r="G20" s="38"/>
      <c r="H20" s="38"/>
      <c r="I20" s="137" t="s">
        <v>25</v>
      </c>
      <c r="J20" s="140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0" t="str">
        <f>IF('Rekapitulace stavby'!E17="","",'Rekapitulace stavby'!E17)</f>
        <v xml:space="preserve"> </v>
      </c>
      <c r="F21" s="38"/>
      <c r="G21" s="38"/>
      <c r="H21" s="38"/>
      <c r="I21" s="137" t="s">
        <v>28</v>
      </c>
      <c r="J21" s="140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7" t="s">
        <v>35</v>
      </c>
      <c r="E23" s="38"/>
      <c r="F23" s="38"/>
      <c r="G23" s="38"/>
      <c r="H23" s="38"/>
      <c r="I23" s="137" t="s">
        <v>25</v>
      </c>
      <c r="J23" s="140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0" t="str">
        <f>IF('Rekapitulace stavby'!E20="","",'Rekapitulace stavby'!E20)</f>
        <v xml:space="preserve"> </v>
      </c>
      <c r="F24" s="38"/>
      <c r="G24" s="38"/>
      <c r="H24" s="38"/>
      <c r="I24" s="137" t="s">
        <v>28</v>
      </c>
      <c r="J24" s="140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7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6"/>
      <c r="E29" s="146"/>
      <c r="F29" s="146"/>
      <c r="G29" s="146"/>
      <c r="H29" s="146"/>
      <c r="I29" s="146"/>
      <c r="J29" s="146"/>
      <c r="K29" s="146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7" t="s">
        <v>38</v>
      </c>
      <c r="E30" s="38"/>
      <c r="F30" s="38"/>
      <c r="G30" s="38"/>
      <c r="H30" s="38"/>
      <c r="I30" s="38"/>
      <c r="J30" s="148">
        <f>ROUND(J142,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6"/>
      <c r="E31" s="146"/>
      <c r="F31" s="146"/>
      <c r="G31" s="146"/>
      <c r="H31" s="146"/>
      <c r="I31" s="146"/>
      <c r="J31" s="146"/>
      <c r="K31" s="14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9" t="s">
        <v>40</v>
      </c>
      <c r="G32" s="38"/>
      <c r="H32" s="38"/>
      <c r="I32" s="149" t="s">
        <v>39</v>
      </c>
      <c r="J32" s="149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0" t="s">
        <v>42</v>
      </c>
      <c r="E33" s="137" t="s">
        <v>43</v>
      </c>
      <c r="F33" s="151">
        <f>ROUND((ROUND((SUM(BE142:BE557)),  2) + SUM(BE559:BE563)), 2)</f>
        <v>0</v>
      </c>
      <c r="G33" s="38"/>
      <c r="H33" s="38"/>
      <c r="I33" s="152">
        <v>0.20999999999999999</v>
      </c>
      <c r="J33" s="151">
        <f>ROUND((ROUND(((SUM(BE142:BE557))*I33),  2) + (SUM(BE559:BE563)*I33)),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7" t="s">
        <v>44</v>
      </c>
      <c r="F34" s="151">
        <f>ROUND((ROUND((SUM(BF142:BF557)),  2) + SUM(BF559:BF563)), 2)</f>
        <v>0</v>
      </c>
      <c r="G34" s="38"/>
      <c r="H34" s="38"/>
      <c r="I34" s="152">
        <v>0.14999999999999999</v>
      </c>
      <c r="J34" s="151">
        <f>ROUND((ROUND(((SUM(BF142:BF557))*I34),  2) + (SUM(BF559:BF563)*I34)),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7" t="s">
        <v>45</v>
      </c>
      <c r="F35" s="151">
        <f>ROUND((ROUND((SUM(BG142:BG557)),  2) + SUM(BG559:BG563)), 2)</f>
        <v>0</v>
      </c>
      <c r="G35" s="38"/>
      <c r="H35" s="38"/>
      <c r="I35" s="152">
        <v>0.20999999999999999</v>
      </c>
      <c r="J35" s="15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7" t="s">
        <v>46</v>
      </c>
      <c r="F36" s="151">
        <f>ROUND((ROUND((SUM(BH142:BH557)),  2) + SUM(BH559:BH563)), 2)</f>
        <v>0</v>
      </c>
      <c r="G36" s="38"/>
      <c r="H36" s="38"/>
      <c r="I36" s="152">
        <v>0.14999999999999999</v>
      </c>
      <c r="J36" s="15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7" t="s">
        <v>47</v>
      </c>
      <c r="F37" s="151">
        <f>ROUND((ROUND((SUM(BI142:BI557)),  2) + SUM(BI559:BI563)), 2)</f>
        <v>0</v>
      </c>
      <c r="G37" s="38"/>
      <c r="H37" s="38"/>
      <c r="I37" s="152">
        <v>0</v>
      </c>
      <c r="J37" s="15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1" t="str">
        <f>E7</f>
        <v>11_230601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Krušnohorská 1101 - Udržovací práce bytu č. 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Krušnohorská 1103/3, Ostrov</v>
      </c>
      <c r="G89" s="40"/>
      <c r="H89" s="40"/>
      <c r="I89" s="32" t="s">
        <v>22</v>
      </c>
      <c r="J89" s="79" t="str">
        <f>IF(J12="","",J12)</f>
        <v>28. 6. 2023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Ostrov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2" t="s">
        <v>107</v>
      </c>
      <c r="D94" s="173"/>
      <c r="E94" s="173"/>
      <c r="F94" s="173"/>
      <c r="G94" s="173"/>
      <c r="H94" s="173"/>
      <c r="I94" s="173"/>
      <c r="J94" s="174" t="s">
        <v>108</v>
      </c>
      <c r="K94" s="173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5" t="s">
        <v>109</v>
      </c>
      <c r="D96" s="40"/>
      <c r="E96" s="40"/>
      <c r="F96" s="40"/>
      <c r="G96" s="40"/>
      <c r="H96" s="40"/>
      <c r="I96" s="40"/>
      <c r="J96" s="110">
        <f>J142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6"/>
      <c r="C97" s="177"/>
      <c r="D97" s="178" t="s">
        <v>111</v>
      </c>
      <c r="E97" s="179"/>
      <c r="F97" s="179"/>
      <c r="G97" s="179"/>
      <c r="H97" s="179"/>
      <c r="I97" s="179"/>
      <c r="J97" s="180">
        <f>J143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112</v>
      </c>
      <c r="E98" s="185"/>
      <c r="F98" s="185"/>
      <c r="G98" s="185"/>
      <c r="H98" s="185"/>
      <c r="I98" s="185"/>
      <c r="J98" s="186">
        <f>J144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113</v>
      </c>
      <c r="E99" s="185"/>
      <c r="F99" s="185"/>
      <c r="G99" s="185"/>
      <c r="H99" s="185"/>
      <c r="I99" s="185"/>
      <c r="J99" s="186">
        <f>J156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114</v>
      </c>
      <c r="E100" s="185"/>
      <c r="F100" s="185"/>
      <c r="G100" s="185"/>
      <c r="H100" s="185"/>
      <c r="I100" s="185"/>
      <c r="J100" s="186">
        <f>J196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115</v>
      </c>
      <c r="E101" s="185"/>
      <c r="F101" s="185"/>
      <c r="G101" s="185"/>
      <c r="H101" s="185"/>
      <c r="I101" s="185"/>
      <c r="J101" s="186">
        <f>J221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116</v>
      </c>
      <c r="E102" s="185"/>
      <c r="F102" s="185"/>
      <c r="G102" s="185"/>
      <c r="H102" s="185"/>
      <c r="I102" s="185"/>
      <c r="J102" s="186">
        <f>J235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6"/>
      <c r="C103" s="177"/>
      <c r="D103" s="178" t="s">
        <v>117</v>
      </c>
      <c r="E103" s="179"/>
      <c r="F103" s="179"/>
      <c r="G103" s="179"/>
      <c r="H103" s="179"/>
      <c r="I103" s="179"/>
      <c r="J103" s="180">
        <f>J237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2"/>
      <c r="C104" s="183"/>
      <c r="D104" s="184" t="s">
        <v>118</v>
      </c>
      <c r="E104" s="185"/>
      <c r="F104" s="185"/>
      <c r="G104" s="185"/>
      <c r="H104" s="185"/>
      <c r="I104" s="185"/>
      <c r="J104" s="186">
        <f>J238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119</v>
      </c>
      <c r="E105" s="185"/>
      <c r="F105" s="185"/>
      <c r="G105" s="185"/>
      <c r="H105" s="185"/>
      <c r="I105" s="185"/>
      <c r="J105" s="186">
        <f>J256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120</v>
      </c>
      <c r="E106" s="185"/>
      <c r="F106" s="185"/>
      <c r="G106" s="185"/>
      <c r="H106" s="185"/>
      <c r="I106" s="185"/>
      <c r="J106" s="186">
        <f>J266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121</v>
      </c>
      <c r="E107" s="185"/>
      <c r="F107" s="185"/>
      <c r="G107" s="185"/>
      <c r="H107" s="185"/>
      <c r="I107" s="185"/>
      <c r="J107" s="186">
        <f>J277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122</v>
      </c>
      <c r="E108" s="185"/>
      <c r="F108" s="185"/>
      <c r="G108" s="185"/>
      <c r="H108" s="185"/>
      <c r="I108" s="185"/>
      <c r="J108" s="186">
        <f>J304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123</v>
      </c>
      <c r="E109" s="185"/>
      <c r="F109" s="185"/>
      <c r="G109" s="185"/>
      <c r="H109" s="185"/>
      <c r="I109" s="185"/>
      <c r="J109" s="186">
        <f>J319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124</v>
      </c>
      <c r="E110" s="185"/>
      <c r="F110" s="185"/>
      <c r="G110" s="185"/>
      <c r="H110" s="185"/>
      <c r="I110" s="185"/>
      <c r="J110" s="186">
        <f>J328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125</v>
      </c>
      <c r="E111" s="185"/>
      <c r="F111" s="185"/>
      <c r="G111" s="185"/>
      <c r="H111" s="185"/>
      <c r="I111" s="185"/>
      <c r="J111" s="186">
        <f>J349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126</v>
      </c>
      <c r="E112" s="185"/>
      <c r="F112" s="185"/>
      <c r="G112" s="185"/>
      <c r="H112" s="185"/>
      <c r="I112" s="185"/>
      <c r="J112" s="186">
        <f>J357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127</v>
      </c>
      <c r="E113" s="185"/>
      <c r="F113" s="185"/>
      <c r="G113" s="185"/>
      <c r="H113" s="185"/>
      <c r="I113" s="185"/>
      <c r="J113" s="186">
        <f>J362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83"/>
      <c r="D114" s="184" t="s">
        <v>128</v>
      </c>
      <c r="E114" s="185"/>
      <c r="F114" s="185"/>
      <c r="G114" s="185"/>
      <c r="H114" s="185"/>
      <c r="I114" s="185"/>
      <c r="J114" s="186">
        <f>J411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2"/>
      <c r="C115" s="183"/>
      <c r="D115" s="184" t="s">
        <v>129</v>
      </c>
      <c r="E115" s="185"/>
      <c r="F115" s="185"/>
      <c r="G115" s="185"/>
      <c r="H115" s="185"/>
      <c r="I115" s="185"/>
      <c r="J115" s="186">
        <f>J432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2"/>
      <c r="C116" s="183"/>
      <c r="D116" s="184" t="s">
        <v>130</v>
      </c>
      <c r="E116" s="185"/>
      <c r="F116" s="185"/>
      <c r="G116" s="185"/>
      <c r="H116" s="185"/>
      <c r="I116" s="185"/>
      <c r="J116" s="186">
        <f>J437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83"/>
      <c r="D117" s="184" t="s">
        <v>131</v>
      </c>
      <c r="E117" s="185"/>
      <c r="F117" s="185"/>
      <c r="G117" s="185"/>
      <c r="H117" s="185"/>
      <c r="I117" s="185"/>
      <c r="J117" s="186">
        <f>J480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2"/>
      <c r="C118" s="183"/>
      <c r="D118" s="184" t="s">
        <v>132</v>
      </c>
      <c r="E118" s="185"/>
      <c r="F118" s="185"/>
      <c r="G118" s="185"/>
      <c r="H118" s="185"/>
      <c r="I118" s="185"/>
      <c r="J118" s="186">
        <f>J503</f>
        <v>0</v>
      </c>
      <c r="K118" s="183"/>
      <c r="L118" s="18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76"/>
      <c r="C119" s="177"/>
      <c r="D119" s="178" t="s">
        <v>133</v>
      </c>
      <c r="E119" s="179"/>
      <c r="F119" s="179"/>
      <c r="G119" s="179"/>
      <c r="H119" s="179"/>
      <c r="I119" s="179"/>
      <c r="J119" s="180">
        <f>J552</f>
        <v>0</v>
      </c>
      <c r="K119" s="177"/>
      <c r="L119" s="181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10" customFormat="1" ht="19.92" customHeight="1">
      <c r="A120" s="10"/>
      <c r="B120" s="182"/>
      <c r="C120" s="183"/>
      <c r="D120" s="184" t="s">
        <v>134</v>
      </c>
      <c r="E120" s="185"/>
      <c r="F120" s="185"/>
      <c r="G120" s="185"/>
      <c r="H120" s="185"/>
      <c r="I120" s="185"/>
      <c r="J120" s="186">
        <f>J553</f>
        <v>0</v>
      </c>
      <c r="K120" s="183"/>
      <c r="L120" s="18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2"/>
      <c r="C121" s="183"/>
      <c r="D121" s="184" t="s">
        <v>135</v>
      </c>
      <c r="E121" s="185"/>
      <c r="F121" s="185"/>
      <c r="G121" s="185"/>
      <c r="H121" s="185"/>
      <c r="I121" s="185"/>
      <c r="J121" s="186">
        <f>J556</f>
        <v>0</v>
      </c>
      <c r="K121" s="183"/>
      <c r="L121" s="18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9" customFormat="1" ht="21.84" customHeight="1">
      <c r="A122" s="9"/>
      <c r="B122" s="176"/>
      <c r="C122" s="177"/>
      <c r="D122" s="188" t="s">
        <v>136</v>
      </c>
      <c r="E122" s="177"/>
      <c r="F122" s="177"/>
      <c r="G122" s="177"/>
      <c r="H122" s="177"/>
      <c r="I122" s="177"/>
      <c r="J122" s="189">
        <f>J558</f>
        <v>0</v>
      </c>
      <c r="K122" s="177"/>
      <c r="L122" s="181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2" customFormat="1" ht="21.84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66"/>
      <c r="C124" s="67"/>
      <c r="D124" s="67"/>
      <c r="E124" s="67"/>
      <c r="F124" s="67"/>
      <c r="G124" s="67"/>
      <c r="H124" s="67"/>
      <c r="I124" s="67"/>
      <c r="J124" s="67"/>
      <c r="K124" s="67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8" s="2" customFormat="1" ht="6.96" customHeight="1">
      <c r="A128" s="38"/>
      <c r="B128" s="68"/>
      <c r="C128" s="69"/>
      <c r="D128" s="69"/>
      <c r="E128" s="69"/>
      <c r="F128" s="69"/>
      <c r="G128" s="69"/>
      <c r="H128" s="69"/>
      <c r="I128" s="69"/>
      <c r="J128" s="69"/>
      <c r="K128" s="69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4.96" customHeight="1">
      <c r="A129" s="38"/>
      <c r="B129" s="39"/>
      <c r="C129" s="23" t="s">
        <v>137</v>
      </c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16</v>
      </c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6.5" customHeight="1">
      <c r="A132" s="38"/>
      <c r="B132" s="39"/>
      <c r="C132" s="40"/>
      <c r="D132" s="40"/>
      <c r="E132" s="171" t="str">
        <f>E7</f>
        <v>11_230601</v>
      </c>
      <c r="F132" s="32"/>
      <c r="G132" s="32"/>
      <c r="H132" s="32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2" customHeight="1">
      <c r="A133" s="38"/>
      <c r="B133" s="39"/>
      <c r="C133" s="32" t="s">
        <v>103</v>
      </c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6.5" customHeight="1">
      <c r="A134" s="38"/>
      <c r="B134" s="39"/>
      <c r="C134" s="40"/>
      <c r="D134" s="40"/>
      <c r="E134" s="76" t="str">
        <f>E9</f>
        <v>Krušnohorská 1101 - Udržovací práce bytu č. 5</v>
      </c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20</v>
      </c>
      <c r="D136" s="40"/>
      <c r="E136" s="40"/>
      <c r="F136" s="27" t="str">
        <f>F12</f>
        <v>Krušnohorská 1103/3, Ostrov</v>
      </c>
      <c r="G136" s="40"/>
      <c r="H136" s="40"/>
      <c r="I136" s="32" t="s">
        <v>22</v>
      </c>
      <c r="J136" s="79" t="str">
        <f>IF(J12="","",J12)</f>
        <v>28. 6. 2023</v>
      </c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6.96" customHeight="1">
      <c r="A137" s="38"/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5.15" customHeight="1">
      <c r="A138" s="38"/>
      <c r="B138" s="39"/>
      <c r="C138" s="32" t="s">
        <v>24</v>
      </c>
      <c r="D138" s="40"/>
      <c r="E138" s="40"/>
      <c r="F138" s="27" t="str">
        <f>E15</f>
        <v>Město Ostrov</v>
      </c>
      <c r="G138" s="40"/>
      <c r="H138" s="40"/>
      <c r="I138" s="32" t="s">
        <v>32</v>
      </c>
      <c r="J138" s="36" t="str">
        <f>E21</f>
        <v xml:space="preserve"> </v>
      </c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5.15" customHeight="1">
      <c r="A139" s="38"/>
      <c r="B139" s="39"/>
      <c r="C139" s="32" t="s">
        <v>30</v>
      </c>
      <c r="D139" s="40"/>
      <c r="E139" s="40"/>
      <c r="F139" s="27" t="str">
        <f>IF(E18="","",E18)</f>
        <v>Vyplň údaj</v>
      </c>
      <c r="G139" s="40"/>
      <c r="H139" s="40"/>
      <c r="I139" s="32" t="s">
        <v>35</v>
      </c>
      <c r="J139" s="36" t="str">
        <f>E24</f>
        <v xml:space="preserve"> </v>
      </c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0.32" customHeight="1">
      <c r="A140" s="38"/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11" customFormat="1" ht="29.28" customHeight="1">
      <c r="A141" s="190"/>
      <c r="B141" s="191"/>
      <c r="C141" s="192" t="s">
        <v>138</v>
      </c>
      <c r="D141" s="193" t="s">
        <v>63</v>
      </c>
      <c r="E141" s="193" t="s">
        <v>59</v>
      </c>
      <c r="F141" s="193" t="s">
        <v>60</v>
      </c>
      <c r="G141" s="193" t="s">
        <v>139</v>
      </c>
      <c r="H141" s="193" t="s">
        <v>140</v>
      </c>
      <c r="I141" s="193" t="s">
        <v>141</v>
      </c>
      <c r="J141" s="194" t="s">
        <v>108</v>
      </c>
      <c r="K141" s="195" t="s">
        <v>142</v>
      </c>
      <c r="L141" s="196"/>
      <c r="M141" s="100" t="s">
        <v>1</v>
      </c>
      <c r="N141" s="101" t="s">
        <v>42</v>
      </c>
      <c r="O141" s="101" t="s">
        <v>143</v>
      </c>
      <c r="P141" s="101" t="s">
        <v>144</v>
      </c>
      <c r="Q141" s="101" t="s">
        <v>145</v>
      </c>
      <c r="R141" s="101" t="s">
        <v>146</v>
      </c>
      <c r="S141" s="101" t="s">
        <v>147</v>
      </c>
      <c r="T141" s="102" t="s">
        <v>148</v>
      </c>
      <c r="U141" s="190"/>
      <c r="V141" s="190"/>
      <c r="W141" s="190"/>
      <c r="X141" s="190"/>
      <c r="Y141" s="190"/>
      <c r="Z141" s="190"/>
      <c r="AA141" s="190"/>
      <c r="AB141" s="190"/>
      <c r="AC141" s="190"/>
      <c r="AD141" s="190"/>
      <c r="AE141" s="190"/>
    </row>
    <row r="142" s="2" customFormat="1" ht="22.8" customHeight="1">
      <c r="A142" s="38"/>
      <c r="B142" s="39"/>
      <c r="C142" s="107" t="s">
        <v>149</v>
      </c>
      <c r="D142" s="40"/>
      <c r="E142" s="40"/>
      <c r="F142" s="40"/>
      <c r="G142" s="40"/>
      <c r="H142" s="40"/>
      <c r="I142" s="40"/>
      <c r="J142" s="197">
        <f>BK142</f>
        <v>0</v>
      </c>
      <c r="K142" s="40"/>
      <c r="L142" s="44"/>
      <c r="M142" s="103"/>
      <c r="N142" s="198"/>
      <c r="O142" s="104"/>
      <c r="P142" s="199">
        <f>P143+P237+P552+P558</f>
        <v>0</v>
      </c>
      <c r="Q142" s="104"/>
      <c r="R142" s="199">
        <f>R143+R237+R552+R558</f>
        <v>10.002579900000001</v>
      </c>
      <c r="S142" s="104"/>
      <c r="T142" s="200">
        <f>T143+T237+T552+T558</f>
        <v>13.956560060000001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77</v>
      </c>
      <c r="AU142" s="17" t="s">
        <v>110</v>
      </c>
      <c r="BK142" s="201">
        <f>BK143+BK237+BK552+BK558</f>
        <v>0</v>
      </c>
    </row>
    <row r="143" s="12" customFormat="1" ht="25.92" customHeight="1">
      <c r="A143" s="12"/>
      <c r="B143" s="202"/>
      <c r="C143" s="203"/>
      <c r="D143" s="204" t="s">
        <v>77</v>
      </c>
      <c r="E143" s="205" t="s">
        <v>150</v>
      </c>
      <c r="F143" s="205" t="s">
        <v>151</v>
      </c>
      <c r="G143" s="203"/>
      <c r="H143" s="203"/>
      <c r="I143" s="206"/>
      <c r="J143" s="189">
        <f>BK143</f>
        <v>0</v>
      </c>
      <c r="K143" s="203"/>
      <c r="L143" s="207"/>
      <c r="M143" s="208"/>
      <c r="N143" s="209"/>
      <c r="O143" s="209"/>
      <c r="P143" s="210">
        <f>P144+P156+P196+P221+P235</f>
        <v>0</v>
      </c>
      <c r="Q143" s="209"/>
      <c r="R143" s="210">
        <f>R144+R156+R196+R221+R235</f>
        <v>8.5380143000000004</v>
      </c>
      <c r="S143" s="209"/>
      <c r="T143" s="211">
        <f>T144+T156+T196+T221+T235</f>
        <v>4.8557899999999998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2" t="s">
        <v>86</v>
      </c>
      <c r="AT143" s="213" t="s">
        <v>77</v>
      </c>
      <c r="AU143" s="213" t="s">
        <v>78</v>
      </c>
      <c r="AY143" s="212" t="s">
        <v>152</v>
      </c>
      <c r="BK143" s="214">
        <f>BK144+BK156+BK196+BK221+BK235</f>
        <v>0</v>
      </c>
    </row>
    <row r="144" s="12" customFormat="1" ht="22.8" customHeight="1">
      <c r="A144" s="12"/>
      <c r="B144" s="202"/>
      <c r="C144" s="203"/>
      <c r="D144" s="204" t="s">
        <v>77</v>
      </c>
      <c r="E144" s="215" t="s">
        <v>92</v>
      </c>
      <c r="F144" s="215" t="s">
        <v>153</v>
      </c>
      <c r="G144" s="203"/>
      <c r="H144" s="203"/>
      <c r="I144" s="206"/>
      <c r="J144" s="216">
        <f>BK144</f>
        <v>0</v>
      </c>
      <c r="K144" s="203"/>
      <c r="L144" s="207"/>
      <c r="M144" s="208"/>
      <c r="N144" s="209"/>
      <c r="O144" s="209"/>
      <c r="P144" s="210">
        <f>SUM(P145:P155)</f>
        <v>0</v>
      </c>
      <c r="Q144" s="209"/>
      <c r="R144" s="210">
        <f>SUM(R145:R155)</f>
        <v>0.8415940999999999</v>
      </c>
      <c r="S144" s="209"/>
      <c r="T144" s="211">
        <f>SUM(T145:T155)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86</v>
      </c>
      <c r="AT144" s="213" t="s">
        <v>77</v>
      </c>
      <c r="AU144" s="213" t="s">
        <v>86</v>
      </c>
      <c r="AY144" s="212" t="s">
        <v>152</v>
      </c>
      <c r="BK144" s="214">
        <f>SUM(BK145:BK155)</f>
        <v>0</v>
      </c>
    </row>
    <row r="145" s="2" customFormat="1" ht="24.15" customHeight="1">
      <c r="A145" s="38"/>
      <c r="B145" s="39"/>
      <c r="C145" s="217" t="s">
        <v>86</v>
      </c>
      <c r="D145" s="217" t="s">
        <v>154</v>
      </c>
      <c r="E145" s="218" t="s">
        <v>155</v>
      </c>
      <c r="F145" s="219" t="s">
        <v>156</v>
      </c>
      <c r="G145" s="220" t="s">
        <v>90</v>
      </c>
      <c r="H145" s="221">
        <v>4.5899999999999999</v>
      </c>
      <c r="I145" s="222"/>
      <c r="J145" s="223">
        <f>ROUND(I145*H145,2)</f>
        <v>0</v>
      </c>
      <c r="K145" s="224"/>
      <c r="L145" s="44"/>
      <c r="M145" s="225" t="s">
        <v>1</v>
      </c>
      <c r="N145" s="226" t="s">
        <v>44</v>
      </c>
      <c r="O145" s="91"/>
      <c r="P145" s="227">
        <f>O145*H145</f>
        <v>0</v>
      </c>
      <c r="Q145" s="227">
        <v>0.061969999999999997</v>
      </c>
      <c r="R145" s="227">
        <f>Q145*H145</f>
        <v>0.28444229999999998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157</v>
      </c>
      <c r="AT145" s="229" t="s">
        <v>154</v>
      </c>
      <c r="AU145" s="229" t="s">
        <v>158</v>
      </c>
      <c r="AY145" s="17" t="s">
        <v>152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158</v>
      </c>
      <c r="BK145" s="230">
        <f>ROUND(I145*H145,2)</f>
        <v>0</v>
      </c>
      <c r="BL145" s="17" t="s">
        <v>157</v>
      </c>
      <c r="BM145" s="229" t="s">
        <v>159</v>
      </c>
    </row>
    <row r="146" s="13" customFormat="1">
      <c r="A146" s="13"/>
      <c r="B146" s="231"/>
      <c r="C146" s="232"/>
      <c r="D146" s="233" t="s">
        <v>160</v>
      </c>
      <c r="E146" s="234" t="s">
        <v>1</v>
      </c>
      <c r="F146" s="235" t="s">
        <v>161</v>
      </c>
      <c r="G146" s="232"/>
      <c r="H146" s="236">
        <v>2.5499999999999998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160</v>
      </c>
      <c r="AU146" s="242" t="s">
        <v>158</v>
      </c>
      <c r="AV146" s="13" t="s">
        <v>158</v>
      </c>
      <c r="AW146" s="13" t="s">
        <v>34</v>
      </c>
      <c r="AX146" s="13" t="s">
        <v>78</v>
      </c>
      <c r="AY146" s="242" t="s">
        <v>152</v>
      </c>
    </row>
    <row r="147" s="13" customFormat="1">
      <c r="A147" s="13"/>
      <c r="B147" s="231"/>
      <c r="C147" s="232"/>
      <c r="D147" s="233" t="s">
        <v>160</v>
      </c>
      <c r="E147" s="234" t="s">
        <v>1</v>
      </c>
      <c r="F147" s="235" t="s">
        <v>162</v>
      </c>
      <c r="G147" s="232"/>
      <c r="H147" s="236">
        <v>2.04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160</v>
      </c>
      <c r="AU147" s="242" t="s">
        <v>158</v>
      </c>
      <c r="AV147" s="13" t="s">
        <v>158</v>
      </c>
      <c r="AW147" s="13" t="s">
        <v>34</v>
      </c>
      <c r="AX147" s="13" t="s">
        <v>78</v>
      </c>
      <c r="AY147" s="242" t="s">
        <v>152</v>
      </c>
    </row>
    <row r="148" s="14" customFormat="1">
      <c r="A148" s="14"/>
      <c r="B148" s="243"/>
      <c r="C148" s="244"/>
      <c r="D148" s="233" t="s">
        <v>160</v>
      </c>
      <c r="E148" s="245" t="s">
        <v>1</v>
      </c>
      <c r="F148" s="246" t="s">
        <v>163</v>
      </c>
      <c r="G148" s="244"/>
      <c r="H148" s="247">
        <v>4.5899999999999999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160</v>
      </c>
      <c r="AU148" s="253" t="s">
        <v>158</v>
      </c>
      <c r="AV148" s="14" t="s">
        <v>157</v>
      </c>
      <c r="AW148" s="14" t="s">
        <v>34</v>
      </c>
      <c r="AX148" s="14" t="s">
        <v>86</v>
      </c>
      <c r="AY148" s="253" t="s">
        <v>152</v>
      </c>
    </row>
    <row r="149" s="2" customFormat="1" ht="24.15" customHeight="1">
      <c r="A149" s="38"/>
      <c r="B149" s="39"/>
      <c r="C149" s="217" t="s">
        <v>158</v>
      </c>
      <c r="D149" s="217" t="s">
        <v>154</v>
      </c>
      <c r="E149" s="218" t="s">
        <v>164</v>
      </c>
      <c r="F149" s="219" t="s">
        <v>165</v>
      </c>
      <c r="G149" s="220" t="s">
        <v>90</v>
      </c>
      <c r="H149" s="221">
        <v>2.6400000000000001</v>
      </c>
      <c r="I149" s="222"/>
      <c r="J149" s="223">
        <f>ROUND(I149*H149,2)</f>
        <v>0</v>
      </c>
      <c r="K149" s="224"/>
      <c r="L149" s="44"/>
      <c r="M149" s="225" t="s">
        <v>1</v>
      </c>
      <c r="N149" s="226" t="s">
        <v>44</v>
      </c>
      <c r="O149" s="91"/>
      <c r="P149" s="227">
        <f>O149*H149</f>
        <v>0</v>
      </c>
      <c r="Q149" s="227">
        <v>0.052519999999999997</v>
      </c>
      <c r="R149" s="227">
        <f>Q149*H149</f>
        <v>0.13865279999999999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157</v>
      </c>
      <c r="AT149" s="229" t="s">
        <v>154</v>
      </c>
      <c r="AU149" s="229" t="s">
        <v>158</v>
      </c>
      <c r="AY149" s="17" t="s">
        <v>152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158</v>
      </c>
      <c r="BK149" s="230">
        <f>ROUND(I149*H149,2)</f>
        <v>0</v>
      </c>
      <c r="BL149" s="17" t="s">
        <v>157</v>
      </c>
      <c r="BM149" s="229" t="s">
        <v>166</v>
      </c>
    </row>
    <row r="150" s="13" customFormat="1">
      <c r="A150" s="13"/>
      <c r="B150" s="231"/>
      <c r="C150" s="232"/>
      <c r="D150" s="233" t="s">
        <v>160</v>
      </c>
      <c r="E150" s="234" t="s">
        <v>1</v>
      </c>
      <c r="F150" s="235" t="s">
        <v>167</v>
      </c>
      <c r="G150" s="232"/>
      <c r="H150" s="236">
        <v>2.6400000000000001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160</v>
      </c>
      <c r="AU150" s="242" t="s">
        <v>158</v>
      </c>
      <c r="AV150" s="13" t="s">
        <v>158</v>
      </c>
      <c r="AW150" s="13" t="s">
        <v>34</v>
      </c>
      <c r="AX150" s="13" t="s">
        <v>86</v>
      </c>
      <c r="AY150" s="242" t="s">
        <v>152</v>
      </c>
    </row>
    <row r="151" s="2" customFormat="1" ht="21.75" customHeight="1">
      <c r="A151" s="38"/>
      <c r="B151" s="39"/>
      <c r="C151" s="217" t="s">
        <v>92</v>
      </c>
      <c r="D151" s="217" t="s">
        <v>154</v>
      </c>
      <c r="E151" s="218" t="s">
        <v>168</v>
      </c>
      <c r="F151" s="219" t="s">
        <v>169</v>
      </c>
      <c r="G151" s="220" t="s">
        <v>90</v>
      </c>
      <c r="H151" s="221">
        <v>1.45</v>
      </c>
      <c r="I151" s="222"/>
      <c r="J151" s="223">
        <f>ROUND(I151*H151,2)</f>
        <v>0</v>
      </c>
      <c r="K151" s="224"/>
      <c r="L151" s="44"/>
      <c r="M151" s="225" t="s">
        <v>1</v>
      </c>
      <c r="N151" s="226" t="s">
        <v>44</v>
      </c>
      <c r="O151" s="91"/>
      <c r="P151" s="227">
        <f>O151*H151</f>
        <v>0</v>
      </c>
      <c r="Q151" s="227">
        <v>0.28861999999999999</v>
      </c>
      <c r="R151" s="227">
        <f>Q151*H151</f>
        <v>0.41849899999999995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157</v>
      </c>
      <c r="AT151" s="229" t="s">
        <v>154</v>
      </c>
      <c r="AU151" s="229" t="s">
        <v>158</v>
      </c>
      <c r="AY151" s="17" t="s">
        <v>152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158</v>
      </c>
      <c r="BK151" s="230">
        <f>ROUND(I151*H151,2)</f>
        <v>0</v>
      </c>
      <c r="BL151" s="17" t="s">
        <v>157</v>
      </c>
      <c r="BM151" s="229" t="s">
        <v>170</v>
      </c>
    </row>
    <row r="152" s="13" customFormat="1">
      <c r="A152" s="13"/>
      <c r="B152" s="231"/>
      <c r="C152" s="232"/>
      <c r="D152" s="233" t="s">
        <v>160</v>
      </c>
      <c r="E152" s="234" t="s">
        <v>1</v>
      </c>
      <c r="F152" s="235" t="s">
        <v>171</v>
      </c>
      <c r="G152" s="232"/>
      <c r="H152" s="236">
        <v>0.56000000000000005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160</v>
      </c>
      <c r="AU152" s="242" t="s">
        <v>158</v>
      </c>
      <c r="AV152" s="13" t="s">
        <v>158</v>
      </c>
      <c r="AW152" s="13" t="s">
        <v>34</v>
      </c>
      <c r="AX152" s="13" t="s">
        <v>78</v>
      </c>
      <c r="AY152" s="242" t="s">
        <v>152</v>
      </c>
    </row>
    <row r="153" s="13" customFormat="1">
      <c r="A153" s="13"/>
      <c r="B153" s="231"/>
      <c r="C153" s="232"/>
      <c r="D153" s="233" t="s">
        <v>160</v>
      </c>
      <c r="E153" s="234" t="s">
        <v>1</v>
      </c>
      <c r="F153" s="235" t="s">
        <v>172</v>
      </c>
      <c r="G153" s="232"/>
      <c r="H153" s="236">
        <v>0.29000000000000004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160</v>
      </c>
      <c r="AU153" s="242" t="s">
        <v>158</v>
      </c>
      <c r="AV153" s="13" t="s">
        <v>158</v>
      </c>
      <c r="AW153" s="13" t="s">
        <v>34</v>
      </c>
      <c r="AX153" s="13" t="s">
        <v>78</v>
      </c>
      <c r="AY153" s="242" t="s">
        <v>152</v>
      </c>
    </row>
    <row r="154" s="13" customFormat="1">
      <c r="A154" s="13"/>
      <c r="B154" s="231"/>
      <c r="C154" s="232"/>
      <c r="D154" s="233" t="s">
        <v>160</v>
      </c>
      <c r="E154" s="234" t="s">
        <v>1</v>
      </c>
      <c r="F154" s="235" t="s">
        <v>173</v>
      </c>
      <c r="G154" s="232"/>
      <c r="H154" s="236">
        <v>0.60000000000000009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160</v>
      </c>
      <c r="AU154" s="242" t="s">
        <v>158</v>
      </c>
      <c r="AV154" s="13" t="s">
        <v>158</v>
      </c>
      <c r="AW154" s="13" t="s">
        <v>34</v>
      </c>
      <c r="AX154" s="13" t="s">
        <v>78</v>
      </c>
      <c r="AY154" s="242" t="s">
        <v>152</v>
      </c>
    </row>
    <row r="155" s="14" customFormat="1">
      <c r="A155" s="14"/>
      <c r="B155" s="243"/>
      <c r="C155" s="244"/>
      <c r="D155" s="233" t="s">
        <v>160</v>
      </c>
      <c r="E155" s="245" t="s">
        <v>1</v>
      </c>
      <c r="F155" s="246" t="s">
        <v>163</v>
      </c>
      <c r="G155" s="244"/>
      <c r="H155" s="247">
        <v>1.45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160</v>
      </c>
      <c r="AU155" s="253" t="s">
        <v>158</v>
      </c>
      <c r="AV155" s="14" t="s">
        <v>157</v>
      </c>
      <c r="AW155" s="14" t="s">
        <v>34</v>
      </c>
      <c r="AX155" s="14" t="s">
        <v>86</v>
      </c>
      <c r="AY155" s="253" t="s">
        <v>152</v>
      </c>
    </row>
    <row r="156" s="12" customFormat="1" ht="22.8" customHeight="1">
      <c r="A156" s="12"/>
      <c r="B156" s="202"/>
      <c r="C156" s="203"/>
      <c r="D156" s="204" t="s">
        <v>77</v>
      </c>
      <c r="E156" s="215" t="s">
        <v>174</v>
      </c>
      <c r="F156" s="215" t="s">
        <v>175</v>
      </c>
      <c r="G156" s="203"/>
      <c r="H156" s="203"/>
      <c r="I156" s="206"/>
      <c r="J156" s="216">
        <f>BK156</f>
        <v>0</v>
      </c>
      <c r="K156" s="203"/>
      <c r="L156" s="207"/>
      <c r="M156" s="208"/>
      <c r="N156" s="209"/>
      <c r="O156" s="209"/>
      <c r="P156" s="210">
        <f>SUM(P157:P195)</f>
        <v>0</v>
      </c>
      <c r="Q156" s="209"/>
      <c r="R156" s="210">
        <f>SUM(R157:R195)</f>
        <v>7.6736442</v>
      </c>
      <c r="S156" s="209"/>
      <c r="T156" s="211">
        <f>SUM(T157:T195)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2" t="s">
        <v>86</v>
      </c>
      <c r="AT156" s="213" t="s">
        <v>77</v>
      </c>
      <c r="AU156" s="213" t="s">
        <v>86</v>
      </c>
      <c r="AY156" s="212" t="s">
        <v>152</v>
      </c>
      <c r="BK156" s="214">
        <f>SUM(BK157:BK195)</f>
        <v>0</v>
      </c>
    </row>
    <row r="157" s="2" customFormat="1" ht="24.15" customHeight="1">
      <c r="A157" s="38"/>
      <c r="B157" s="39"/>
      <c r="C157" s="217" t="s">
        <v>157</v>
      </c>
      <c r="D157" s="217" t="s">
        <v>154</v>
      </c>
      <c r="E157" s="218" t="s">
        <v>176</v>
      </c>
      <c r="F157" s="219" t="s">
        <v>177</v>
      </c>
      <c r="G157" s="220" t="s">
        <v>90</v>
      </c>
      <c r="H157" s="221">
        <v>59.420000000000002</v>
      </c>
      <c r="I157" s="222"/>
      <c r="J157" s="223">
        <f>ROUND(I157*H157,2)</f>
        <v>0</v>
      </c>
      <c r="K157" s="224"/>
      <c r="L157" s="44"/>
      <c r="M157" s="225" t="s">
        <v>1</v>
      </c>
      <c r="N157" s="226" t="s">
        <v>44</v>
      </c>
      <c r="O157" s="91"/>
      <c r="P157" s="227">
        <f>O157*H157</f>
        <v>0</v>
      </c>
      <c r="Q157" s="227">
        <v>0.00025999999999999998</v>
      </c>
      <c r="R157" s="227">
        <f>Q157*H157</f>
        <v>0.0154492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157</v>
      </c>
      <c r="AT157" s="229" t="s">
        <v>154</v>
      </c>
      <c r="AU157" s="229" t="s">
        <v>158</v>
      </c>
      <c r="AY157" s="17" t="s">
        <v>152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158</v>
      </c>
      <c r="BK157" s="230">
        <f>ROUND(I157*H157,2)</f>
        <v>0</v>
      </c>
      <c r="BL157" s="17" t="s">
        <v>157</v>
      </c>
      <c r="BM157" s="229" t="s">
        <v>178</v>
      </c>
    </row>
    <row r="158" s="13" customFormat="1">
      <c r="A158" s="13"/>
      <c r="B158" s="231"/>
      <c r="C158" s="232"/>
      <c r="D158" s="233" t="s">
        <v>160</v>
      </c>
      <c r="E158" s="234" t="s">
        <v>1</v>
      </c>
      <c r="F158" s="235" t="s">
        <v>93</v>
      </c>
      <c r="G158" s="232"/>
      <c r="H158" s="236">
        <v>59.420000000000002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160</v>
      </c>
      <c r="AU158" s="242" t="s">
        <v>158</v>
      </c>
      <c r="AV158" s="13" t="s">
        <v>158</v>
      </c>
      <c r="AW158" s="13" t="s">
        <v>34</v>
      </c>
      <c r="AX158" s="13" t="s">
        <v>86</v>
      </c>
      <c r="AY158" s="242" t="s">
        <v>152</v>
      </c>
    </row>
    <row r="159" s="2" customFormat="1" ht="24.15" customHeight="1">
      <c r="A159" s="38"/>
      <c r="B159" s="39"/>
      <c r="C159" s="217" t="s">
        <v>179</v>
      </c>
      <c r="D159" s="217" t="s">
        <v>154</v>
      </c>
      <c r="E159" s="218" t="s">
        <v>180</v>
      </c>
      <c r="F159" s="219" t="s">
        <v>181</v>
      </c>
      <c r="G159" s="220" t="s">
        <v>90</v>
      </c>
      <c r="H159" s="221">
        <v>59.420000000000002</v>
      </c>
      <c r="I159" s="222"/>
      <c r="J159" s="223">
        <f>ROUND(I159*H159,2)</f>
        <v>0</v>
      </c>
      <c r="K159" s="224"/>
      <c r="L159" s="44"/>
      <c r="M159" s="225" t="s">
        <v>1</v>
      </c>
      <c r="N159" s="226" t="s">
        <v>44</v>
      </c>
      <c r="O159" s="91"/>
      <c r="P159" s="227">
        <f>O159*H159</f>
        <v>0</v>
      </c>
      <c r="Q159" s="227">
        <v>0.0043800000000000002</v>
      </c>
      <c r="R159" s="227">
        <f>Q159*H159</f>
        <v>0.26025960000000004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157</v>
      </c>
      <c r="AT159" s="229" t="s">
        <v>154</v>
      </c>
      <c r="AU159" s="229" t="s">
        <v>158</v>
      </c>
      <c r="AY159" s="17" t="s">
        <v>152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158</v>
      </c>
      <c r="BK159" s="230">
        <f>ROUND(I159*H159,2)</f>
        <v>0</v>
      </c>
      <c r="BL159" s="17" t="s">
        <v>157</v>
      </c>
      <c r="BM159" s="229" t="s">
        <v>182</v>
      </c>
    </row>
    <row r="160" s="13" customFormat="1">
      <c r="A160" s="13"/>
      <c r="B160" s="231"/>
      <c r="C160" s="232"/>
      <c r="D160" s="233" t="s">
        <v>160</v>
      </c>
      <c r="E160" s="234" t="s">
        <v>1</v>
      </c>
      <c r="F160" s="235" t="s">
        <v>93</v>
      </c>
      <c r="G160" s="232"/>
      <c r="H160" s="236">
        <v>59.420000000000002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160</v>
      </c>
      <c r="AU160" s="242" t="s">
        <v>158</v>
      </c>
      <c r="AV160" s="13" t="s">
        <v>158</v>
      </c>
      <c r="AW160" s="13" t="s">
        <v>34</v>
      </c>
      <c r="AX160" s="13" t="s">
        <v>86</v>
      </c>
      <c r="AY160" s="242" t="s">
        <v>152</v>
      </c>
    </row>
    <row r="161" s="2" customFormat="1" ht="24.15" customHeight="1">
      <c r="A161" s="38"/>
      <c r="B161" s="39"/>
      <c r="C161" s="217" t="s">
        <v>174</v>
      </c>
      <c r="D161" s="217" t="s">
        <v>154</v>
      </c>
      <c r="E161" s="218" t="s">
        <v>183</v>
      </c>
      <c r="F161" s="219" t="s">
        <v>184</v>
      </c>
      <c r="G161" s="220" t="s">
        <v>90</v>
      </c>
      <c r="H161" s="221">
        <v>59.420000000000002</v>
      </c>
      <c r="I161" s="222"/>
      <c r="J161" s="223">
        <f>ROUND(I161*H161,2)</f>
        <v>0</v>
      </c>
      <c r="K161" s="224"/>
      <c r="L161" s="44"/>
      <c r="M161" s="225" t="s">
        <v>1</v>
      </c>
      <c r="N161" s="226" t="s">
        <v>44</v>
      </c>
      <c r="O161" s="91"/>
      <c r="P161" s="227">
        <f>O161*H161</f>
        <v>0</v>
      </c>
      <c r="Q161" s="227">
        <v>0.0030000000000000001</v>
      </c>
      <c r="R161" s="227">
        <f>Q161*H161</f>
        <v>0.17826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157</v>
      </c>
      <c r="AT161" s="229" t="s">
        <v>154</v>
      </c>
      <c r="AU161" s="229" t="s">
        <v>158</v>
      </c>
      <c r="AY161" s="17" t="s">
        <v>152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158</v>
      </c>
      <c r="BK161" s="230">
        <f>ROUND(I161*H161,2)</f>
        <v>0</v>
      </c>
      <c r="BL161" s="17" t="s">
        <v>157</v>
      </c>
      <c r="BM161" s="229" t="s">
        <v>185</v>
      </c>
    </row>
    <row r="162" s="13" customFormat="1">
      <c r="A162" s="13"/>
      <c r="B162" s="231"/>
      <c r="C162" s="232"/>
      <c r="D162" s="233" t="s">
        <v>160</v>
      </c>
      <c r="E162" s="234" t="s">
        <v>1</v>
      </c>
      <c r="F162" s="235" t="s">
        <v>93</v>
      </c>
      <c r="G162" s="232"/>
      <c r="H162" s="236">
        <v>59.420000000000002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160</v>
      </c>
      <c r="AU162" s="242" t="s">
        <v>158</v>
      </c>
      <c r="AV162" s="13" t="s">
        <v>158</v>
      </c>
      <c r="AW162" s="13" t="s">
        <v>34</v>
      </c>
      <c r="AX162" s="13" t="s">
        <v>86</v>
      </c>
      <c r="AY162" s="242" t="s">
        <v>152</v>
      </c>
    </row>
    <row r="163" s="2" customFormat="1" ht="24.15" customHeight="1">
      <c r="A163" s="38"/>
      <c r="B163" s="39"/>
      <c r="C163" s="217" t="s">
        <v>186</v>
      </c>
      <c r="D163" s="217" t="s">
        <v>154</v>
      </c>
      <c r="E163" s="218" t="s">
        <v>187</v>
      </c>
      <c r="F163" s="219" t="s">
        <v>188</v>
      </c>
      <c r="G163" s="220" t="s">
        <v>90</v>
      </c>
      <c r="H163" s="221">
        <v>163.32499999999999</v>
      </c>
      <c r="I163" s="222"/>
      <c r="J163" s="223">
        <f>ROUND(I163*H163,2)</f>
        <v>0</v>
      </c>
      <c r="K163" s="224"/>
      <c r="L163" s="44"/>
      <c r="M163" s="225" t="s">
        <v>1</v>
      </c>
      <c r="N163" s="226" t="s">
        <v>44</v>
      </c>
      <c r="O163" s="91"/>
      <c r="P163" s="227">
        <f>O163*H163</f>
        <v>0</v>
      </c>
      <c r="Q163" s="227">
        <v>0.00025999999999999998</v>
      </c>
      <c r="R163" s="227">
        <f>Q163*H163</f>
        <v>0.042464499999999995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157</v>
      </c>
      <c r="AT163" s="229" t="s">
        <v>154</v>
      </c>
      <c r="AU163" s="229" t="s">
        <v>158</v>
      </c>
      <c r="AY163" s="17" t="s">
        <v>152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158</v>
      </c>
      <c r="BK163" s="230">
        <f>ROUND(I163*H163,2)</f>
        <v>0</v>
      </c>
      <c r="BL163" s="17" t="s">
        <v>157</v>
      </c>
      <c r="BM163" s="229" t="s">
        <v>189</v>
      </c>
    </row>
    <row r="164" s="13" customFormat="1">
      <c r="A164" s="13"/>
      <c r="B164" s="231"/>
      <c r="C164" s="232"/>
      <c r="D164" s="233" t="s">
        <v>160</v>
      </c>
      <c r="E164" s="234" t="s">
        <v>1</v>
      </c>
      <c r="F164" s="235" t="s">
        <v>97</v>
      </c>
      <c r="G164" s="232"/>
      <c r="H164" s="236">
        <v>163.32499999999999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160</v>
      </c>
      <c r="AU164" s="242" t="s">
        <v>158</v>
      </c>
      <c r="AV164" s="13" t="s">
        <v>158</v>
      </c>
      <c r="AW164" s="13" t="s">
        <v>34</v>
      </c>
      <c r="AX164" s="13" t="s">
        <v>86</v>
      </c>
      <c r="AY164" s="242" t="s">
        <v>152</v>
      </c>
    </row>
    <row r="165" s="2" customFormat="1" ht="24.15" customHeight="1">
      <c r="A165" s="38"/>
      <c r="B165" s="39"/>
      <c r="C165" s="217" t="s">
        <v>190</v>
      </c>
      <c r="D165" s="217" t="s">
        <v>154</v>
      </c>
      <c r="E165" s="218" t="s">
        <v>191</v>
      </c>
      <c r="F165" s="219" t="s">
        <v>192</v>
      </c>
      <c r="G165" s="220" t="s">
        <v>90</v>
      </c>
      <c r="H165" s="221">
        <v>163.32499999999999</v>
      </c>
      <c r="I165" s="222"/>
      <c r="J165" s="223">
        <f>ROUND(I165*H165,2)</f>
        <v>0</v>
      </c>
      <c r="K165" s="224"/>
      <c r="L165" s="44"/>
      <c r="M165" s="225" t="s">
        <v>1</v>
      </c>
      <c r="N165" s="226" t="s">
        <v>44</v>
      </c>
      <c r="O165" s="91"/>
      <c r="P165" s="227">
        <f>O165*H165</f>
        <v>0</v>
      </c>
      <c r="Q165" s="227">
        <v>0.0043800000000000002</v>
      </c>
      <c r="R165" s="227">
        <f>Q165*H165</f>
        <v>0.71536349999999993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157</v>
      </c>
      <c r="AT165" s="229" t="s">
        <v>154</v>
      </c>
      <c r="AU165" s="229" t="s">
        <v>158</v>
      </c>
      <c r="AY165" s="17" t="s">
        <v>152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158</v>
      </c>
      <c r="BK165" s="230">
        <f>ROUND(I165*H165,2)</f>
        <v>0</v>
      </c>
      <c r="BL165" s="17" t="s">
        <v>157</v>
      </c>
      <c r="BM165" s="229" t="s">
        <v>193</v>
      </c>
    </row>
    <row r="166" s="13" customFormat="1">
      <c r="A166" s="13"/>
      <c r="B166" s="231"/>
      <c r="C166" s="232"/>
      <c r="D166" s="233" t="s">
        <v>160</v>
      </c>
      <c r="E166" s="234" t="s">
        <v>1</v>
      </c>
      <c r="F166" s="235" t="s">
        <v>97</v>
      </c>
      <c r="G166" s="232"/>
      <c r="H166" s="236">
        <v>163.32499999999999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160</v>
      </c>
      <c r="AU166" s="242" t="s">
        <v>158</v>
      </c>
      <c r="AV166" s="13" t="s">
        <v>158</v>
      </c>
      <c r="AW166" s="13" t="s">
        <v>34</v>
      </c>
      <c r="AX166" s="13" t="s">
        <v>86</v>
      </c>
      <c r="AY166" s="242" t="s">
        <v>152</v>
      </c>
    </row>
    <row r="167" s="2" customFormat="1" ht="24.15" customHeight="1">
      <c r="A167" s="38"/>
      <c r="B167" s="39"/>
      <c r="C167" s="217" t="s">
        <v>194</v>
      </c>
      <c r="D167" s="217" t="s">
        <v>154</v>
      </c>
      <c r="E167" s="218" t="s">
        <v>195</v>
      </c>
      <c r="F167" s="219" t="s">
        <v>196</v>
      </c>
      <c r="G167" s="220" t="s">
        <v>90</v>
      </c>
      <c r="H167" s="221">
        <v>144.00999999999999</v>
      </c>
      <c r="I167" s="222"/>
      <c r="J167" s="223">
        <f>ROUND(I167*H167,2)</f>
        <v>0</v>
      </c>
      <c r="K167" s="224"/>
      <c r="L167" s="44"/>
      <c r="M167" s="225" t="s">
        <v>1</v>
      </c>
      <c r="N167" s="226" t="s">
        <v>44</v>
      </c>
      <c r="O167" s="91"/>
      <c r="P167" s="227">
        <f>O167*H167</f>
        <v>0</v>
      </c>
      <c r="Q167" s="227">
        <v>0.0030000000000000001</v>
      </c>
      <c r="R167" s="227">
        <f>Q167*H167</f>
        <v>0.43202999999999997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157</v>
      </c>
      <c r="AT167" s="229" t="s">
        <v>154</v>
      </c>
      <c r="AU167" s="229" t="s">
        <v>158</v>
      </c>
      <c r="AY167" s="17" t="s">
        <v>152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158</v>
      </c>
      <c r="BK167" s="230">
        <f>ROUND(I167*H167,2)</f>
        <v>0</v>
      </c>
      <c r="BL167" s="17" t="s">
        <v>157</v>
      </c>
      <c r="BM167" s="229" t="s">
        <v>197</v>
      </c>
    </row>
    <row r="168" s="13" customFormat="1">
      <c r="A168" s="13"/>
      <c r="B168" s="231"/>
      <c r="C168" s="232"/>
      <c r="D168" s="233" t="s">
        <v>160</v>
      </c>
      <c r="E168" s="234" t="s">
        <v>1</v>
      </c>
      <c r="F168" s="235" t="s">
        <v>97</v>
      </c>
      <c r="G168" s="232"/>
      <c r="H168" s="236">
        <v>163.32499999999999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160</v>
      </c>
      <c r="AU168" s="242" t="s">
        <v>158</v>
      </c>
      <c r="AV168" s="13" t="s">
        <v>158</v>
      </c>
      <c r="AW168" s="13" t="s">
        <v>34</v>
      </c>
      <c r="AX168" s="13" t="s">
        <v>78</v>
      </c>
      <c r="AY168" s="242" t="s">
        <v>152</v>
      </c>
    </row>
    <row r="169" s="13" customFormat="1">
      <c r="A169" s="13"/>
      <c r="B169" s="231"/>
      <c r="C169" s="232"/>
      <c r="D169" s="233" t="s">
        <v>160</v>
      </c>
      <c r="E169" s="234" t="s">
        <v>1</v>
      </c>
      <c r="F169" s="235" t="s">
        <v>198</v>
      </c>
      <c r="G169" s="232"/>
      <c r="H169" s="236">
        <v>-19.315000000000001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160</v>
      </c>
      <c r="AU169" s="242" t="s">
        <v>158</v>
      </c>
      <c r="AV169" s="13" t="s">
        <v>158</v>
      </c>
      <c r="AW169" s="13" t="s">
        <v>34</v>
      </c>
      <c r="AX169" s="13" t="s">
        <v>78</v>
      </c>
      <c r="AY169" s="242" t="s">
        <v>152</v>
      </c>
    </row>
    <row r="170" s="14" customFormat="1">
      <c r="A170" s="14"/>
      <c r="B170" s="243"/>
      <c r="C170" s="244"/>
      <c r="D170" s="233" t="s">
        <v>160</v>
      </c>
      <c r="E170" s="245" t="s">
        <v>1</v>
      </c>
      <c r="F170" s="246" t="s">
        <v>163</v>
      </c>
      <c r="G170" s="244"/>
      <c r="H170" s="247">
        <v>144.00999999999999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160</v>
      </c>
      <c r="AU170" s="253" t="s">
        <v>158</v>
      </c>
      <c r="AV170" s="14" t="s">
        <v>157</v>
      </c>
      <c r="AW170" s="14" t="s">
        <v>34</v>
      </c>
      <c r="AX170" s="14" t="s">
        <v>86</v>
      </c>
      <c r="AY170" s="253" t="s">
        <v>152</v>
      </c>
    </row>
    <row r="171" s="2" customFormat="1" ht="24.15" customHeight="1">
      <c r="A171" s="38"/>
      <c r="B171" s="39"/>
      <c r="C171" s="217" t="s">
        <v>199</v>
      </c>
      <c r="D171" s="217" t="s">
        <v>154</v>
      </c>
      <c r="E171" s="218" t="s">
        <v>200</v>
      </c>
      <c r="F171" s="219" t="s">
        <v>201</v>
      </c>
      <c r="G171" s="220" t="s">
        <v>90</v>
      </c>
      <c r="H171" s="221">
        <v>21.315000000000001</v>
      </c>
      <c r="I171" s="222"/>
      <c r="J171" s="223">
        <f>ROUND(I171*H171,2)</f>
        <v>0</v>
      </c>
      <c r="K171" s="224"/>
      <c r="L171" s="44"/>
      <c r="M171" s="225" t="s">
        <v>1</v>
      </c>
      <c r="N171" s="226" t="s">
        <v>44</v>
      </c>
      <c r="O171" s="91"/>
      <c r="P171" s="227">
        <f>O171*H171</f>
        <v>0</v>
      </c>
      <c r="Q171" s="227">
        <v>0.015400000000000001</v>
      </c>
      <c r="R171" s="227">
        <f>Q171*H171</f>
        <v>0.32825100000000001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157</v>
      </c>
      <c r="AT171" s="229" t="s">
        <v>154</v>
      </c>
      <c r="AU171" s="229" t="s">
        <v>158</v>
      </c>
      <c r="AY171" s="17" t="s">
        <v>152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158</v>
      </c>
      <c r="BK171" s="230">
        <f>ROUND(I171*H171,2)</f>
        <v>0</v>
      </c>
      <c r="BL171" s="17" t="s">
        <v>157</v>
      </c>
      <c r="BM171" s="229" t="s">
        <v>202</v>
      </c>
    </row>
    <row r="172" s="13" customFormat="1">
      <c r="A172" s="13"/>
      <c r="B172" s="231"/>
      <c r="C172" s="232"/>
      <c r="D172" s="233" t="s">
        <v>160</v>
      </c>
      <c r="E172" s="234" t="s">
        <v>1</v>
      </c>
      <c r="F172" s="235" t="s">
        <v>203</v>
      </c>
      <c r="G172" s="232"/>
      <c r="H172" s="236">
        <v>6.7050000000000001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160</v>
      </c>
      <c r="AU172" s="242" t="s">
        <v>158</v>
      </c>
      <c r="AV172" s="13" t="s">
        <v>158</v>
      </c>
      <c r="AW172" s="13" t="s">
        <v>34</v>
      </c>
      <c r="AX172" s="13" t="s">
        <v>78</v>
      </c>
      <c r="AY172" s="242" t="s">
        <v>152</v>
      </c>
    </row>
    <row r="173" s="13" customFormat="1">
      <c r="A173" s="13"/>
      <c r="B173" s="231"/>
      <c r="C173" s="232"/>
      <c r="D173" s="233" t="s">
        <v>160</v>
      </c>
      <c r="E173" s="234" t="s">
        <v>1</v>
      </c>
      <c r="F173" s="235" t="s">
        <v>204</v>
      </c>
      <c r="G173" s="232"/>
      <c r="H173" s="236">
        <v>14.609999999999999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160</v>
      </c>
      <c r="AU173" s="242" t="s">
        <v>158</v>
      </c>
      <c r="AV173" s="13" t="s">
        <v>158</v>
      </c>
      <c r="AW173" s="13" t="s">
        <v>34</v>
      </c>
      <c r="AX173" s="13" t="s">
        <v>78</v>
      </c>
      <c r="AY173" s="242" t="s">
        <v>152</v>
      </c>
    </row>
    <row r="174" s="14" customFormat="1">
      <c r="A174" s="14"/>
      <c r="B174" s="243"/>
      <c r="C174" s="244"/>
      <c r="D174" s="233" t="s">
        <v>160</v>
      </c>
      <c r="E174" s="245" t="s">
        <v>1</v>
      </c>
      <c r="F174" s="246" t="s">
        <v>163</v>
      </c>
      <c r="G174" s="244"/>
      <c r="H174" s="247">
        <v>21.314999999999998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160</v>
      </c>
      <c r="AU174" s="253" t="s">
        <v>158</v>
      </c>
      <c r="AV174" s="14" t="s">
        <v>157</v>
      </c>
      <c r="AW174" s="14" t="s">
        <v>34</v>
      </c>
      <c r="AX174" s="14" t="s">
        <v>86</v>
      </c>
      <c r="AY174" s="253" t="s">
        <v>152</v>
      </c>
    </row>
    <row r="175" s="2" customFormat="1" ht="24.15" customHeight="1">
      <c r="A175" s="38"/>
      <c r="B175" s="39"/>
      <c r="C175" s="217" t="s">
        <v>205</v>
      </c>
      <c r="D175" s="217" t="s">
        <v>154</v>
      </c>
      <c r="E175" s="218" t="s">
        <v>206</v>
      </c>
      <c r="F175" s="219" t="s">
        <v>207</v>
      </c>
      <c r="G175" s="220" t="s">
        <v>90</v>
      </c>
      <c r="H175" s="221">
        <v>2</v>
      </c>
      <c r="I175" s="222"/>
      <c r="J175" s="223">
        <f>ROUND(I175*H175,2)</f>
        <v>0</v>
      </c>
      <c r="K175" s="224"/>
      <c r="L175" s="44"/>
      <c r="M175" s="225" t="s">
        <v>1</v>
      </c>
      <c r="N175" s="226" t="s">
        <v>44</v>
      </c>
      <c r="O175" s="91"/>
      <c r="P175" s="227">
        <f>O175*H175</f>
        <v>0</v>
      </c>
      <c r="Q175" s="227">
        <v>0.038899999999999997</v>
      </c>
      <c r="R175" s="227">
        <f>Q175*H175</f>
        <v>0.077799999999999994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157</v>
      </c>
      <c r="AT175" s="229" t="s">
        <v>154</v>
      </c>
      <c r="AU175" s="229" t="s">
        <v>158</v>
      </c>
      <c r="AY175" s="17" t="s">
        <v>152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158</v>
      </c>
      <c r="BK175" s="230">
        <f>ROUND(I175*H175,2)</f>
        <v>0</v>
      </c>
      <c r="BL175" s="17" t="s">
        <v>157</v>
      </c>
      <c r="BM175" s="229" t="s">
        <v>208</v>
      </c>
    </row>
    <row r="176" s="13" customFormat="1">
      <c r="A176" s="13"/>
      <c r="B176" s="231"/>
      <c r="C176" s="232"/>
      <c r="D176" s="233" t="s">
        <v>160</v>
      </c>
      <c r="E176" s="234" t="s">
        <v>1</v>
      </c>
      <c r="F176" s="235" t="s">
        <v>209</v>
      </c>
      <c r="G176" s="232"/>
      <c r="H176" s="236">
        <v>1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160</v>
      </c>
      <c r="AU176" s="242" t="s">
        <v>158</v>
      </c>
      <c r="AV176" s="13" t="s">
        <v>158</v>
      </c>
      <c r="AW176" s="13" t="s">
        <v>34</v>
      </c>
      <c r="AX176" s="13" t="s">
        <v>78</v>
      </c>
      <c r="AY176" s="242" t="s">
        <v>152</v>
      </c>
    </row>
    <row r="177" s="13" customFormat="1">
      <c r="A177" s="13"/>
      <c r="B177" s="231"/>
      <c r="C177" s="232"/>
      <c r="D177" s="233" t="s">
        <v>160</v>
      </c>
      <c r="E177" s="234" t="s">
        <v>1</v>
      </c>
      <c r="F177" s="235" t="s">
        <v>210</v>
      </c>
      <c r="G177" s="232"/>
      <c r="H177" s="236">
        <v>1</v>
      </c>
      <c r="I177" s="237"/>
      <c r="J177" s="232"/>
      <c r="K177" s="232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160</v>
      </c>
      <c r="AU177" s="242" t="s">
        <v>158</v>
      </c>
      <c r="AV177" s="13" t="s">
        <v>158</v>
      </c>
      <c r="AW177" s="13" t="s">
        <v>34</v>
      </c>
      <c r="AX177" s="13" t="s">
        <v>78</v>
      </c>
      <c r="AY177" s="242" t="s">
        <v>152</v>
      </c>
    </row>
    <row r="178" s="14" customFormat="1">
      <c r="A178" s="14"/>
      <c r="B178" s="243"/>
      <c r="C178" s="244"/>
      <c r="D178" s="233" t="s">
        <v>160</v>
      </c>
      <c r="E178" s="245" t="s">
        <v>1</v>
      </c>
      <c r="F178" s="246" t="s">
        <v>163</v>
      </c>
      <c r="G178" s="244"/>
      <c r="H178" s="247">
        <v>2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160</v>
      </c>
      <c r="AU178" s="253" t="s">
        <v>158</v>
      </c>
      <c r="AV178" s="14" t="s">
        <v>157</v>
      </c>
      <c r="AW178" s="14" t="s">
        <v>34</v>
      </c>
      <c r="AX178" s="14" t="s">
        <v>86</v>
      </c>
      <c r="AY178" s="253" t="s">
        <v>152</v>
      </c>
    </row>
    <row r="179" s="2" customFormat="1" ht="24.15" customHeight="1">
      <c r="A179" s="38"/>
      <c r="B179" s="39"/>
      <c r="C179" s="217" t="s">
        <v>211</v>
      </c>
      <c r="D179" s="217" t="s">
        <v>154</v>
      </c>
      <c r="E179" s="218" t="s">
        <v>212</v>
      </c>
      <c r="F179" s="219" t="s">
        <v>213</v>
      </c>
      <c r="G179" s="220" t="s">
        <v>90</v>
      </c>
      <c r="H179" s="221">
        <v>7.8399999999999999</v>
      </c>
      <c r="I179" s="222"/>
      <c r="J179" s="223">
        <f>ROUND(I179*H179,2)</f>
        <v>0</v>
      </c>
      <c r="K179" s="224"/>
      <c r="L179" s="44"/>
      <c r="M179" s="225" t="s">
        <v>1</v>
      </c>
      <c r="N179" s="226" t="s">
        <v>44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157</v>
      </c>
      <c r="AT179" s="229" t="s">
        <v>154</v>
      </c>
      <c r="AU179" s="229" t="s">
        <v>158</v>
      </c>
      <c r="AY179" s="17" t="s">
        <v>152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158</v>
      </c>
      <c r="BK179" s="230">
        <f>ROUND(I179*H179,2)</f>
        <v>0</v>
      </c>
      <c r="BL179" s="17" t="s">
        <v>157</v>
      </c>
      <c r="BM179" s="229" t="s">
        <v>214</v>
      </c>
    </row>
    <row r="180" s="13" customFormat="1">
      <c r="A180" s="13"/>
      <c r="B180" s="231"/>
      <c r="C180" s="232"/>
      <c r="D180" s="233" t="s">
        <v>160</v>
      </c>
      <c r="E180" s="234" t="s">
        <v>1</v>
      </c>
      <c r="F180" s="235" t="s">
        <v>215</v>
      </c>
      <c r="G180" s="232"/>
      <c r="H180" s="236">
        <v>2.1000000000000001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160</v>
      </c>
      <c r="AU180" s="242" t="s">
        <v>158</v>
      </c>
      <c r="AV180" s="13" t="s">
        <v>158</v>
      </c>
      <c r="AW180" s="13" t="s">
        <v>34</v>
      </c>
      <c r="AX180" s="13" t="s">
        <v>78</v>
      </c>
      <c r="AY180" s="242" t="s">
        <v>152</v>
      </c>
    </row>
    <row r="181" s="13" customFormat="1">
      <c r="A181" s="13"/>
      <c r="B181" s="231"/>
      <c r="C181" s="232"/>
      <c r="D181" s="233" t="s">
        <v>160</v>
      </c>
      <c r="E181" s="234" t="s">
        <v>1</v>
      </c>
      <c r="F181" s="235" t="s">
        <v>216</v>
      </c>
      <c r="G181" s="232"/>
      <c r="H181" s="236">
        <v>2.8700000000000001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160</v>
      </c>
      <c r="AU181" s="242" t="s">
        <v>158</v>
      </c>
      <c r="AV181" s="13" t="s">
        <v>158</v>
      </c>
      <c r="AW181" s="13" t="s">
        <v>34</v>
      </c>
      <c r="AX181" s="13" t="s">
        <v>78</v>
      </c>
      <c r="AY181" s="242" t="s">
        <v>152</v>
      </c>
    </row>
    <row r="182" s="13" customFormat="1">
      <c r="A182" s="13"/>
      <c r="B182" s="231"/>
      <c r="C182" s="232"/>
      <c r="D182" s="233" t="s">
        <v>160</v>
      </c>
      <c r="E182" s="234" t="s">
        <v>1</v>
      </c>
      <c r="F182" s="235" t="s">
        <v>217</v>
      </c>
      <c r="G182" s="232"/>
      <c r="H182" s="236">
        <v>2.8700000000000001</v>
      </c>
      <c r="I182" s="237"/>
      <c r="J182" s="232"/>
      <c r="K182" s="232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160</v>
      </c>
      <c r="AU182" s="242" t="s">
        <v>158</v>
      </c>
      <c r="AV182" s="13" t="s">
        <v>158</v>
      </c>
      <c r="AW182" s="13" t="s">
        <v>34</v>
      </c>
      <c r="AX182" s="13" t="s">
        <v>78</v>
      </c>
      <c r="AY182" s="242" t="s">
        <v>152</v>
      </c>
    </row>
    <row r="183" s="14" customFormat="1">
      <c r="A183" s="14"/>
      <c r="B183" s="243"/>
      <c r="C183" s="244"/>
      <c r="D183" s="233" t="s">
        <v>160</v>
      </c>
      <c r="E183" s="245" t="s">
        <v>1</v>
      </c>
      <c r="F183" s="246" t="s">
        <v>163</v>
      </c>
      <c r="G183" s="244"/>
      <c r="H183" s="247">
        <v>7.8400000000000007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160</v>
      </c>
      <c r="AU183" s="253" t="s">
        <v>158</v>
      </c>
      <c r="AV183" s="14" t="s">
        <v>157</v>
      </c>
      <c r="AW183" s="14" t="s">
        <v>34</v>
      </c>
      <c r="AX183" s="14" t="s">
        <v>86</v>
      </c>
      <c r="AY183" s="253" t="s">
        <v>152</v>
      </c>
    </row>
    <row r="184" s="2" customFormat="1" ht="24.15" customHeight="1">
      <c r="A184" s="38"/>
      <c r="B184" s="39"/>
      <c r="C184" s="217" t="s">
        <v>218</v>
      </c>
      <c r="D184" s="217" t="s">
        <v>154</v>
      </c>
      <c r="E184" s="218" t="s">
        <v>219</v>
      </c>
      <c r="F184" s="219" t="s">
        <v>220</v>
      </c>
      <c r="G184" s="220" t="s">
        <v>90</v>
      </c>
      <c r="H184" s="221">
        <v>59.420000000000002</v>
      </c>
      <c r="I184" s="222"/>
      <c r="J184" s="223">
        <f>ROUND(I184*H184,2)</f>
        <v>0</v>
      </c>
      <c r="K184" s="224"/>
      <c r="L184" s="44"/>
      <c r="M184" s="225" t="s">
        <v>1</v>
      </c>
      <c r="N184" s="226" t="s">
        <v>44</v>
      </c>
      <c r="O184" s="91"/>
      <c r="P184" s="227">
        <f>O184*H184</f>
        <v>0</v>
      </c>
      <c r="Q184" s="227">
        <v>0.094500000000000001</v>
      </c>
      <c r="R184" s="227">
        <f>Q184*H184</f>
        <v>5.6151900000000001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157</v>
      </c>
      <c r="AT184" s="229" t="s">
        <v>154</v>
      </c>
      <c r="AU184" s="229" t="s">
        <v>158</v>
      </c>
      <c r="AY184" s="17" t="s">
        <v>152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158</v>
      </c>
      <c r="BK184" s="230">
        <f>ROUND(I184*H184,2)</f>
        <v>0</v>
      </c>
      <c r="BL184" s="17" t="s">
        <v>157</v>
      </c>
      <c r="BM184" s="229" t="s">
        <v>221</v>
      </c>
    </row>
    <row r="185" s="13" customFormat="1">
      <c r="A185" s="13"/>
      <c r="B185" s="231"/>
      <c r="C185" s="232"/>
      <c r="D185" s="233" t="s">
        <v>160</v>
      </c>
      <c r="E185" s="234" t="s">
        <v>1</v>
      </c>
      <c r="F185" s="235" t="s">
        <v>93</v>
      </c>
      <c r="G185" s="232"/>
      <c r="H185" s="236">
        <v>59.420000000000002</v>
      </c>
      <c r="I185" s="237"/>
      <c r="J185" s="232"/>
      <c r="K185" s="232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160</v>
      </c>
      <c r="AU185" s="242" t="s">
        <v>158</v>
      </c>
      <c r="AV185" s="13" t="s">
        <v>158</v>
      </c>
      <c r="AW185" s="13" t="s">
        <v>34</v>
      </c>
      <c r="AX185" s="13" t="s">
        <v>86</v>
      </c>
      <c r="AY185" s="242" t="s">
        <v>152</v>
      </c>
    </row>
    <row r="186" s="2" customFormat="1" ht="16.5" customHeight="1">
      <c r="A186" s="38"/>
      <c r="B186" s="39"/>
      <c r="C186" s="217" t="s">
        <v>222</v>
      </c>
      <c r="D186" s="217" t="s">
        <v>154</v>
      </c>
      <c r="E186" s="218" t="s">
        <v>223</v>
      </c>
      <c r="F186" s="219" t="s">
        <v>224</v>
      </c>
      <c r="G186" s="220" t="s">
        <v>90</v>
      </c>
      <c r="H186" s="221">
        <v>59.420000000000002</v>
      </c>
      <c r="I186" s="222"/>
      <c r="J186" s="223">
        <f>ROUND(I186*H186,2)</f>
        <v>0</v>
      </c>
      <c r="K186" s="224"/>
      <c r="L186" s="44"/>
      <c r="M186" s="225" t="s">
        <v>1</v>
      </c>
      <c r="N186" s="226" t="s">
        <v>44</v>
      </c>
      <c r="O186" s="91"/>
      <c r="P186" s="227">
        <f>O186*H186</f>
        <v>0</v>
      </c>
      <c r="Q186" s="227">
        <v>0.00012</v>
      </c>
      <c r="R186" s="227">
        <f>Q186*H186</f>
        <v>0.0071304000000000003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157</v>
      </c>
      <c r="AT186" s="229" t="s">
        <v>154</v>
      </c>
      <c r="AU186" s="229" t="s">
        <v>158</v>
      </c>
      <c r="AY186" s="17" t="s">
        <v>152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158</v>
      </c>
      <c r="BK186" s="230">
        <f>ROUND(I186*H186,2)</f>
        <v>0</v>
      </c>
      <c r="BL186" s="17" t="s">
        <v>157</v>
      </c>
      <c r="BM186" s="229" t="s">
        <v>225</v>
      </c>
    </row>
    <row r="187" s="13" customFormat="1">
      <c r="A187" s="13"/>
      <c r="B187" s="231"/>
      <c r="C187" s="232"/>
      <c r="D187" s="233" t="s">
        <v>160</v>
      </c>
      <c r="E187" s="234" t="s">
        <v>1</v>
      </c>
      <c r="F187" s="235" t="s">
        <v>93</v>
      </c>
      <c r="G187" s="232"/>
      <c r="H187" s="236">
        <v>59.420000000000002</v>
      </c>
      <c r="I187" s="237"/>
      <c r="J187" s="232"/>
      <c r="K187" s="232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160</v>
      </c>
      <c r="AU187" s="242" t="s">
        <v>158</v>
      </c>
      <c r="AV187" s="13" t="s">
        <v>158</v>
      </c>
      <c r="AW187" s="13" t="s">
        <v>34</v>
      </c>
      <c r="AX187" s="13" t="s">
        <v>86</v>
      </c>
      <c r="AY187" s="242" t="s">
        <v>152</v>
      </c>
    </row>
    <row r="188" s="2" customFormat="1" ht="33" customHeight="1">
      <c r="A188" s="38"/>
      <c r="B188" s="39"/>
      <c r="C188" s="217" t="s">
        <v>8</v>
      </c>
      <c r="D188" s="217" t="s">
        <v>154</v>
      </c>
      <c r="E188" s="218" t="s">
        <v>226</v>
      </c>
      <c r="F188" s="219" t="s">
        <v>227</v>
      </c>
      <c r="G188" s="220" t="s">
        <v>228</v>
      </c>
      <c r="H188" s="221">
        <v>72.299999999999997</v>
      </c>
      <c r="I188" s="222"/>
      <c r="J188" s="223">
        <f>ROUND(I188*H188,2)</f>
        <v>0</v>
      </c>
      <c r="K188" s="224"/>
      <c r="L188" s="44"/>
      <c r="M188" s="225" t="s">
        <v>1</v>
      </c>
      <c r="N188" s="226" t="s">
        <v>44</v>
      </c>
      <c r="O188" s="91"/>
      <c r="P188" s="227">
        <f>O188*H188</f>
        <v>0</v>
      </c>
      <c r="Q188" s="227">
        <v>2.0000000000000002E-05</v>
      </c>
      <c r="R188" s="227">
        <f>Q188*H188</f>
        <v>0.001446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157</v>
      </c>
      <c r="AT188" s="229" t="s">
        <v>154</v>
      </c>
      <c r="AU188" s="229" t="s">
        <v>158</v>
      </c>
      <c r="AY188" s="17" t="s">
        <v>152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158</v>
      </c>
      <c r="BK188" s="230">
        <f>ROUND(I188*H188,2)</f>
        <v>0</v>
      </c>
      <c r="BL188" s="17" t="s">
        <v>157</v>
      </c>
      <c r="BM188" s="229" t="s">
        <v>229</v>
      </c>
    </row>
    <row r="189" s="13" customFormat="1">
      <c r="A189" s="13"/>
      <c r="B189" s="231"/>
      <c r="C189" s="232"/>
      <c r="D189" s="233" t="s">
        <v>160</v>
      </c>
      <c r="E189" s="234" t="s">
        <v>1</v>
      </c>
      <c r="F189" s="235" t="s">
        <v>230</v>
      </c>
      <c r="G189" s="232"/>
      <c r="H189" s="236">
        <v>12.800000000000001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160</v>
      </c>
      <c r="AU189" s="242" t="s">
        <v>158</v>
      </c>
      <c r="AV189" s="13" t="s">
        <v>158</v>
      </c>
      <c r="AW189" s="13" t="s">
        <v>34</v>
      </c>
      <c r="AX189" s="13" t="s">
        <v>78</v>
      </c>
      <c r="AY189" s="242" t="s">
        <v>152</v>
      </c>
    </row>
    <row r="190" s="13" customFormat="1">
      <c r="A190" s="13"/>
      <c r="B190" s="231"/>
      <c r="C190" s="232"/>
      <c r="D190" s="233" t="s">
        <v>160</v>
      </c>
      <c r="E190" s="234" t="s">
        <v>1</v>
      </c>
      <c r="F190" s="235" t="s">
        <v>231</v>
      </c>
      <c r="G190" s="232"/>
      <c r="H190" s="236">
        <v>18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160</v>
      </c>
      <c r="AU190" s="242" t="s">
        <v>158</v>
      </c>
      <c r="AV190" s="13" t="s">
        <v>158</v>
      </c>
      <c r="AW190" s="13" t="s">
        <v>34</v>
      </c>
      <c r="AX190" s="13" t="s">
        <v>78</v>
      </c>
      <c r="AY190" s="242" t="s">
        <v>152</v>
      </c>
    </row>
    <row r="191" s="13" customFormat="1">
      <c r="A191" s="13"/>
      <c r="B191" s="231"/>
      <c r="C191" s="232"/>
      <c r="D191" s="233" t="s">
        <v>160</v>
      </c>
      <c r="E191" s="234" t="s">
        <v>1</v>
      </c>
      <c r="F191" s="235" t="s">
        <v>232</v>
      </c>
      <c r="G191" s="232"/>
      <c r="H191" s="236">
        <v>18</v>
      </c>
      <c r="I191" s="237"/>
      <c r="J191" s="232"/>
      <c r="K191" s="232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160</v>
      </c>
      <c r="AU191" s="242" t="s">
        <v>158</v>
      </c>
      <c r="AV191" s="13" t="s">
        <v>158</v>
      </c>
      <c r="AW191" s="13" t="s">
        <v>34</v>
      </c>
      <c r="AX191" s="13" t="s">
        <v>78</v>
      </c>
      <c r="AY191" s="242" t="s">
        <v>152</v>
      </c>
    </row>
    <row r="192" s="13" customFormat="1">
      <c r="A192" s="13"/>
      <c r="B192" s="231"/>
      <c r="C192" s="232"/>
      <c r="D192" s="233" t="s">
        <v>160</v>
      </c>
      <c r="E192" s="234" t="s">
        <v>1</v>
      </c>
      <c r="F192" s="235" t="s">
        <v>233</v>
      </c>
      <c r="G192" s="232"/>
      <c r="H192" s="236">
        <v>13.4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160</v>
      </c>
      <c r="AU192" s="242" t="s">
        <v>158</v>
      </c>
      <c r="AV192" s="13" t="s">
        <v>158</v>
      </c>
      <c r="AW192" s="13" t="s">
        <v>34</v>
      </c>
      <c r="AX192" s="13" t="s">
        <v>78</v>
      </c>
      <c r="AY192" s="242" t="s">
        <v>152</v>
      </c>
    </row>
    <row r="193" s="13" customFormat="1">
      <c r="A193" s="13"/>
      <c r="B193" s="231"/>
      <c r="C193" s="232"/>
      <c r="D193" s="233" t="s">
        <v>160</v>
      </c>
      <c r="E193" s="234" t="s">
        <v>1</v>
      </c>
      <c r="F193" s="235" t="s">
        <v>234</v>
      </c>
      <c r="G193" s="232"/>
      <c r="H193" s="236">
        <v>3.8999999999999999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160</v>
      </c>
      <c r="AU193" s="242" t="s">
        <v>158</v>
      </c>
      <c r="AV193" s="13" t="s">
        <v>158</v>
      </c>
      <c r="AW193" s="13" t="s">
        <v>34</v>
      </c>
      <c r="AX193" s="13" t="s">
        <v>78</v>
      </c>
      <c r="AY193" s="242" t="s">
        <v>152</v>
      </c>
    </row>
    <row r="194" s="13" customFormat="1">
      <c r="A194" s="13"/>
      <c r="B194" s="231"/>
      <c r="C194" s="232"/>
      <c r="D194" s="233" t="s">
        <v>160</v>
      </c>
      <c r="E194" s="234" t="s">
        <v>1</v>
      </c>
      <c r="F194" s="235" t="s">
        <v>235</v>
      </c>
      <c r="G194" s="232"/>
      <c r="H194" s="236">
        <v>6.2000000000000002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160</v>
      </c>
      <c r="AU194" s="242" t="s">
        <v>158</v>
      </c>
      <c r="AV194" s="13" t="s">
        <v>158</v>
      </c>
      <c r="AW194" s="13" t="s">
        <v>34</v>
      </c>
      <c r="AX194" s="13" t="s">
        <v>78</v>
      </c>
      <c r="AY194" s="242" t="s">
        <v>152</v>
      </c>
    </row>
    <row r="195" s="14" customFormat="1">
      <c r="A195" s="14"/>
      <c r="B195" s="243"/>
      <c r="C195" s="244"/>
      <c r="D195" s="233" t="s">
        <v>160</v>
      </c>
      <c r="E195" s="245" t="s">
        <v>1</v>
      </c>
      <c r="F195" s="246" t="s">
        <v>163</v>
      </c>
      <c r="G195" s="244"/>
      <c r="H195" s="247">
        <v>72.299999999999997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160</v>
      </c>
      <c r="AU195" s="253" t="s">
        <v>158</v>
      </c>
      <c r="AV195" s="14" t="s">
        <v>157</v>
      </c>
      <c r="AW195" s="14" t="s">
        <v>34</v>
      </c>
      <c r="AX195" s="14" t="s">
        <v>86</v>
      </c>
      <c r="AY195" s="253" t="s">
        <v>152</v>
      </c>
    </row>
    <row r="196" s="12" customFormat="1" ht="22.8" customHeight="1">
      <c r="A196" s="12"/>
      <c r="B196" s="202"/>
      <c r="C196" s="203"/>
      <c r="D196" s="204" t="s">
        <v>77</v>
      </c>
      <c r="E196" s="215" t="s">
        <v>194</v>
      </c>
      <c r="F196" s="215" t="s">
        <v>236</v>
      </c>
      <c r="G196" s="203"/>
      <c r="H196" s="203"/>
      <c r="I196" s="206"/>
      <c r="J196" s="216">
        <f>BK196</f>
        <v>0</v>
      </c>
      <c r="K196" s="203"/>
      <c r="L196" s="207"/>
      <c r="M196" s="208"/>
      <c r="N196" s="209"/>
      <c r="O196" s="209"/>
      <c r="P196" s="210">
        <f>SUM(P197:P220)</f>
        <v>0</v>
      </c>
      <c r="Q196" s="209"/>
      <c r="R196" s="210">
        <f>SUM(R197:R220)</f>
        <v>0.022775999999999998</v>
      </c>
      <c r="S196" s="209"/>
      <c r="T196" s="211">
        <f>SUM(T197:T220)</f>
        <v>4.8557899999999998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2" t="s">
        <v>86</v>
      </c>
      <c r="AT196" s="213" t="s">
        <v>77</v>
      </c>
      <c r="AU196" s="213" t="s">
        <v>86</v>
      </c>
      <c r="AY196" s="212" t="s">
        <v>152</v>
      </c>
      <c r="BK196" s="214">
        <f>SUM(BK197:BK220)</f>
        <v>0</v>
      </c>
    </row>
    <row r="197" s="2" customFormat="1" ht="24.15" customHeight="1">
      <c r="A197" s="38"/>
      <c r="B197" s="39"/>
      <c r="C197" s="217" t="s">
        <v>237</v>
      </c>
      <c r="D197" s="217" t="s">
        <v>154</v>
      </c>
      <c r="E197" s="218" t="s">
        <v>238</v>
      </c>
      <c r="F197" s="219" t="s">
        <v>239</v>
      </c>
      <c r="G197" s="220" t="s">
        <v>90</v>
      </c>
      <c r="H197" s="221">
        <v>59.420000000000002</v>
      </c>
      <c r="I197" s="222"/>
      <c r="J197" s="223">
        <f>ROUND(I197*H197,2)</f>
        <v>0</v>
      </c>
      <c r="K197" s="224"/>
      <c r="L197" s="44"/>
      <c r="M197" s="225" t="s">
        <v>1</v>
      </c>
      <c r="N197" s="226" t="s">
        <v>44</v>
      </c>
      <c r="O197" s="91"/>
      <c r="P197" s="227">
        <f>O197*H197</f>
        <v>0</v>
      </c>
      <c r="Q197" s="227">
        <v>4.0000000000000003E-05</v>
      </c>
      <c r="R197" s="227">
        <f>Q197*H197</f>
        <v>0.0023768000000000001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157</v>
      </c>
      <c r="AT197" s="229" t="s">
        <v>154</v>
      </c>
      <c r="AU197" s="229" t="s">
        <v>158</v>
      </c>
      <c r="AY197" s="17" t="s">
        <v>152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158</v>
      </c>
      <c r="BK197" s="230">
        <f>ROUND(I197*H197,2)</f>
        <v>0</v>
      </c>
      <c r="BL197" s="17" t="s">
        <v>157</v>
      </c>
      <c r="BM197" s="229" t="s">
        <v>240</v>
      </c>
    </row>
    <row r="198" s="13" customFormat="1">
      <c r="A198" s="13"/>
      <c r="B198" s="231"/>
      <c r="C198" s="232"/>
      <c r="D198" s="233" t="s">
        <v>160</v>
      </c>
      <c r="E198" s="234" t="s">
        <v>1</v>
      </c>
      <c r="F198" s="235" t="s">
        <v>93</v>
      </c>
      <c r="G198" s="232"/>
      <c r="H198" s="236">
        <v>59.420000000000002</v>
      </c>
      <c r="I198" s="237"/>
      <c r="J198" s="232"/>
      <c r="K198" s="232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160</v>
      </c>
      <c r="AU198" s="242" t="s">
        <v>158</v>
      </c>
      <c r="AV198" s="13" t="s">
        <v>158</v>
      </c>
      <c r="AW198" s="13" t="s">
        <v>34</v>
      </c>
      <c r="AX198" s="13" t="s">
        <v>86</v>
      </c>
      <c r="AY198" s="242" t="s">
        <v>152</v>
      </c>
    </row>
    <row r="199" s="2" customFormat="1" ht="37.8" customHeight="1">
      <c r="A199" s="38"/>
      <c r="B199" s="39"/>
      <c r="C199" s="217" t="s">
        <v>241</v>
      </c>
      <c r="D199" s="217" t="s">
        <v>154</v>
      </c>
      <c r="E199" s="218" t="s">
        <v>242</v>
      </c>
      <c r="F199" s="219" t="s">
        <v>243</v>
      </c>
      <c r="G199" s="220" t="s">
        <v>244</v>
      </c>
      <c r="H199" s="221">
        <v>1.0269999999999999</v>
      </c>
      <c r="I199" s="222"/>
      <c r="J199" s="223">
        <f>ROUND(I199*H199,2)</f>
        <v>0</v>
      </c>
      <c r="K199" s="224"/>
      <c r="L199" s="44"/>
      <c r="M199" s="225" t="s">
        <v>1</v>
      </c>
      <c r="N199" s="226" t="s">
        <v>44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2.2000000000000002</v>
      </c>
      <c r="T199" s="228">
        <f>S199*H199</f>
        <v>2.2593999999999999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157</v>
      </c>
      <c r="AT199" s="229" t="s">
        <v>154</v>
      </c>
      <c r="AU199" s="229" t="s">
        <v>158</v>
      </c>
      <c r="AY199" s="17" t="s">
        <v>152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158</v>
      </c>
      <c r="BK199" s="230">
        <f>ROUND(I199*H199,2)</f>
        <v>0</v>
      </c>
      <c r="BL199" s="17" t="s">
        <v>157</v>
      </c>
      <c r="BM199" s="229" t="s">
        <v>245</v>
      </c>
    </row>
    <row r="200" s="13" customFormat="1">
      <c r="A200" s="13"/>
      <c r="B200" s="231"/>
      <c r="C200" s="232"/>
      <c r="D200" s="233" t="s">
        <v>160</v>
      </c>
      <c r="E200" s="234" t="s">
        <v>1</v>
      </c>
      <c r="F200" s="235" t="s">
        <v>246</v>
      </c>
      <c r="G200" s="232"/>
      <c r="H200" s="236">
        <v>2.9710000000000001</v>
      </c>
      <c r="I200" s="237"/>
      <c r="J200" s="232"/>
      <c r="K200" s="232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160</v>
      </c>
      <c r="AU200" s="242" t="s">
        <v>158</v>
      </c>
      <c r="AV200" s="13" t="s">
        <v>158</v>
      </c>
      <c r="AW200" s="13" t="s">
        <v>34</v>
      </c>
      <c r="AX200" s="13" t="s">
        <v>78</v>
      </c>
      <c r="AY200" s="242" t="s">
        <v>152</v>
      </c>
    </row>
    <row r="201" s="13" customFormat="1">
      <c r="A201" s="13"/>
      <c r="B201" s="231"/>
      <c r="C201" s="232"/>
      <c r="D201" s="233" t="s">
        <v>160</v>
      </c>
      <c r="E201" s="234" t="s">
        <v>1</v>
      </c>
      <c r="F201" s="235" t="s">
        <v>247</v>
      </c>
      <c r="G201" s="232"/>
      <c r="H201" s="236">
        <v>-0.97199999999999998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160</v>
      </c>
      <c r="AU201" s="242" t="s">
        <v>158</v>
      </c>
      <c r="AV201" s="13" t="s">
        <v>158</v>
      </c>
      <c r="AW201" s="13" t="s">
        <v>34</v>
      </c>
      <c r="AX201" s="13" t="s">
        <v>78</v>
      </c>
      <c r="AY201" s="242" t="s">
        <v>152</v>
      </c>
    </row>
    <row r="202" s="13" customFormat="1">
      <c r="A202" s="13"/>
      <c r="B202" s="231"/>
      <c r="C202" s="232"/>
      <c r="D202" s="233" t="s">
        <v>160</v>
      </c>
      <c r="E202" s="234" t="s">
        <v>1</v>
      </c>
      <c r="F202" s="235" t="s">
        <v>248</v>
      </c>
      <c r="G202" s="232"/>
      <c r="H202" s="236">
        <v>-0.97199999999999998</v>
      </c>
      <c r="I202" s="237"/>
      <c r="J202" s="232"/>
      <c r="K202" s="232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160</v>
      </c>
      <c r="AU202" s="242" t="s">
        <v>158</v>
      </c>
      <c r="AV202" s="13" t="s">
        <v>158</v>
      </c>
      <c r="AW202" s="13" t="s">
        <v>34</v>
      </c>
      <c r="AX202" s="13" t="s">
        <v>78</v>
      </c>
      <c r="AY202" s="242" t="s">
        <v>152</v>
      </c>
    </row>
    <row r="203" s="14" customFormat="1">
      <c r="A203" s="14"/>
      <c r="B203" s="243"/>
      <c r="C203" s="244"/>
      <c r="D203" s="233" t="s">
        <v>160</v>
      </c>
      <c r="E203" s="245" t="s">
        <v>1</v>
      </c>
      <c r="F203" s="246" t="s">
        <v>163</v>
      </c>
      <c r="G203" s="244"/>
      <c r="H203" s="247">
        <v>1.0269999999999999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160</v>
      </c>
      <c r="AU203" s="253" t="s">
        <v>158</v>
      </c>
      <c r="AV203" s="14" t="s">
        <v>157</v>
      </c>
      <c r="AW203" s="14" t="s">
        <v>34</v>
      </c>
      <c r="AX203" s="14" t="s">
        <v>86</v>
      </c>
      <c r="AY203" s="253" t="s">
        <v>152</v>
      </c>
    </row>
    <row r="204" s="2" customFormat="1" ht="21.75" customHeight="1">
      <c r="A204" s="38"/>
      <c r="B204" s="39"/>
      <c r="C204" s="217" t="s">
        <v>249</v>
      </c>
      <c r="D204" s="217" t="s">
        <v>154</v>
      </c>
      <c r="E204" s="218" t="s">
        <v>250</v>
      </c>
      <c r="F204" s="219" t="s">
        <v>251</v>
      </c>
      <c r="G204" s="220" t="s">
        <v>90</v>
      </c>
      <c r="H204" s="221">
        <v>7</v>
      </c>
      <c r="I204" s="222"/>
      <c r="J204" s="223">
        <f>ROUND(I204*H204,2)</f>
        <v>0</v>
      </c>
      <c r="K204" s="224"/>
      <c r="L204" s="44"/>
      <c r="M204" s="225" t="s">
        <v>1</v>
      </c>
      <c r="N204" s="226" t="s">
        <v>44</v>
      </c>
      <c r="O204" s="91"/>
      <c r="P204" s="227">
        <f>O204*H204</f>
        <v>0</v>
      </c>
      <c r="Q204" s="227">
        <v>0.0011999999999999999</v>
      </c>
      <c r="R204" s="227">
        <f>Q204*H204</f>
        <v>0.0083999999999999995</v>
      </c>
      <c r="S204" s="227">
        <v>0.075999999999999998</v>
      </c>
      <c r="T204" s="228">
        <f>S204*H204</f>
        <v>0.53200000000000003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157</v>
      </c>
      <c r="AT204" s="229" t="s">
        <v>154</v>
      </c>
      <c r="AU204" s="229" t="s">
        <v>158</v>
      </c>
      <c r="AY204" s="17" t="s">
        <v>152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158</v>
      </c>
      <c r="BK204" s="230">
        <f>ROUND(I204*H204,2)</f>
        <v>0</v>
      </c>
      <c r="BL204" s="17" t="s">
        <v>157</v>
      </c>
      <c r="BM204" s="229" t="s">
        <v>252</v>
      </c>
    </row>
    <row r="205" s="13" customFormat="1">
      <c r="A205" s="13"/>
      <c r="B205" s="231"/>
      <c r="C205" s="232"/>
      <c r="D205" s="233" t="s">
        <v>160</v>
      </c>
      <c r="E205" s="234" t="s">
        <v>1</v>
      </c>
      <c r="F205" s="235" t="s">
        <v>253</v>
      </c>
      <c r="G205" s="232"/>
      <c r="H205" s="236">
        <v>2.3999999999999999</v>
      </c>
      <c r="I205" s="237"/>
      <c r="J205" s="232"/>
      <c r="K205" s="232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160</v>
      </c>
      <c r="AU205" s="242" t="s">
        <v>158</v>
      </c>
      <c r="AV205" s="13" t="s">
        <v>158</v>
      </c>
      <c r="AW205" s="13" t="s">
        <v>34</v>
      </c>
      <c r="AX205" s="13" t="s">
        <v>78</v>
      </c>
      <c r="AY205" s="242" t="s">
        <v>152</v>
      </c>
    </row>
    <row r="206" s="13" customFormat="1">
      <c r="A206" s="13"/>
      <c r="B206" s="231"/>
      <c r="C206" s="232"/>
      <c r="D206" s="233" t="s">
        <v>160</v>
      </c>
      <c r="E206" s="234" t="s">
        <v>1</v>
      </c>
      <c r="F206" s="235" t="s">
        <v>254</v>
      </c>
      <c r="G206" s="232"/>
      <c r="H206" s="236">
        <v>1.3999999999999999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160</v>
      </c>
      <c r="AU206" s="242" t="s">
        <v>158</v>
      </c>
      <c r="AV206" s="13" t="s">
        <v>158</v>
      </c>
      <c r="AW206" s="13" t="s">
        <v>34</v>
      </c>
      <c r="AX206" s="13" t="s">
        <v>78</v>
      </c>
      <c r="AY206" s="242" t="s">
        <v>152</v>
      </c>
    </row>
    <row r="207" s="13" customFormat="1">
      <c r="A207" s="13"/>
      <c r="B207" s="231"/>
      <c r="C207" s="232"/>
      <c r="D207" s="233" t="s">
        <v>160</v>
      </c>
      <c r="E207" s="234" t="s">
        <v>1</v>
      </c>
      <c r="F207" s="235" t="s">
        <v>255</v>
      </c>
      <c r="G207" s="232"/>
      <c r="H207" s="236">
        <v>3.2000000000000002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160</v>
      </c>
      <c r="AU207" s="242" t="s">
        <v>158</v>
      </c>
      <c r="AV207" s="13" t="s">
        <v>158</v>
      </c>
      <c r="AW207" s="13" t="s">
        <v>34</v>
      </c>
      <c r="AX207" s="13" t="s">
        <v>78</v>
      </c>
      <c r="AY207" s="242" t="s">
        <v>152</v>
      </c>
    </row>
    <row r="208" s="14" customFormat="1">
      <c r="A208" s="14"/>
      <c r="B208" s="243"/>
      <c r="C208" s="244"/>
      <c r="D208" s="233" t="s">
        <v>160</v>
      </c>
      <c r="E208" s="245" t="s">
        <v>1</v>
      </c>
      <c r="F208" s="246" t="s">
        <v>163</v>
      </c>
      <c r="G208" s="244"/>
      <c r="H208" s="247">
        <v>7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160</v>
      </c>
      <c r="AU208" s="253" t="s">
        <v>158</v>
      </c>
      <c r="AV208" s="14" t="s">
        <v>157</v>
      </c>
      <c r="AW208" s="14" t="s">
        <v>34</v>
      </c>
      <c r="AX208" s="14" t="s">
        <v>86</v>
      </c>
      <c r="AY208" s="253" t="s">
        <v>152</v>
      </c>
    </row>
    <row r="209" s="2" customFormat="1" ht="24.15" customHeight="1">
      <c r="A209" s="38"/>
      <c r="B209" s="39"/>
      <c r="C209" s="217" t="s">
        <v>256</v>
      </c>
      <c r="D209" s="217" t="s">
        <v>154</v>
      </c>
      <c r="E209" s="218" t="s">
        <v>257</v>
      </c>
      <c r="F209" s="219" t="s">
        <v>258</v>
      </c>
      <c r="G209" s="220" t="s">
        <v>90</v>
      </c>
      <c r="H209" s="221">
        <v>3.5699999999999998</v>
      </c>
      <c r="I209" s="222"/>
      <c r="J209" s="223">
        <f>ROUND(I209*H209,2)</f>
        <v>0</v>
      </c>
      <c r="K209" s="224"/>
      <c r="L209" s="44"/>
      <c r="M209" s="225" t="s">
        <v>1</v>
      </c>
      <c r="N209" s="226" t="s">
        <v>44</v>
      </c>
      <c r="O209" s="91"/>
      <c r="P209" s="227">
        <f>O209*H209</f>
        <v>0</v>
      </c>
      <c r="Q209" s="227">
        <v>0.00055999999999999995</v>
      </c>
      <c r="R209" s="227">
        <f>Q209*H209</f>
        <v>0.0019991999999999996</v>
      </c>
      <c r="S209" s="227">
        <v>0.27000000000000002</v>
      </c>
      <c r="T209" s="228">
        <f>S209*H209</f>
        <v>0.96389999999999998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157</v>
      </c>
      <c r="AT209" s="229" t="s">
        <v>154</v>
      </c>
      <c r="AU209" s="229" t="s">
        <v>158</v>
      </c>
      <c r="AY209" s="17" t="s">
        <v>152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158</v>
      </c>
      <c r="BK209" s="230">
        <f>ROUND(I209*H209,2)</f>
        <v>0</v>
      </c>
      <c r="BL209" s="17" t="s">
        <v>157</v>
      </c>
      <c r="BM209" s="229" t="s">
        <v>259</v>
      </c>
    </row>
    <row r="210" s="13" customFormat="1">
      <c r="A210" s="13"/>
      <c r="B210" s="231"/>
      <c r="C210" s="232"/>
      <c r="D210" s="233" t="s">
        <v>160</v>
      </c>
      <c r="E210" s="234" t="s">
        <v>1</v>
      </c>
      <c r="F210" s="235" t="s">
        <v>161</v>
      </c>
      <c r="G210" s="232"/>
      <c r="H210" s="236">
        <v>2.5499999999999998</v>
      </c>
      <c r="I210" s="237"/>
      <c r="J210" s="232"/>
      <c r="K210" s="232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160</v>
      </c>
      <c r="AU210" s="242" t="s">
        <v>158</v>
      </c>
      <c r="AV210" s="13" t="s">
        <v>158</v>
      </c>
      <c r="AW210" s="13" t="s">
        <v>34</v>
      </c>
      <c r="AX210" s="13" t="s">
        <v>78</v>
      </c>
      <c r="AY210" s="242" t="s">
        <v>152</v>
      </c>
    </row>
    <row r="211" s="13" customFormat="1">
      <c r="A211" s="13"/>
      <c r="B211" s="231"/>
      <c r="C211" s="232"/>
      <c r="D211" s="233" t="s">
        <v>160</v>
      </c>
      <c r="E211" s="234" t="s">
        <v>1</v>
      </c>
      <c r="F211" s="235" t="s">
        <v>260</v>
      </c>
      <c r="G211" s="232"/>
      <c r="H211" s="236">
        <v>1.02</v>
      </c>
      <c r="I211" s="237"/>
      <c r="J211" s="232"/>
      <c r="K211" s="232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160</v>
      </c>
      <c r="AU211" s="242" t="s">
        <v>158</v>
      </c>
      <c r="AV211" s="13" t="s">
        <v>158</v>
      </c>
      <c r="AW211" s="13" t="s">
        <v>34</v>
      </c>
      <c r="AX211" s="13" t="s">
        <v>78</v>
      </c>
      <c r="AY211" s="242" t="s">
        <v>152</v>
      </c>
    </row>
    <row r="212" s="14" customFormat="1">
      <c r="A212" s="14"/>
      <c r="B212" s="243"/>
      <c r="C212" s="244"/>
      <c r="D212" s="233" t="s">
        <v>160</v>
      </c>
      <c r="E212" s="245" t="s">
        <v>1</v>
      </c>
      <c r="F212" s="246" t="s">
        <v>163</v>
      </c>
      <c r="G212" s="244"/>
      <c r="H212" s="247">
        <v>3.5699999999999998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160</v>
      </c>
      <c r="AU212" s="253" t="s">
        <v>158</v>
      </c>
      <c r="AV212" s="14" t="s">
        <v>157</v>
      </c>
      <c r="AW212" s="14" t="s">
        <v>34</v>
      </c>
      <c r="AX212" s="14" t="s">
        <v>86</v>
      </c>
      <c r="AY212" s="253" t="s">
        <v>152</v>
      </c>
    </row>
    <row r="213" s="2" customFormat="1" ht="24.15" customHeight="1">
      <c r="A213" s="38"/>
      <c r="B213" s="39"/>
      <c r="C213" s="217" t="s">
        <v>261</v>
      </c>
      <c r="D213" s="217" t="s">
        <v>154</v>
      </c>
      <c r="E213" s="218" t="s">
        <v>262</v>
      </c>
      <c r="F213" s="219" t="s">
        <v>263</v>
      </c>
      <c r="G213" s="220" t="s">
        <v>228</v>
      </c>
      <c r="H213" s="221">
        <v>20</v>
      </c>
      <c r="I213" s="222"/>
      <c r="J213" s="223">
        <f>ROUND(I213*H213,2)</f>
        <v>0</v>
      </c>
      <c r="K213" s="224"/>
      <c r="L213" s="44"/>
      <c r="M213" s="225" t="s">
        <v>1</v>
      </c>
      <c r="N213" s="226" t="s">
        <v>44</v>
      </c>
      <c r="O213" s="91"/>
      <c r="P213" s="227">
        <f>O213*H213</f>
        <v>0</v>
      </c>
      <c r="Q213" s="227">
        <v>0.00050000000000000001</v>
      </c>
      <c r="R213" s="227">
        <f>Q213*H213</f>
        <v>0.01</v>
      </c>
      <c r="S213" s="227">
        <v>0.0060000000000000001</v>
      </c>
      <c r="T213" s="228">
        <f>S213*H213</f>
        <v>0.12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157</v>
      </c>
      <c r="AT213" s="229" t="s">
        <v>154</v>
      </c>
      <c r="AU213" s="229" t="s">
        <v>158</v>
      </c>
      <c r="AY213" s="17" t="s">
        <v>152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158</v>
      </c>
      <c r="BK213" s="230">
        <f>ROUND(I213*H213,2)</f>
        <v>0</v>
      </c>
      <c r="BL213" s="17" t="s">
        <v>157</v>
      </c>
      <c r="BM213" s="229" t="s">
        <v>264</v>
      </c>
    </row>
    <row r="214" s="13" customFormat="1">
      <c r="A214" s="13"/>
      <c r="B214" s="231"/>
      <c r="C214" s="232"/>
      <c r="D214" s="233" t="s">
        <v>160</v>
      </c>
      <c r="E214" s="234" t="s">
        <v>1</v>
      </c>
      <c r="F214" s="235" t="s">
        <v>265</v>
      </c>
      <c r="G214" s="232"/>
      <c r="H214" s="236">
        <v>10</v>
      </c>
      <c r="I214" s="237"/>
      <c r="J214" s="232"/>
      <c r="K214" s="232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160</v>
      </c>
      <c r="AU214" s="242" t="s">
        <v>158</v>
      </c>
      <c r="AV214" s="13" t="s">
        <v>158</v>
      </c>
      <c r="AW214" s="13" t="s">
        <v>34</v>
      </c>
      <c r="AX214" s="13" t="s">
        <v>78</v>
      </c>
      <c r="AY214" s="242" t="s">
        <v>152</v>
      </c>
    </row>
    <row r="215" s="13" customFormat="1">
      <c r="A215" s="13"/>
      <c r="B215" s="231"/>
      <c r="C215" s="232"/>
      <c r="D215" s="233" t="s">
        <v>160</v>
      </c>
      <c r="E215" s="234" t="s">
        <v>1</v>
      </c>
      <c r="F215" s="235" t="s">
        <v>266</v>
      </c>
      <c r="G215" s="232"/>
      <c r="H215" s="236">
        <v>10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160</v>
      </c>
      <c r="AU215" s="242" t="s">
        <v>158</v>
      </c>
      <c r="AV215" s="13" t="s">
        <v>158</v>
      </c>
      <c r="AW215" s="13" t="s">
        <v>34</v>
      </c>
      <c r="AX215" s="13" t="s">
        <v>78</v>
      </c>
      <c r="AY215" s="242" t="s">
        <v>152</v>
      </c>
    </row>
    <row r="216" s="14" customFormat="1">
      <c r="A216" s="14"/>
      <c r="B216" s="243"/>
      <c r="C216" s="244"/>
      <c r="D216" s="233" t="s">
        <v>160</v>
      </c>
      <c r="E216" s="245" t="s">
        <v>1</v>
      </c>
      <c r="F216" s="246" t="s">
        <v>163</v>
      </c>
      <c r="G216" s="244"/>
      <c r="H216" s="247">
        <v>20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160</v>
      </c>
      <c r="AU216" s="253" t="s">
        <v>158</v>
      </c>
      <c r="AV216" s="14" t="s">
        <v>157</v>
      </c>
      <c r="AW216" s="14" t="s">
        <v>34</v>
      </c>
      <c r="AX216" s="14" t="s">
        <v>86</v>
      </c>
      <c r="AY216" s="253" t="s">
        <v>152</v>
      </c>
    </row>
    <row r="217" s="2" customFormat="1" ht="24.15" customHeight="1">
      <c r="A217" s="38"/>
      <c r="B217" s="39"/>
      <c r="C217" s="217" t="s">
        <v>7</v>
      </c>
      <c r="D217" s="217" t="s">
        <v>154</v>
      </c>
      <c r="E217" s="218" t="s">
        <v>267</v>
      </c>
      <c r="F217" s="219" t="s">
        <v>268</v>
      </c>
      <c r="G217" s="220" t="s">
        <v>90</v>
      </c>
      <c r="H217" s="221">
        <v>21.315000000000001</v>
      </c>
      <c r="I217" s="222"/>
      <c r="J217" s="223">
        <f>ROUND(I217*H217,2)</f>
        <v>0</v>
      </c>
      <c r="K217" s="224"/>
      <c r="L217" s="44"/>
      <c r="M217" s="225" t="s">
        <v>1</v>
      </c>
      <c r="N217" s="226" t="s">
        <v>44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0.045999999999999999</v>
      </c>
      <c r="T217" s="228">
        <f>S217*H217</f>
        <v>0.98049000000000008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157</v>
      </c>
      <c r="AT217" s="229" t="s">
        <v>154</v>
      </c>
      <c r="AU217" s="229" t="s">
        <v>158</v>
      </c>
      <c r="AY217" s="17" t="s">
        <v>152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158</v>
      </c>
      <c r="BK217" s="230">
        <f>ROUND(I217*H217,2)</f>
        <v>0</v>
      </c>
      <c r="BL217" s="17" t="s">
        <v>157</v>
      </c>
      <c r="BM217" s="229" t="s">
        <v>269</v>
      </c>
    </row>
    <row r="218" s="13" customFormat="1">
      <c r="A218" s="13"/>
      <c r="B218" s="231"/>
      <c r="C218" s="232"/>
      <c r="D218" s="233" t="s">
        <v>160</v>
      </c>
      <c r="E218" s="234" t="s">
        <v>1</v>
      </c>
      <c r="F218" s="235" t="s">
        <v>203</v>
      </c>
      <c r="G218" s="232"/>
      <c r="H218" s="236">
        <v>6.7050000000000001</v>
      </c>
      <c r="I218" s="237"/>
      <c r="J218" s="232"/>
      <c r="K218" s="232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160</v>
      </c>
      <c r="AU218" s="242" t="s">
        <v>158</v>
      </c>
      <c r="AV218" s="13" t="s">
        <v>158</v>
      </c>
      <c r="AW218" s="13" t="s">
        <v>34</v>
      </c>
      <c r="AX218" s="13" t="s">
        <v>78</v>
      </c>
      <c r="AY218" s="242" t="s">
        <v>152</v>
      </c>
    </row>
    <row r="219" s="13" customFormat="1">
      <c r="A219" s="13"/>
      <c r="B219" s="231"/>
      <c r="C219" s="232"/>
      <c r="D219" s="233" t="s">
        <v>160</v>
      </c>
      <c r="E219" s="234" t="s">
        <v>1</v>
      </c>
      <c r="F219" s="235" t="s">
        <v>204</v>
      </c>
      <c r="G219" s="232"/>
      <c r="H219" s="236">
        <v>14.609999999999999</v>
      </c>
      <c r="I219" s="237"/>
      <c r="J219" s="232"/>
      <c r="K219" s="232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160</v>
      </c>
      <c r="AU219" s="242" t="s">
        <v>158</v>
      </c>
      <c r="AV219" s="13" t="s">
        <v>158</v>
      </c>
      <c r="AW219" s="13" t="s">
        <v>34</v>
      </c>
      <c r="AX219" s="13" t="s">
        <v>78</v>
      </c>
      <c r="AY219" s="242" t="s">
        <v>152</v>
      </c>
    </row>
    <row r="220" s="14" customFormat="1">
      <c r="A220" s="14"/>
      <c r="B220" s="243"/>
      <c r="C220" s="244"/>
      <c r="D220" s="233" t="s">
        <v>160</v>
      </c>
      <c r="E220" s="245" t="s">
        <v>1</v>
      </c>
      <c r="F220" s="246" t="s">
        <v>163</v>
      </c>
      <c r="G220" s="244"/>
      <c r="H220" s="247">
        <v>21.314999999999998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160</v>
      </c>
      <c r="AU220" s="253" t="s">
        <v>158</v>
      </c>
      <c r="AV220" s="14" t="s">
        <v>157</v>
      </c>
      <c r="AW220" s="14" t="s">
        <v>34</v>
      </c>
      <c r="AX220" s="14" t="s">
        <v>86</v>
      </c>
      <c r="AY220" s="253" t="s">
        <v>152</v>
      </c>
    </row>
    <row r="221" s="12" customFormat="1" ht="22.8" customHeight="1">
      <c r="A221" s="12"/>
      <c r="B221" s="202"/>
      <c r="C221" s="203"/>
      <c r="D221" s="204" t="s">
        <v>77</v>
      </c>
      <c r="E221" s="215" t="s">
        <v>270</v>
      </c>
      <c r="F221" s="215" t="s">
        <v>271</v>
      </c>
      <c r="G221" s="203"/>
      <c r="H221" s="203"/>
      <c r="I221" s="206"/>
      <c r="J221" s="216">
        <f>BK221</f>
        <v>0</v>
      </c>
      <c r="K221" s="203"/>
      <c r="L221" s="207"/>
      <c r="M221" s="208"/>
      <c r="N221" s="209"/>
      <c r="O221" s="209"/>
      <c r="P221" s="210">
        <f>SUM(P222:P234)</f>
        <v>0</v>
      </c>
      <c r="Q221" s="209"/>
      <c r="R221" s="210">
        <f>SUM(R222:R234)</f>
        <v>0</v>
      </c>
      <c r="S221" s="209"/>
      <c r="T221" s="211">
        <f>SUM(T222:T234)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2" t="s">
        <v>86</v>
      </c>
      <c r="AT221" s="213" t="s">
        <v>77</v>
      </c>
      <c r="AU221" s="213" t="s">
        <v>86</v>
      </c>
      <c r="AY221" s="212" t="s">
        <v>152</v>
      </c>
      <c r="BK221" s="214">
        <f>SUM(BK222:BK234)</f>
        <v>0</v>
      </c>
    </row>
    <row r="222" s="2" customFormat="1" ht="24.15" customHeight="1">
      <c r="A222" s="38"/>
      <c r="B222" s="39"/>
      <c r="C222" s="217" t="s">
        <v>272</v>
      </c>
      <c r="D222" s="217" t="s">
        <v>154</v>
      </c>
      <c r="E222" s="218" t="s">
        <v>273</v>
      </c>
      <c r="F222" s="219" t="s">
        <v>274</v>
      </c>
      <c r="G222" s="220" t="s">
        <v>275</v>
      </c>
      <c r="H222" s="221">
        <v>13.957000000000001</v>
      </c>
      <c r="I222" s="222"/>
      <c r="J222" s="223">
        <f>ROUND(I222*H222,2)</f>
        <v>0</v>
      </c>
      <c r="K222" s="224"/>
      <c r="L222" s="44"/>
      <c r="M222" s="225" t="s">
        <v>1</v>
      </c>
      <c r="N222" s="226" t="s">
        <v>44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157</v>
      </c>
      <c r="AT222" s="229" t="s">
        <v>154</v>
      </c>
      <c r="AU222" s="229" t="s">
        <v>158</v>
      </c>
      <c r="AY222" s="17" t="s">
        <v>152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158</v>
      </c>
      <c r="BK222" s="230">
        <f>ROUND(I222*H222,2)</f>
        <v>0</v>
      </c>
      <c r="BL222" s="17" t="s">
        <v>157</v>
      </c>
      <c r="BM222" s="229" t="s">
        <v>276</v>
      </c>
    </row>
    <row r="223" s="2" customFormat="1" ht="33" customHeight="1">
      <c r="A223" s="38"/>
      <c r="B223" s="39"/>
      <c r="C223" s="217" t="s">
        <v>277</v>
      </c>
      <c r="D223" s="217" t="s">
        <v>154</v>
      </c>
      <c r="E223" s="218" t="s">
        <v>278</v>
      </c>
      <c r="F223" s="219" t="s">
        <v>279</v>
      </c>
      <c r="G223" s="220" t="s">
        <v>275</v>
      </c>
      <c r="H223" s="221">
        <v>13.957000000000001</v>
      </c>
      <c r="I223" s="222"/>
      <c r="J223" s="223">
        <f>ROUND(I223*H223,2)</f>
        <v>0</v>
      </c>
      <c r="K223" s="224"/>
      <c r="L223" s="44"/>
      <c r="M223" s="225" t="s">
        <v>1</v>
      </c>
      <c r="N223" s="226" t="s">
        <v>44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157</v>
      </c>
      <c r="AT223" s="229" t="s">
        <v>154</v>
      </c>
      <c r="AU223" s="229" t="s">
        <v>158</v>
      </c>
      <c r="AY223" s="17" t="s">
        <v>152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158</v>
      </c>
      <c r="BK223" s="230">
        <f>ROUND(I223*H223,2)</f>
        <v>0</v>
      </c>
      <c r="BL223" s="17" t="s">
        <v>157</v>
      </c>
      <c r="BM223" s="229" t="s">
        <v>280</v>
      </c>
    </row>
    <row r="224" s="2" customFormat="1" ht="24.15" customHeight="1">
      <c r="A224" s="38"/>
      <c r="B224" s="39"/>
      <c r="C224" s="217" t="s">
        <v>281</v>
      </c>
      <c r="D224" s="217" t="s">
        <v>154</v>
      </c>
      <c r="E224" s="218" t="s">
        <v>282</v>
      </c>
      <c r="F224" s="219" t="s">
        <v>283</v>
      </c>
      <c r="G224" s="220" t="s">
        <v>275</v>
      </c>
      <c r="H224" s="221">
        <v>69.784999999999997</v>
      </c>
      <c r="I224" s="222"/>
      <c r="J224" s="223">
        <f>ROUND(I224*H224,2)</f>
        <v>0</v>
      </c>
      <c r="K224" s="224"/>
      <c r="L224" s="44"/>
      <c r="M224" s="225" t="s">
        <v>1</v>
      </c>
      <c r="N224" s="226" t="s">
        <v>44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157</v>
      </c>
      <c r="AT224" s="229" t="s">
        <v>154</v>
      </c>
      <c r="AU224" s="229" t="s">
        <v>158</v>
      </c>
      <c r="AY224" s="17" t="s">
        <v>152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158</v>
      </c>
      <c r="BK224" s="230">
        <f>ROUND(I224*H224,2)</f>
        <v>0</v>
      </c>
      <c r="BL224" s="17" t="s">
        <v>157</v>
      </c>
      <c r="BM224" s="229" t="s">
        <v>284</v>
      </c>
    </row>
    <row r="225" s="13" customFormat="1">
      <c r="A225" s="13"/>
      <c r="B225" s="231"/>
      <c r="C225" s="232"/>
      <c r="D225" s="233" t="s">
        <v>160</v>
      </c>
      <c r="E225" s="232"/>
      <c r="F225" s="235" t="s">
        <v>285</v>
      </c>
      <c r="G225" s="232"/>
      <c r="H225" s="236">
        <v>69.784999999999997</v>
      </c>
      <c r="I225" s="237"/>
      <c r="J225" s="232"/>
      <c r="K225" s="232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160</v>
      </c>
      <c r="AU225" s="242" t="s">
        <v>158</v>
      </c>
      <c r="AV225" s="13" t="s">
        <v>158</v>
      </c>
      <c r="AW225" s="13" t="s">
        <v>4</v>
      </c>
      <c r="AX225" s="13" t="s">
        <v>86</v>
      </c>
      <c r="AY225" s="242" t="s">
        <v>152</v>
      </c>
    </row>
    <row r="226" s="2" customFormat="1" ht="33" customHeight="1">
      <c r="A226" s="38"/>
      <c r="B226" s="39"/>
      <c r="C226" s="217" t="s">
        <v>286</v>
      </c>
      <c r="D226" s="217" t="s">
        <v>154</v>
      </c>
      <c r="E226" s="218" t="s">
        <v>287</v>
      </c>
      <c r="F226" s="219" t="s">
        <v>288</v>
      </c>
      <c r="G226" s="220" t="s">
        <v>275</v>
      </c>
      <c r="H226" s="221">
        <v>13.451000000000001</v>
      </c>
      <c r="I226" s="222"/>
      <c r="J226" s="223">
        <f>ROUND(I226*H226,2)</f>
        <v>0</v>
      </c>
      <c r="K226" s="224"/>
      <c r="L226" s="44"/>
      <c r="M226" s="225" t="s">
        <v>1</v>
      </c>
      <c r="N226" s="226" t="s">
        <v>44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157</v>
      </c>
      <c r="AT226" s="229" t="s">
        <v>154</v>
      </c>
      <c r="AU226" s="229" t="s">
        <v>158</v>
      </c>
      <c r="AY226" s="17" t="s">
        <v>152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158</v>
      </c>
      <c r="BK226" s="230">
        <f>ROUND(I226*H226,2)</f>
        <v>0</v>
      </c>
      <c r="BL226" s="17" t="s">
        <v>157</v>
      </c>
      <c r="BM226" s="229" t="s">
        <v>289</v>
      </c>
    </row>
    <row r="227" s="13" customFormat="1">
      <c r="A227" s="13"/>
      <c r="B227" s="231"/>
      <c r="C227" s="232"/>
      <c r="D227" s="233" t="s">
        <v>160</v>
      </c>
      <c r="E227" s="234" t="s">
        <v>1</v>
      </c>
      <c r="F227" s="235" t="s">
        <v>290</v>
      </c>
      <c r="G227" s="232"/>
      <c r="H227" s="236">
        <v>15.513999999999999</v>
      </c>
      <c r="I227" s="237"/>
      <c r="J227" s="232"/>
      <c r="K227" s="232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160</v>
      </c>
      <c r="AU227" s="242" t="s">
        <v>158</v>
      </c>
      <c r="AV227" s="13" t="s">
        <v>158</v>
      </c>
      <c r="AW227" s="13" t="s">
        <v>34</v>
      </c>
      <c r="AX227" s="13" t="s">
        <v>78</v>
      </c>
      <c r="AY227" s="242" t="s">
        <v>152</v>
      </c>
    </row>
    <row r="228" s="13" customFormat="1">
      <c r="A228" s="13"/>
      <c r="B228" s="231"/>
      <c r="C228" s="232"/>
      <c r="D228" s="233" t="s">
        <v>160</v>
      </c>
      <c r="E228" s="234" t="s">
        <v>1</v>
      </c>
      <c r="F228" s="235" t="s">
        <v>291</v>
      </c>
      <c r="G228" s="232"/>
      <c r="H228" s="236">
        <v>-2.0630000000000002</v>
      </c>
      <c r="I228" s="237"/>
      <c r="J228" s="232"/>
      <c r="K228" s="232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160</v>
      </c>
      <c r="AU228" s="242" t="s">
        <v>158</v>
      </c>
      <c r="AV228" s="13" t="s">
        <v>158</v>
      </c>
      <c r="AW228" s="13" t="s">
        <v>34</v>
      </c>
      <c r="AX228" s="13" t="s">
        <v>78</v>
      </c>
      <c r="AY228" s="242" t="s">
        <v>152</v>
      </c>
    </row>
    <row r="229" s="14" customFormat="1">
      <c r="A229" s="14"/>
      <c r="B229" s="243"/>
      <c r="C229" s="244"/>
      <c r="D229" s="233" t="s">
        <v>160</v>
      </c>
      <c r="E229" s="245" t="s">
        <v>1</v>
      </c>
      <c r="F229" s="246" t="s">
        <v>163</v>
      </c>
      <c r="G229" s="244"/>
      <c r="H229" s="247">
        <v>13.451000000000001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160</v>
      </c>
      <c r="AU229" s="253" t="s">
        <v>158</v>
      </c>
      <c r="AV229" s="14" t="s">
        <v>157</v>
      </c>
      <c r="AW229" s="14" t="s">
        <v>34</v>
      </c>
      <c r="AX229" s="14" t="s">
        <v>86</v>
      </c>
      <c r="AY229" s="253" t="s">
        <v>152</v>
      </c>
    </row>
    <row r="230" s="2" customFormat="1" ht="33" customHeight="1">
      <c r="A230" s="38"/>
      <c r="B230" s="39"/>
      <c r="C230" s="217" t="s">
        <v>292</v>
      </c>
      <c r="D230" s="217" t="s">
        <v>154</v>
      </c>
      <c r="E230" s="218" t="s">
        <v>293</v>
      </c>
      <c r="F230" s="219" t="s">
        <v>294</v>
      </c>
      <c r="G230" s="220" t="s">
        <v>275</v>
      </c>
      <c r="H230" s="221">
        <v>2.0630000000000002</v>
      </c>
      <c r="I230" s="222"/>
      <c r="J230" s="223">
        <f>ROUND(I230*H230,2)</f>
        <v>0</v>
      </c>
      <c r="K230" s="224"/>
      <c r="L230" s="44"/>
      <c r="M230" s="225" t="s">
        <v>1</v>
      </c>
      <c r="N230" s="226" t="s">
        <v>44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157</v>
      </c>
      <c r="AT230" s="229" t="s">
        <v>154</v>
      </c>
      <c r="AU230" s="229" t="s">
        <v>158</v>
      </c>
      <c r="AY230" s="17" t="s">
        <v>152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158</v>
      </c>
      <c r="BK230" s="230">
        <f>ROUND(I230*H230,2)</f>
        <v>0</v>
      </c>
      <c r="BL230" s="17" t="s">
        <v>157</v>
      </c>
      <c r="BM230" s="229" t="s">
        <v>295</v>
      </c>
    </row>
    <row r="231" s="13" customFormat="1">
      <c r="A231" s="13"/>
      <c r="B231" s="231"/>
      <c r="C231" s="232"/>
      <c r="D231" s="233" t="s">
        <v>160</v>
      </c>
      <c r="E231" s="234" t="s">
        <v>1</v>
      </c>
      <c r="F231" s="235" t="s">
        <v>296</v>
      </c>
      <c r="G231" s="232"/>
      <c r="H231" s="236">
        <v>0.69999999999999996</v>
      </c>
      <c r="I231" s="237"/>
      <c r="J231" s="232"/>
      <c r="K231" s="232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160</v>
      </c>
      <c r="AU231" s="242" t="s">
        <v>158</v>
      </c>
      <c r="AV231" s="13" t="s">
        <v>158</v>
      </c>
      <c r="AW231" s="13" t="s">
        <v>34</v>
      </c>
      <c r="AX231" s="13" t="s">
        <v>78</v>
      </c>
      <c r="AY231" s="242" t="s">
        <v>152</v>
      </c>
    </row>
    <row r="232" s="13" customFormat="1">
      <c r="A232" s="13"/>
      <c r="B232" s="231"/>
      <c r="C232" s="232"/>
      <c r="D232" s="233" t="s">
        <v>160</v>
      </c>
      <c r="E232" s="234" t="s">
        <v>1</v>
      </c>
      <c r="F232" s="235" t="s">
        <v>297</v>
      </c>
      <c r="G232" s="232"/>
      <c r="H232" s="236">
        <v>0.39100000000000001</v>
      </c>
      <c r="I232" s="237"/>
      <c r="J232" s="232"/>
      <c r="K232" s="232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160</v>
      </c>
      <c r="AU232" s="242" t="s">
        <v>158</v>
      </c>
      <c r="AV232" s="13" t="s">
        <v>158</v>
      </c>
      <c r="AW232" s="13" t="s">
        <v>34</v>
      </c>
      <c r="AX232" s="13" t="s">
        <v>78</v>
      </c>
      <c r="AY232" s="242" t="s">
        <v>152</v>
      </c>
    </row>
    <row r="233" s="13" customFormat="1">
      <c r="A233" s="13"/>
      <c r="B233" s="231"/>
      <c r="C233" s="232"/>
      <c r="D233" s="233" t="s">
        <v>160</v>
      </c>
      <c r="E233" s="234" t="s">
        <v>1</v>
      </c>
      <c r="F233" s="235" t="s">
        <v>298</v>
      </c>
      <c r="G233" s="232"/>
      <c r="H233" s="236">
        <v>0.97199999999999998</v>
      </c>
      <c r="I233" s="237"/>
      <c r="J233" s="232"/>
      <c r="K233" s="232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160</v>
      </c>
      <c r="AU233" s="242" t="s">
        <v>158</v>
      </c>
      <c r="AV233" s="13" t="s">
        <v>158</v>
      </c>
      <c r="AW233" s="13" t="s">
        <v>34</v>
      </c>
      <c r="AX233" s="13" t="s">
        <v>78</v>
      </c>
      <c r="AY233" s="242" t="s">
        <v>152</v>
      </c>
    </row>
    <row r="234" s="14" customFormat="1">
      <c r="A234" s="14"/>
      <c r="B234" s="243"/>
      <c r="C234" s="244"/>
      <c r="D234" s="233" t="s">
        <v>160</v>
      </c>
      <c r="E234" s="245" t="s">
        <v>1</v>
      </c>
      <c r="F234" s="246" t="s">
        <v>163</v>
      </c>
      <c r="G234" s="244"/>
      <c r="H234" s="247">
        <v>2.0630000000000002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160</v>
      </c>
      <c r="AU234" s="253" t="s">
        <v>158</v>
      </c>
      <c r="AV234" s="14" t="s">
        <v>157</v>
      </c>
      <c r="AW234" s="14" t="s">
        <v>34</v>
      </c>
      <c r="AX234" s="14" t="s">
        <v>86</v>
      </c>
      <c r="AY234" s="253" t="s">
        <v>152</v>
      </c>
    </row>
    <row r="235" s="12" customFormat="1" ht="22.8" customHeight="1">
      <c r="A235" s="12"/>
      <c r="B235" s="202"/>
      <c r="C235" s="203"/>
      <c r="D235" s="204" t="s">
        <v>77</v>
      </c>
      <c r="E235" s="215" t="s">
        <v>299</v>
      </c>
      <c r="F235" s="215" t="s">
        <v>300</v>
      </c>
      <c r="G235" s="203"/>
      <c r="H235" s="203"/>
      <c r="I235" s="206"/>
      <c r="J235" s="216">
        <f>BK235</f>
        <v>0</v>
      </c>
      <c r="K235" s="203"/>
      <c r="L235" s="207"/>
      <c r="M235" s="208"/>
      <c r="N235" s="209"/>
      <c r="O235" s="209"/>
      <c r="P235" s="210">
        <f>P236</f>
        <v>0</v>
      </c>
      <c r="Q235" s="209"/>
      <c r="R235" s="210">
        <f>R236</f>
        <v>0</v>
      </c>
      <c r="S235" s="209"/>
      <c r="T235" s="211">
        <f>T236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2" t="s">
        <v>86</v>
      </c>
      <c r="AT235" s="213" t="s">
        <v>77</v>
      </c>
      <c r="AU235" s="213" t="s">
        <v>86</v>
      </c>
      <c r="AY235" s="212" t="s">
        <v>152</v>
      </c>
      <c r="BK235" s="214">
        <f>BK236</f>
        <v>0</v>
      </c>
    </row>
    <row r="236" s="2" customFormat="1" ht="21.75" customHeight="1">
      <c r="A236" s="38"/>
      <c r="B236" s="39"/>
      <c r="C236" s="217" t="s">
        <v>301</v>
      </c>
      <c r="D236" s="217" t="s">
        <v>154</v>
      </c>
      <c r="E236" s="218" t="s">
        <v>302</v>
      </c>
      <c r="F236" s="219" t="s">
        <v>303</v>
      </c>
      <c r="G236" s="220" t="s">
        <v>275</v>
      </c>
      <c r="H236" s="221">
        <v>8.5380000000000003</v>
      </c>
      <c r="I236" s="222"/>
      <c r="J236" s="223">
        <f>ROUND(I236*H236,2)</f>
        <v>0</v>
      </c>
      <c r="K236" s="224"/>
      <c r="L236" s="44"/>
      <c r="M236" s="225" t="s">
        <v>1</v>
      </c>
      <c r="N236" s="226" t="s">
        <v>44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157</v>
      </c>
      <c r="AT236" s="229" t="s">
        <v>154</v>
      </c>
      <c r="AU236" s="229" t="s">
        <v>158</v>
      </c>
      <c r="AY236" s="17" t="s">
        <v>152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158</v>
      </c>
      <c r="BK236" s="230">
        <f>ROUND(I236*H236,2)</f>
        <v>0</v>
      </c>
      <c r="BL236" s="17" t="s">
        <v>157</v>
      </c>
      <c r="BM236" s="229" t="s">
        <v>304</v>
      </c>
    </row>
    <row r="237" s="12" customFormat="1" ht="25.92" customHeight="1">
      <c r="A237" s="12"/>
      <c r="B237" s="202"/>
      <c r="C237" s="203"/>
      <c r="D237" s="204" t="s">
        <v>77</v>
      </c>
      <c r="E237" s="205" t="s">
        <v>305</v>
      </c>
      <c r="F237" s="205" t="s">
        <v>306</v>
      </c>
      <c r="G237" s="203"/>
      <c r="H237" s="203"/>
      <c r="I237" s="206"/>
      <c r="J237" s="189">
        <f>BK237</f>
        <v>0</v>
      </c>
      <c r="K237" s="203"/>
      <c r="L237" s="207"/>
      <c r="M237" s="208"/>
      <c r="N237" s="209"/>
      <c r="O237" s="209"/>
      <c r="P237" s="210">
        <f>P238+P256+P266+P277+P304+P319+P328+P349+P357+P362+P411+P432+P437+P480+P503</f>
        <v>0</v>
      </c>
      <c r="Q237" s="209"/>
      <c r="R237" s="210">
        <f>R238+R256+R266+R277+R304+R319+R328+R349+R357+R362+R411+R432+R437+R480+R503</f>
        <v>1.4645656</v>
      </c>
      <c r="S237" s="209"/>
      <c r="T237" s="211">
        <f>T238+T256+T266+T277+T304+T319+T328+T349+T357+T362+T411+T432+T437+T480+T503</f>
        <v>9.1007700600000003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2" t="s">
        <v>158</v>
      </c>
      <c r="AT237" s="213" t="s">
        <v>77</v>
      </c>
      <c r="AU237" s="213" t="s">
        <v>78</v>
      </c>
      <c r="AY237" s="212" t="s">
        <v>152</v>
      </c>
      <c r="BK237" s="214">
        <f>BK238+BK256+BK266+BK277+BK304+BK319+BK328+BK349+BK357+BK362+BK411+BK432+BK437+BK480+BK503</f>
        <v>0</v>
      </c>
    </row>
    <row r="238" s="12" customFormat="1" ht="22.8" customHeight="1">
      <c r="A238" s="12"/>
      <c r="B238" s="202"/>
      <c r="C238" s="203"/>
      <c r="D238" s="204" t="s">
        <v>77</v>
      </c>
      <c r="E238" s="215" t="s">
        <v>307</v>
      </c>
      <c r="F238" s="215" t="s">
        <v>308</v>
      </c>
      <c r="G238" s="203"/>
      <c r="H238" s="203"/>
      <c r="I238" s="206"/>
      <c r="J238" s="216">
        <f>BK238</f>
        <v>0</v>
      </c>
      <c r="K238" s="203"/>
      <c r="L238" s="207"/>
      <c r="M238" s="208"/>
      <c r="N238" s="209"/>
      <c r="O238" s="209"/>
      <c r="P238" s="210">
        <f>SUM(P239:P255)</f>
        <v>0</v>
      </c>
      <c r="Q238" s="209"/>
      <c r="R238" s="210">
        <f>SUM(R239:R255)</f>
        <v>0.10206</v>
      </c>
      <c r="S238" s="209"/>
      <c r="T238" s="211">
        <f>SUM(T239:T255)</f>
        <v>5.3809920000000009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2" t="s">
        <v>158</v>
      </c>
      <c r="AT238" s="213" t="s">
        <v>77</v>
      </c>
      <c r="AU238" s="213" t="s">
        <v>86</v>
      </c>
      <c r="AY238" s="212" t="s">
        <v>152</v>
      </c>
      <c r="BK238" s="214">
        <f>SUM(BK239:BK255)</f>
        <v>0</v>
      </c>
    </row>
    <row r="239" s="2" customFormat="1" ht="24.15" customHeight="1">
      <c r="A239" s="38"/>
      <c r="B239" s="39"/>
      <c r="C239" s="217" t="s">
        <v>309</v>
      </c>
      <c r="D239" s="217" t="s">
        <v>154</v>
      </c>
      <c r="E239" s="218" t="s">
        <v>310</v>
      </c>
      <c r="F239" s="219" t="s">
        <v>311</v>
      </c>
      <c r="G239" s="220" t="s">
        <v>90</v>
      </c>
      <c r="H239" s="221">
        <v>38.880000000000003</v>
      </c>
      <c r="I239" s="222"/>
      <c r="J239" s="223">
        <f>ROUND(I239*H239,2)</f>
        <v>0</v>
      </c>
      <c r="K239" s="224"/>
      <c r="L239" s="44"/>
      <c r="M239" s="225" t="s">
        <v>1</v>
      </c>
      <c r="N239" s="226" t="s">
        <v>44</v>
      </c>
      <c r="O239" s="91"/>
      <c r="P239" s="227">
        <f>O239*H239</f>
        <v>0</v>
      </c>
      <c r="Q239" s="227">
        <v>0</v>
      </c>
      <c r="R239" s="227">
        <f>Q239*H239</f>
        <v>0</v>
      </c>
      <c r="S239" s="227">
        <v>0.0033999999999999998</v>
      </c>
      <c r="T239" s="228">
        <f>S239*H239</f>
        <v>0.132192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237</v>
      </c>
      <c r="AT239" s="229" t="s">
        <v>154</v>
      </c>
      <c r="AU239" s="229" t="s">
        <v>158</v>
      </c>
      <c r="AY239" s="17" t="s">
        <v>152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158</v>
      </c>
      <c r="BK239" s="230">
        <f>ROUND(I239*H239,2)</f>
        <v>0</v>
      </c>
      <c r="BL239" s="17" t="s">
        <v>237</v>
      </c>
      <c r="BM239" s="229" t="s">
        <v>312</v>
      </c>
    </row>
    <row r="240" s="13" customFormat="1">
      <c r="A240" s="13"/>
      <c r="B240" s="231"/>
      <c r="C240" s="232"/>
      <c r="D240" s="233" t="s">
        <v>160</v>
      </c>
      <c r="E240" s="234" t="s">
        <v>1</v>
      </c>
      <c r="F240" s="235" t="s">
        <v>313</v>
      </c>
      <c r="G240" s="232"/>
      <c r="H240" s="236">
        <v>19.440000000000001</v>
      </c>
      <c r="I240" s="237"/>
      <c r="J240" s="232"/>
      <c r="K240" s="232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160</v>
      </c>
      <c r="AU240" s="242" t="s">
        <v>158</v>
      </c>
      <c r="AV240" s="13" t="s">
        <v>158</v>
      </c>
      <c r="AW240" s="13" t="s">
        <v>34</v>
      </c>
      <c r="AX240" s="13" t="s">
        <v>78</v>
      </c>
      <c r="AY240" s="242" t="s">
        <v>152</v>
      </c>
    </row>
    <row r="241" s="13" customFormat="1">
      <c r="A241" s="13"/>
      <c r="B241" s="231"/>
      <c r="C241" s="232"/>
      <c r="D241" s="233" t="s">
        <v>160</v>
      </c>
      <c r="E241" s="234" t="s">
        <v>1</v>
      </c>
      <c r="F241" s="235" t="s">
        <v>314</v>
      </c>
      <c r="G241" s="232"/>
      <c r="H241" s="236">
        <v>19.440000000000001</v>
      </c>
      <c r="I241" s="237"/>
      <c r="J241" s="232"/>
      <c r="K241" s="232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160</v>
      </c>
      <c r="AU241" s="242" t="s">
        <v>158</v>
      </c>
      <c r="AV241" s="13" t="s">
        <v>158</v>
      </c>
      <c r="AW241" s="13" t="s">
        <v>34</v>
      </c>
      <c r="AX241" s="13" t="s">
        <v>78</v>
      </c>
      <c r="AY241" s="242" t="s">
        <v>152</v>
      </c>
    </row>
    <row r="242" s="14" customFormat="1">
      <c r="A242" s="14"/>
      <c r="B242" s="243"/>
      <c r="C242" s="244"/>
      <c r="D242" s="233" t="s">
        <v>160</v>
      </c>
      <c r="E242" s="245" t="s">
        <v>1</v>
      </c>
      <c r="F242" s="246" t="s">
        <v>163</v>
      </c>
      <c r="G242" s="244"/>
      <c r="H242" s="247">
        <v>38.880000000000003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160</v>
      </c>
      <c r="AU242" s="253" t="s">
        <v>158</v>
      </c>
      <c r="AV242" s="14" t="s">
        <v>157</v>
      </c>
      <c r="AW242" s="14" t="s">
        <v>34</v>
      </c>
      <c r="AX242" s="14" t="s">
        <v>86</v>
      </c>
      <c r="AY242" s="253" t="s">
        <v>152</v>
      </c>
    </row>
    <row r="243" s="2" customFormat="1" ht="24.15" customHeight="1">
      <c r="A243" s="38"/>
      <c r="B243" s="39"/>
      <c r="C243" s="217" t="s">
        <v>315</v>
      </c>
      <c r="D243" s="217" t="s">
        <v>154</v>
      </c>
      <c r="E243" s="218" t="s">
        <v>316</v>
      </c>
      <c r="F243" s="219" t="s">
        <v>317</v>
      </c>
      <c r="G243" s="220" t="s">
        <v>90</v>
      </c>
      <c r="H243" s="221">
        <v>38.880000000000003</v>
      </c>
      <c r="I243" s="222"/>
      <c r="J243" s="223">
        <f>ROUND(I243*H243,2)</f>
        <v>0</v>
      </c>
      <c r="K243" s="224"/>
      <c r="L243" s="44"/>
      <c r="M243" s="225" t="s">
        <v>1</v>
      </c>
      <c r="N243" s="226" t="s">
        <v>44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237</v>
      </c>
      <c r="AT243" s="229" t="s">
        <v>154</v>
      </c>
      <c r="AU243" s="229" t="s">
        <v>158</v>
      </c>
      <c r="AY243" s="17" t="s">
        <v>152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158</v>
      </c>
      <c r="BK243" s="230">
        <f>ROUND(I243*H243,2)</f>
        <v>0</v>
      </c>
      <c r="BL243" s="17" t="s">
        <v>237</v>
      </c>
      <c r="BM243" s="229" t="s">
        <v>318</v>
      </c>
    </row>
    <row r="244" s="13" customFormat="1">
      <c r="A244" s="13"/>
      <c r="B244" s="231"/>
      <c r="C244" s="232"/>
      <c r="D244" s="233" t="s">
        <v>160</v>
      </c>
      <c r="E244" s="234" t="s">
        <v>1</v>
      </c>
      <c r="F244" s="235" t="s">
        <v>313</v>
      </c>
      <c r="G244" s="232"/>
      <c r="H244" s="236">
        <v>19.440000000000001</v>
      </c>
      <c r="I244" s="237"/>
      <c r="J244" s="232"/>
      <c r="K244" s="232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160</v>
      </c>
      <c r="AU244" s="242" t="s">
        <v>158</v>
      </c>
      <c r="AV244" s="13" t="s">
        <v>158</v>
      </c>
      <c r="AW244" s="13" t="s">
        <v>34</v>
      </c>
      <c r="AX244" s="13" t="s">
        <v>78</v>
      </c>
      <c r="AY244" s="242" t="s">
        <v>152</v>
      </c>
    </row>
    <row r="245" s="13" customFormat="1">
      <c r="A245" s="13"/>
      <c r="B245" s="231"/>
      <c r="C245" s="232"/>
      <c r="D245" s="233" t="s">
        <v>160</v>
      </c>
      <c r="E245" s="234" t="s">
        <v>1</v>
      </c>
      <c r="F245" s="235" t="s">
        <v>314</v>
      </c>
      <c r="G245" s="232"/>
      <c r="H245" s="236">
        <v>19.440000000000001</v>
      </c>
      <c r="I245" s="237"/>
      <c r="J245" s="232"/>
      <c r="K245" s="232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160</v>
      </c>
      <c r="AU245" s="242" t="s">
        <v>158</v>
      </c>
      <c r="AV245" s="13" t="s">
        <v>158</v>
      </c>
      <c r="AW245" s="13" t="s">
        <v>34</v>
      </c>
      <c r="AX245" s="13" t="s">
        <v>78</v>
      </c>
      <c r="AY245" s="242" t="s">
        <v>152</v>
      </c>
    </row>
    <row r="246" s="14" customFormat="1">
      <c r="A246" s="14"/>
      <c r="B246" s="243"/>
      <c r="C246" s="244"/>
      <c r="D246" s="233" t="s">
        <v>160</v>
      </c>
      <c r="E246" s="245" t="s">
        <v>1</v>
      </c>
      <c r="F246" s="246" t="s">
        <v>163</v>
      </c>
      <c r="G246" s="244"/>
      <c r="H246" s="247">
        <v>38.880000000000003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160</v>
      </c>
      <c r="AU246" s="253" t="s">
        <v>158</v>
      </c>
      <c r="AV246" s="14" t="s">
        <v>157</v>
      </c>
      <c r="AW246" s="14" t="s">
        <v>34</v>
      </c>
      <c r="AX246" s="14" t="s">
        <v>86</v>
      </c>
      <c r="AY246" s="253" t="s">
        <v>152</v>
      </c>
    </row>
    <row r="247" s="2" customFormat="1" ht="24.15" customHeight="1">
      <c r="A247" s="38"/>
      <c r="B247" s="39"/>
      <c r="C247" s="254" t="s">
        <v>319</v>
      </c>
      <c r="D247" s="254" t="s">
        <v>320</v>
      </c>
      <c r="E247" s="255" t="s">
        <v>321</v>
      </c>
      <c r="F247" s="256" t="s">
        <v>322</v>
      </c>
      <c r="G247" s="257" t="s">
        <v>90</v>
      </c>
      <c r="H247" s="258">
        <v>40.823999999999998</v>
      </c>
      <c r="I247" s="259"/>
      <c r="J247" s="260">
        <f>ROUND(I247*H247,2)</f>
        <v>0</v>
      </c>
      <c r="K247" s="261"/>
      <c r="L247" s="262"/>
      <c r="M247" s="263" t="s">
        <v>1</v>
      </c>
      <c r="N247" s="264" t="s">
        <v>44</v>
      </c>
      <c r="O247" s="91"/>
      <c r="P247" s="227">
        <f>O247*H247</f>
        <v>0</v>
      </c>
      <c r="Q247" s="227">
        <v>0.0025000000000000001</v>
      </c>
      <c r="R247" s="227">
        <f>Q247*H247</f>
        <v>0.10206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323</v>
      </c>
      <c r="AT247" s="229" t="s">
        <v>320</v>
      </c>
      <c r="AU247" s="229" t="s">
        <v>158</v>
      </c>
      <c r="AY247" s="17" t="s">
        <v>152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158</v>
      </c>
      <c r="BK247" s="230">
        <f>ROUND(I247*H247,2)</f>
        <v>0</v>
      </c>
      <c r="BL247" s="17" t="s">
        <v>237</v>
      </c>
      <c r="BM247" s="229" t="s">
        <v>324</v>
      </c>
    </row>
    <row r="248" s="13" customFormat="1">
      <c r="A248" s="13"/>
      <c r="B248" s="231"/>
      <c r="C248" s="232"/>
      <c r="D248" s="233" t="s">
        <v>160</v>
      </c>
      <c r="E248" s="234" t="s">
        <v>1</v>
      </c>
      <c r="F248" s="235" t="s">
        <v>325</v>
      </c>
      <c r="G248" s="232"/>
      <c r="H248" s="236">
        <v>38.880000000000003</v>
      </c>
      <c r="I248" s="237"/>
      <c r="J248" s="232"/>
      <c r="K248" s="232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160</v>
      </c>
      <c r="AU248" s="242" t="s">
        <v>158</v>
      </c>
      <c r="AV248" s="13" t="s">
        <v>158</v>
      </c>
      <c r="AW248" s="13" t="s">
        <v>34</v>
      </c>
      <c r="AX248" s="13" t="s">
        <v>86</v>
      </c>
      <c r="AY248" s="242" t="s">
        <v>152</v>
      </c>
    </row>
    <row r="249" s="13" customFormat="1">
      <c r="A249" s="13"/>
      <c r="B249" s="231"/>
      <c r="C249" s="232"/>
      <c r="D249" s="233" t="s">
        <v>160</v>
      </c>
      <c r="E249" s="232"/>
      <c r="F249" s="235" t="s">
        <v>326</v>
      </c>
      <c r="G249" s="232"/>
      <c r="H249" s="236">
        <v>40.823999999999998</v>
      </c>
      <c r="I249" s="237"/>
      <c r="J249" s="232"/>
      <c r="K249" s="232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160</v>
      </c>
      <c r="AU249" s="242" t="s">
        <v>158</v>
      </c>
      <c r="AV249" s="13" t="s">
        <v>158</v>
      </c>
      <c r="AW249" s="13" t="s">
        <v>4</v>
      </c>
      <c r="AX249" s="13" t="s">
        <v>86</v>
      </c>
      <c r="AY249" s="242" t="s">
        <v>152</v>
      </c>
    </row>
    <row r="250" s="2" customFormat="1" ht="24.15" customHeight="1">
      <c r="A250" s="38"/>
      <c r="B250" s="39"/>
      <c r="C250" s="217" t="s">
        <v>327</v>
      </c>
      <c r="D250" s="217" t="s">
        <v>154</v>
      </c>
      <c r="E250" s="218" t="s">
        <v>328</v>
      </c>
      <c r="F250" s="219" t="s">
        <v>329</v>
      </c>
      <c r="G250" s="220" t="s">
        <v>90</v>
      </c>
      <c r="H250" s="221">
        <v>38.880000000000003</v>
      </c>
      <c r="I250" s="222"/>
      <c r="J250" s="223">
        <f>ROUND(I250*H250,2)</f>
        <v>0</v>
      </c>
      <c r="K250" s="224"/>
      <c r="L250" s="44"/>
      <c r="M250" s="225" t="s">
        <v>1</v>
      </c>
      <c r="N250" s="226" t="s">
        <v>44</v>
      </c>
      <c r="O250" s="91"/>
      <c r="P250" s="227">
        <f>O250*H250</f>
        <v>0</v>
      </c>
      <c r="Q250" s="227">
        <v>0</v>
      </c>
      <c r="R250" s="227">
        <f>Q250*H250</f>
        <v>0</v>
      </c>
      <c r="S250" s="227">
        <v>0.13500000000000001</v>
      </c>
      <c r="T250" s="228">
        <f>S250*H250</f>
        <v>5.248800000000001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237</v>
      </c>
      <c r="AT250" s="229" t="s">
        <v>154</v>
      </c>
      <c r="AU250" s="229" t="s">
        <v>158</v>
      </c>
      <c r="AY250" s="17" t="s">
        <v>152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158</v>
      </c>
      <c r="BK250" s="230">
        <f>ROUND(I250*H250,2)</f>
        <v>0</v>
      </c>
      <c r="BL250" s="17" t="s">
        <v>237</v>
      </c>
      <c r="BM250" s="229" t="s">
        <v>330</v>
      </c>
    </row>
    <row r="251" s="13" customFormat="1">
      <c r="A251" s="13"/>
      <c r="B251" s="231"/>
      <c r="C251" s="232"/>
      <c r="D251" s="233" t="s">
        <v>160</v>
      </c>
      <c r="E251" s="234" t="s">
        <v>1</v>
      </c>
      <c r="F251" s="235" t="s">
        <v>313</v>
      </c>
      <c r="G251" s="232"/>
      <c r="H251" s="236">
        <v>19.440000000000001</v>
      </c>
      <c r="I251" s="237"/>
      <c r="J251" s="232"/>
      <c r="K251" s="232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160</v>
      </c>
      <c r="AU251" s="242" t="s">
        <v>158</v>
      </c>
      <c r="AV251" s="13" t="s">
        <v>158</v>
      </c>
      <c r="AW251" s="13" t="s">
        <v>34</v>
      </c>
      <c r="AX251" s="13" t="s">
        <v>78</v>
      </c>
      <c r="AY251" s="242" t="s">
        <v>152</v>
      </c>
    </row>
    <row r="252" s="13" customFormat="1">
      <c r="A252" s="13"/>
      <c r="B252" s="231"/>
      <c r="C252" s="232"/>
      <c r="D252" s="233" t="s">
        <v>160</v>
      </c>
      <c r="E252" s="234" t="s">
        <v>1</v>
      </c>
      <c r="F252" s="235" t="s">
        <v>314</v>
      </c>
      <c r="G252" s="232"/>
      <c r="H252" s="236">
        <v>19.440000000000001</v>
      </c>
      <c r="I252" s="237"/>
      <c r="J252" s="232"/>
      <c r="K252" s="232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160</v>
      </c>
      <c r="AU252" s="242" t="s">
        <v>158</v>
      </c>
      <c r="AV252" s="13" t="s">
        <v>158</v>
      </c>
      <c r="AW252" s="13" t="s">
        <v>34</v>
      </c>
      <c r="AX252" s="13" t="s">
        <v>78</v>
      </c>
      <c r="AY252" s="242" t="s">
        <v>152</v>
      </c>
    </row>
    <row r="253" s="14" customFormat="1">
      <c r="A253" s="14"/>
      <c r="B253" s="243"/>
      <c r="C253" s="244"/>
      <c r="D253" s="233" t="s">
        <v>160</v>
      </c>
      <c r="E253" s="245" t="s">
        <v>1</v>
      </c>
      <c r="F253" s="246" t="s">
        <v>163</v>
      </c>
      <c r="G253" s="244"/>
      <c r="H253" s="247">
        <v>38.880000000000003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160</v>
      </c>
      <c r="AU253" s="253" t="s">
        <v>158</v>
      </c>
      <c r="AV253" s="14" t="s">
        <v>157</v>
      </c>
      <c r="AW253" s="14" t="s">
        <v>34</v>
      </c>
      <c r="AX253" s="14" t="s">
        <v>86</v>
      </c>
      <c r="AY253" s="253" t="s">
        <v>152</v>
      </c>
    </row>
    <row r="254" s="2" customFormat="1" ht="24.15" customHeight="1">
      <c r="A254" s="38"/>
      <c r="B254" s="39"/>
      <c r="C254" s="217" t="s">
        <v>323</v>
      </c>
      <c r="D254" s="217" t="s">
        <v>154</v>
      </c>
      <c r="E254" s="218" t="s">
        <v>331</v>
      </c>
      <c r="F254" s="219" t="s">
        <v>332</v>
      </c>
      <c r="G254" s="220" t="s">
        <v>275</v>
      </c>
      <c r="H254" s="221">
        <v>0.10199999999999999</v>
      </c>
      <c r="I254" s="222"/>
      <c r="J254" s="223">
        <f>ROUND(I254*H254,2)</f>
        <v>0</v>
      </c>
      <c r="K254" s="224"/>
      <c r="L254" s="44"/>
      <c r="M254" s="225" t="s">
        <v>1</v>
      </c>
      <c r="N254" s="226" t="s">
        <v>44</v>
      </c>
      <c r="O254" s="91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237</v>
      </c>
      <c r="AT254" s="229" t="s">
        <v>154</v>
      </c>
      <c r="AU254" s="229" t="s">
        <v>158</v>
      </c>
      <c r="AY254" s="17" t="s">
        <v>152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158</v>
      </c>
      <c r="BK254" s="230">
        <f>ROUND(I254*H254,2)</f>
        <v>0</v>
      </c>
      <c r="BL254" s="17" t="s">
        <v>237</v>
      </c>
      <c r="BM254" s="229" t="s">
        <v>333</v>
      </c>
    </row>
    <row r="255" s="2" customFormat="1" ht="24.15" customHeight="1">
      <c r="A255" s="38"/>
      <c r="B255" s="39"/>
      <c r="C255" s="217" t="s">
        <v>334</v>
      </c>
      <c r="D255" s="217" t="s">
        <v>154</v>
      </c>
      <c r="E255" s="218" t="s">
        <v>335</v>
      </c>
      <c r="F255" s="219" t="s">
        <v>336</v>
      </c>
      <c r="G255" s="220" t="s">
        <v>275</v>
      </c>
      <c r="H255" s="221">
        <v>0.10199999999999999</v>
      </c>
      <c r="I255" s="222"/>
      <c r="J255" s="223">
        <f>ROUND(I255*H255,2)</f>
        <v>0</v>
      </c>
      <c r="K255" s="224"/>
      <c r="L255" s="44"/>
      <c r="M255" s="225" t="s">
        <v>1</v>
      </c>
      <c r="N255" s="226" t="s">
        <v>44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237</v>
      </c>
      <c r="AT255" s="229" t="s">
        <v>154</v>
      </c>
      <c r="AU255" s="229" t="s">
        <v>158</v>
      </c>
      <c r="AY255" s="17" t="s">
        <v>152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158</v>
      </c>
      <c r="BK255" s="230">
        <f>ROUND(I255*H255,2)</f>
        <v>0</v>
      </c>
      <c r="BL255" s="17" t="s">
        <v>237</v>
      </c>
      <c r="BM255" s="229" t="s">
        <v>337</v>
      </c>
    </row>
    <row r="256" s="12" customFormat="1" ht="22.8" customHeight="1">
      <c r="A256" s="12"/>
      <c r="B256" s="202"/>
      <c r="C256" s="203"/>
      <c r="D256" s="204" t="s">
        <v>77</v>
      </c>
      <c r="E256" s="215" t="s">
        <v>338</v>
      </c>
      <c r="F256" s="215" t="s">
        <v>339</v>
      </c>
      <c r="G256" s="203"/>
      <c r="H256" s="203"/>
      <c r="I256" s="206"/>
      <c r="J256" s="216">
        <f>BK256</f>
        <v>0</v>
      </c>
      <c r="K256" s="203"/>
      <c r="L256" s="207"/>
      <c r="M256" s="208"/>
      <c r="N256" s="209"/>
      <c r="O256" s="209"/>
      <c r="P256" s="210">
        <f>SUM(P257:P265)</f>
        <v>0</v>
      </c>
      <c r="Q256" s="209"/>
      <c r="R256" s="210">
        <f>SUM(R257:R265)</f>
        <v>0.039065000000000002</v>
      </c>
      <c r="S256" s="209"/>
      <c r="T256" s="211">
        <f>SUM(T257:T265)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2" t="s">
        <v>158</v>
      </c>
      <c r="AT256" s="213" t="s">
        <v>77</v>
      </c>
      <c r="AU256" s="213" t="s">
        <v>86</v>
      </c>
      <c r="AY256" s="212" t="s">
        <v>152</v>
      </c>
      <c r="BK256" s="214">
        <f>SUM(BK257:BK265)</f>
        <v>0</v>
      </c>
    </row>
    <row r="257" s="2" customFormat="1" ht="16.5" customHeight="1">
      <c r="A257" s="38"/>
      <c r="B257" s="39"/>
      <c r="C257" s="217" t="s">
        <v>340</v>
      </c>
      <c r="D257" s="217" t="s">
        <v>154</v>
      </c>
      <c r="E257" s="218" t="s">
        <v>341</v>
      </c>
      <c r="F257" s="219" t="s">
        <v>342</v>
      </c>
      <c r="G257" s="220" t="s">
        <v>343</v>
      </c>
      <c r="H257" s="221">
        <v>1</v>
      </c>
      <c r="I257" s="222"/>
      <c r="J257" s="223">
        <f>ROUND(I257*H257,2)</f>
        <v>0</v>
      </c>
      <c r="K257" s="224"/>
      <c r="L257" s="44"/>
      <c r="M257" s="225" t="s">
        <v>1</v>
      </c>
      <c r="N257" s="226" t="s">
        <v>44</v>
      </c>
      <c r="O257" s="91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237</v>
      </c>
      <c r="AT257" s="229" t="s">
        <v>154</v>
      </c>
      <c r="AU257" s="229" t="s">
        <v>158</v>
      </c>
      <c r="AY257" s="17" t="s">
        <v>152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158</v>
      </c>
      <c r="BK257" s="230">
        <f>ROUND(I257*H257,2)</f>
        <v>0</v>
      </c>
      <c r="BL257" s="17" t="s">
        <v>237</v>
      </c>
      <c r="BM257" s="229" t="s">
        <v>344</v>
      </c>
    </row>
    <row r="258" s="13" customFormat="1">
      <c r="A258" s="13"/>
      <c r="B258" s="231"/>
      <c r="C258" s="232"/>
      <c r="D258" s="233" t="s">
        <v>160</v>
      </c>
      <c r="E258" s="234" t="s">
        <v>1</v>
      </c>
      <c r="F258" s="235" t="s">
        <v>86</v>
      </c>
      <c r="G258" s="232"/>
      <c r="H258" s="236">
        <v>1</v>
      </c>
      <c r="I258" s="237"/>
      <c r="J258" s="232"/>
      <c r="K258" s="232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160</v>
      </c>
      <c r="AU258" s="242" t="s">
        <v>158</v>
      </c>
      <c r="AV258" s="13" t="s">
        <v>158</v>
      </c>
      <c r="AW258" s="13" t="s">
        <v>34</v>
      </c>
      <c r="AX258" s="13" t="s">
        <v>86</v>
      </c>
      <c r="AY258" s="242" t="s">
        <v>152</v>
      </c>
    </row>
    <row r="259" s="2" customFormat="1" ht="16.5" customHeight="1">
      <c r="A259" s="38"/>
      <c r="B259" s="39"/>
      <c r="C259" s="217" t="s">
        <v>345</v>
      </c>
      <c r="D259" s="217" t="s">
        <v>154</v>
      </c>
      <c r="E259" s="218" t="s">
        <v>346</v>
      </c>
      <c r="F259" s="219" t="s">
        <v>347</v>
      </c>
      <c r="G259" s="220" t="s">
        <v>228</v>
      </c>
      <c r="H259" s="221">
        <v>1.5</v>
      </c>
      <c r="I259" s="222"/>
      <c r="J259" s="223">
        <f>ROUND(I259*H259,2)</f>
        <v>0</v>
      </c>
      <c r="K259" s="224"/>
      <c r="L259" s="44"/>
      <c r="M259" s="225" t="s">
        <v>1</v>
      </c>
      <c r="N259" s="226" t="s">
        <v>44</v>
      </c>
      <c r="O259" s="91"/>
      <c r="P259" s="227">
        <f>O259*H259</f>
        <v>0</v>
      </c>
      <c r="Q259" s="227">
        <v>0.01171</v>
      </c>
      <c r="R259" s="227">
        <f>Q259*H259</f>
        <v>0.017565000000000001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237</v>
      </c>
      <c r="AT259" s="229" t="s">
        <v>154</v>
      </c>
      <c r="AU259" s="229" t="s">
        <v>158</v>
      </c>
      <c r="AY259" s="17" t="s">
        <v>152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158</v>
      </c>
      <c r="BK259" s="230">
        <f>ROUND(I259*H259,2)</f>
        <v>0</v>
      </c>
      <c r="BL259" s="17" t="s">
        <v>237</v>
      </c>
      <c r="BM259" s="229" t="s">
        <v>348</v>
      </c>
    </row>
    <row r="260" s="15" customFormat="1">
      <c r="A260" s="15"/>
      <c r="B260" s="265"/>
      <c r="C260" s="266"/>
      <c r="D260" s="233" t="s">
        <v>160</v>
      </c>
      <c r="E260" s="267" t="s">
        <v>1</v>
      </c>
      <c r="F260" s="268" t="s">
        <v>349</v>
      </c>
      <c r="G260" s="266"/>
      <c r="H260" s="267" t="s">
        <v>1</v>
      </c>
      <c r="I260" s="269"/>
      <c r="J260" s="266"/>
      <c r="K260" s="266"/>
      <c r="L260" s="270"/>
      <c r="M260" s="271"/>
      <c r="N260" s="272"/>
      <c r="O260" s="272"/>
      <c r="P260" s="272"/>
      <c r="Q260" s="272"/>
      <c r="R260" s="272"/>
      <c r="S260" s="272"/>
      <c r="T260" s="273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4" t="s">
        <v>160</v>
      </c>
      <c r="AU260" s="274" t="s">
        <v>158</v>
      </c>
      <c r="AV260" s="15" t="s">
        <v>86</v>
      </c>
      <c r="AW260" s="15" t="s">
        <v>34</v>
      </c>
      <c r="AX260" s="15" t="s">
        <v>78</v>
      </c>
      <c r="AY260" s="274" t="s">
        <v>152</v>
      </c>
    </row>
    <row r="261" s="13" customFormat="1">
      <c r="A261" s="13"/>
      <c r="B261" s="231"/>
      <c r="C261" s="232"/>
      <c r="D261" s="233" t="s">
        <v>160</v>
      </c>
      <c r="E261" s="234" t="s">
        <v>1</v>
      </c>
      <c r="F261" s="235" t="s">
        <v>350</v>
      </c>
      <c r="G261" s="232"/>
      <c r="H261" s="236">
        <v>1.5</v>
      </c>
      <c r="I261" s="237"/>
      <c r="J261" s="232"/>
      <c r="K261" s="232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160</v>
      </c>
      <c r="AU261" s="242" t="s">
        <v>158</v>
      </c>
      <c r="AV261" s="13" t="s">
        <v>158</v>
      </c>
      <c r="AW261" s="13" t="s">
        <v>34</v>
      </c>
      <c r="AX261" s="13" t="s">
        <v>86</v>
      </c>
      <c r="AY261" s="242" t="s">
        <v>152</v>
      </c>
    </row>
    <row r="262" s="2" customFormat="1" ht="16.5" customHeight="1">
      <c r="A262" s="38"/>
      <c r="B262" s="39"/>
      <c r="C262" s="217" t="s">
        <v>351</v>
      </c>
      <c r="D262" s="217" t="s">
        <v>154</v>
      </c>
      <c r="E262" s="218" t="s">
        <v>352</v>
      </c>
      <c r="F262" s="219" t="s">
        <v>353</v>
      </c>
      <c r="G262" s="220" t="s">
        <v>228</v>
      </c>
      <c r="H262" s="221">
        <v>10</v>
      </c>
      <c r="I262" s="222"/>
      <c r="J262" s="223">
        <f>ROUND(I262*H262,2)</f>
        <v>0</v>
      </c>
      <c r="K262" s="224"/>
      <c r="L262" s="44"/>
      <c r="M262" s="225" t="s">
        <v>1</v>
      </c>
      <c r="N262" s="226" t="s">
        <v>44</v>
      </c>
      <c r="O262" s="91"/>
      <c r="P262" s="227">
        <f>O262*H262</f>
        <v>0</v>
      </c>
      <c r="Q262" s="227">
        <v>0.00215</v>
      </c>
      <c r="R262" s="227">
        <f>Q262*H262</f>
        <v>0.021499999999999998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237</v>
      </c>
      <c r="AT262" s="229" t="s">
        <v>154</v>
      </c>
      <c r="AU262" s="229" t="s">
        <v>158</v>
      </c>
      <c r="AY262" s="17" t="s">
        <v>152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158</v>
      </c>
      <c r="BK262" s="230">
        <f>ROUND(I262*H262,2)</f>
        <v>0</v>
      </c>
      <c r="BL262" s="17" t="s">
        <v>237</v>
      </c>
      <c r="BM262" s="229" t="s">
        <v>354</v>
      </c>
    </row>
    <row r="263" s="13" customFormat="1">
      <c r="A263" s="13"/>
      <c r="B263" s="231"/>
      <c r="C263" s="232"/>
      <c r="D263" s="233" t="s">
        <v>160</v>
      </c>
      <c r="E263" s="234" t="s">
        <v>1</v>
      </c>
      <c r="F263" s="235" t="s">
        <v>355</v>
      </c>
      <c r="G263" s="232"/>
      <c r="H263" s="236">
        <v>10</v>
      </c>
      <c r="I263" s="237"/>
      <c r="J263" s="232"/>
      <c r="K263" s="232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160</v>
      </c>
      <c r="AU263" s="242" t="s">
        <v>158</v>
      </c>
      <c r="AV263" s="13" t="s">
        <v>158</v>
      </c>
      <c r="AW263" s="13" t="s">
        <v>34</v>
      </c>
      <c r="AX263" s="13" t="s">
        <v>86</v>
      </c>
      <c r="AY263" s="242" t="s">
        <v>152</v>
      </c>
    </row>
    <row r="264" s="2" customFormat="1" ht="24.15" customHeight="1">
      <c r="A264" s="38"/>
      <c r="B264" s="39"/>
      <c r="C264" s="217" t="s">
        <v>356</v>
      </c>
      <c r="D264" s="217" t="s">
        <v>154</v>
      </c>
      <c r="E264" s="218" t="s">
        <v>357</v>
      </c>
      <c r="F264" s="219" t="s">
        <v>358</v>
      </c>
      <c r="G264" s="220" t="s">
        <v>275</v>
      </c>
      <c r="H264" s="221">
        <v>0.039</v>
      </c>
      <c r="I264" s="222"/>
      <c r="J264" s="223">
        <f>ROUND(I264*H264,2)</f>
        <v>0</v>
      </c>
      <c r="K264" s="224"/>
      <c r="L264" s="44"/>
      <c r="M264" s="225" t="s">
        <v>1</v>
      </c>
      <c r="N264" s="226" t="s">
        <v>44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237</v>
      </c>
      <c r="AT264" s="229" t="s">
        <v>154</v>
      </c>
      <c r="AU264" s="229" t="s">
        <v>158</v>
      </c>
      <c r="AY264" s="17" t="s">
        <v>152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158</v>
      </c>
      <c r="BK264" s="230">
        <f>ROUND(I264*H264,2)</f>
        <v>0</v>
      </c>
      <c r="BL264" s="17" t="s">
        <v>237</v>
      </c>
      <c r="BM264" s="229" t="s">
        <v>359</v>
      </c>
    </row>
    <row r="265" s="2" customFormat="1" ht="24.15" customHeight="1">
      <c r="A265" s="38"/>
      <c r="B265" s="39"/>
      <c r="C265" s="217" t="s">
        <v>360</v>
      </c>
      <c r="D265" s="217" t="s">
        <v>154</v>
      </c>
      <c r="E265" s="218" t="s">
        <v>361</v>
      </c>
      <c r="F265" s="219" t="s">
        <v>362</v>
      </c>
      <c r="G265" s="220" t="s">
        <v>275</v>
      </c>
      <c r="H265" s="221">
        <v>0.039</v>
      </c>
      <c r="I265" s="222"/>
      <c r="J265" s="223">
        <f>ROUND(I265*H265,2)</f>
        <v>0</v>
      </c>
      <c r="K265" s="224"/>
      <c r="L265" s="44"/>
      <c r="M265" s="225" t="s">
        <v>1</v>
      </c>
      <c r="N265" s="226" t="s">
        <v>44</v>
      </c>
      <c r="O265" s="91"/>
      <c r="P265" s="227">
        <f>O265*H265</f>
        <v>0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237</v>
      </c>
      <c r="AT265" s="229" t="s">
        <v>154</v>
      </c>
      <c r="AU265" s="229" t="s">
        <v>158</v>
      </c>
      <c r="AY265" s="17" t="s">
        <v>152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158</v>
      </c>
      <c r="BK265" s="230">
        <f>ROUND(I265*H265,2)</f>
        <v>0</v>
      </c>
      <c r="BL265" s="17" t="s">
        <v>237</v>
      </c>
      <c r="BM265" s="229" t="s">
        <v>363</v>
      </c>
    </row>
    <row r="266" s="12" customFormat="1" ht="22.8" customHeight="1">
      <c r="A266" s="12"/>
      <c r="B266" s="202"/>
      <c r="C266" s="203"/>
      <c r="D266" s="204" t="s">
        <v>77</v>
      </c>
      <c r="E266" s="215" t="s">
        <v>364</v>
      </c>
      <c r="F266" s="215" t="s">
        <v>365</v>
      </c>
      <c r="G266" s="203"/>
      <c r="H266" s="203"/>
      <c r="I266" s="206"/>
      <c r="J266" s="216">
        <f>BK266</f>
        <v>0</v>
      </c>
      <c r="K266" s="203"/>
      <c r="L266" s="207"/>
      <c r="M266" s="208"/>
      <c r="N266" s="209"/>
      <c r="O266" s="209"/>
      <c r="P266" s="210">
        <f>SUM(P267:P276)</f>
        <v>0</v>
      </c>
      <c r="Q266" s="209"/>
      <c r="R266" s="210">
        <f>SUM(R267:R276)</f>
        <v>0.024160000000000001</v>
      </c>
      <c r="S266" s="209"/>
      <c r="T266" s="211">
        <f>SUM(T267:T276)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2" t="s">
        <v>158</v>
      </c>
      <c r="AT266" s="213" t="s">
        <v>77</v>
      </c>
      <c r="AU266" s="213" t="s">
        <v>86</v>
      </c>
      <c r="AY266" s="212" t="s">
        <v>152</v>
      </c>
      <c r="BK266" s="214">
        <f>SUM(BK267:BK276)</f>
        <v>0</v>
      </c>
    </row>
    <row r="267" s="2" customFormat="1" ht="24.15" customHeight="1">
      <c r="A267" s="38"/>
      <c r="B267" s="39"/>
      <c r="C267" s="217" t="s">
        <v>366</v>
      </c>
      <c r="D267" s="217" t="s">
        <v>154</v>
      </c>
      <c r="E267" s="218" t="s">
        <v>367</v>
      </c>
      <c r="F267" s="219" t="s">
        <v>368</v>
      </c>
      <c r="G267" s="220" t="s">
        <v>228</v>
      </c>
      <c r="H267" s="221">
        <v>20</v>
      </c>
      <c r="I267" s="222"/>
      <c r="J267" s="223">
        <f>ROUND(I267*H267,2)</f>
        <v>0</v>
      </c>
      <c r="K267" s="224"/>
      <c r="L267" s="44"/>
      <c r="M267" s="225" t="s">
        <v>1</v>
      </c>
      <c r="N267" s="226" t="s">
        <v>44</v>
      </c>
      <c r="O267" s="91"/>
      <c r="P267" s="227">
        <f>O267*H267</f>
        <v>0</v>
      </c>
      <c r="Q267" s="227">
        <v>0.00084999999999999995</v>
      </c>
      <c r="R267" s="227">
        <f>Q267*H267</f>
        <v>0.016999999999999998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237</v>
      </c>
      <c r="AT267" s="229" t="s">
        <v>154</v>
      </c>
      <c r="AU267" s="229" t="s">
        <v>158</v>
      </c>
      <c r="AY267" s="17" t="s">
        <v>152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158</v>
      </c>
      <c r="BK267" s="230">
        <f>ROUND(I267*H267,2)</f>
        <v>0</v>
      </c>
      <c r="BL267" s="17" t="s">
        <v>237</v>
      </c>
      <c r="BM267" s="229" t="s">
        <v>369</v>
      </c>
    </row>
    <row r="268" s="13" customFormat="1">
      <c r="A268" s="13"/>
      <c r="B268" s="231"/>
      <c r="C268" s="232"/>
      <c r="D268" s="233" t="s">
        <v>160</v>
      </c>
      <c r="E268" s="234" t="s">
        <v>1</v>
      </c>
      <c r="F268" s="235" t="s">
        <v>370</v>
      </c>
      <c r="G268" s="232"/>
      <c r="H268" s="236">
        <v>20</v>
      </c>
      <c r="I268" s="237"/>
      <c r="J268" s="232"/>
      <c r="K268" s="232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160</v>
      </c>
      <c r="AU268" s="242" t="s">
        <v>158</v>
      </c>
      <c r="AV268" s="13" t="s">
        <v>158</v>
      </c>
      <c r="AW268" s="13" t="s">
        <v>34</v>
      </c>
      <c r="AX268" s="13" t="s">
        <v>86</v>
      </c>
      <c r="AY268" s="242" t="s">
        <v>152</v>
      </c>
    </row>
    <row r="269" s="2" customFormat="1" ht="24.15" customHeight="1">
      <c r="A269" s="38"/>
      <c r="B269" s="39"/>
      <c r="C269" s="217" t="s">
        <v>371</v>
      </c>
      <c r="D269" s="217" t="s">
        <v>154</v>
      </c>
      <c r="E269" s="218" t="s">
        <v>372</v>
      </c>
      <c r="F269" s="219" t="s">
        <v>373</v>
      </c>
      <c r="G269" s="220" t="s">
        <v>228</v>
      </c>
      <c r="H269" s="221">
        <v>20</v>
      </c>
      <c r="I269" s="222"/>
      <c r="J269" s="223">
        <f>ROUND(I269*H269,2)</f>
        <v>0</v>
      </c>
      <c r="K269" s="224"/>
      <c r="L269" s="44"/>
      <c r="M269" s="225" t="s">
        <v>1</v>
      </c>
      <c r="N269" s="226" t="s">
        <v>44</v>
      </c>
      <c r="O269" s="91"/>
      <c r="P269" s="227">
        <f>O269*H269</f>
        <v>0</v>
      </c>
      <c r="Q269" s="227">
        <v>0.00012999999999999999</v>
      </c>
      <c r="R269" s="227">
        <f>Q269*H269</f>
        <v>0.0025999999999999999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237</v>
      </c>
      <c r="AT269" s="229" t="s">
        <v>154</v>
      </c>
      <c r="AU269" s="229" t="s">
        <v>158</v>
      </c>
      <c r="AY269" s="17" t="s">
        <v>152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158</v>
      </c>
      <c r="BK269" s="230">
        <f>ROUND(I269*H269,2)</f>
        <v>0</v>
      </c>
      <c r="BL269" s="17" t="s">
        <v>237</v>
      </c>
      <c r="BM269" s="229" t="s">
        <v>374</v>
      </c>
    </row>
    <row r="270" s="13" customFormat="1">
      <c r="A270" s="13"/>
      <c r="B270" s="231"/>
      <c r="C270" s="232"/>
      <c r="D270" s="233" t="s">
        <v>160</v>
      </c>
      <c r="E270" s="234" t="s">
        <v>1</v>
      </c>
      <c r="F270" s="235" t="s">
        <v>370</v>
      </c>
      <c r="G270" s="232"/>
      <c r="H270" s="236">
        <v>20</v>
      </c>
      <c r="I270" s="237"/>
      <c r="J270" s="232"/>
      <c r="K270" s="232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160</v>
      </c>
      <c r="AU270" s="242" t="s">
        <v>158</v>
      </c>
      <c r="AV270" s="13" t="s">
        <v>158</v>
      </c>
      <c r="AW270" s="13" t="s">
        <v>34</v>
      </c>
      <c r="AX270" s="13" t="s">
        <v>86</v>
      </c>
      <c r="AY270" s="242" t="s">
        <v>152</v>
      </c>
    </row>
    <row r="271" s="2" customFormat="1" ht="16.5" customHeight="1">
      <c r="A271" s="38"/>
      <c r="B271" s="39"/>
      <c r="C271" s="217" t="s">
        <v>375</v>
      </c>
      <c r="D271" s="217" t="s">
        <v>154</v>
      </c>
      <c r="E271" s="218" t="s">
        <v>376</v>
      </c>
      <c r="F271" s="219" t="s">
        <v>377</v>
      </c>
      <c r="G271" s="220" t="s">
        <v>378</v>
      </c>
      <c r="H271" s="221">
        <v>6</v>
      </c>
      <c r="I271" s="222"/>
      <c r="J271" s="223">
        <f>ROUND(I271*H271,2)</f>
        <v>0</v>
      </c>
      <c r="K271" s="224"/>
      <c r="L271" s="44"/>
      <c r="M271" s="225" t="s">
        <v>1</v>
      </c>
      <c r="N271" s="226" t="s">
        <v>44</v>
      </c>
      <c r="O271" s="91"/>
      <c r="P271" s="227">
        <f>O271*H271</f>
        <v>0</v>
      </c>
      <c r="Q271" s="227">
        <v>0.00076000000000000004</v>
      </c>
      <c r="R271" s="227">
        <f>Q271*H271</f>
        <v>0.0045599999999999998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237</v>
      </c>
      <c r="AT271" s="229" t="s">
        <v>154</v>
      </c>
      <c r="AU271" s="229" t="s">
        <v>158</v>
      </c>
      <c r="AY271" s="17" t="s">
        <v>152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158</v>
      </c>
      <c r="BK271" s="230">
        <f>ROUND(I271*H271,2)</f>
        <v>0</v>
      </c>
      <c r="BL271" s="17" t="s">
        <v>237</v>
      </c>
      <c r="BM271" s="229" t="s">
        <v>379</v>
      </c>
    </row>
    <row r="272" s="13" customFormat="1">
      <c r="A272" s="13"/>
      <c r="B272" s="231"/>
      <c r="C272" s="232"/>
      <c r="D272" s="233" t="s">
        <v>160</v>
      </c>
      <c r="E272" s="234" t="s">
        <v>1</v>
      </c>
      <c r="F272" s="235" t="s">
        <v>380</v>
      </c>
      <c r="G272" s="232"/>
      <c r="H272" s="236">
        <v>3</v>
      </c>
      <c r="I272" s="237"/>
      <c r="J272" s="232"/>
      <c r="K272" s="232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160</v>
      </c>
      <c r="AU272" s="242" t="s">
        <v>158</v>
      </c>
      <c r="AV272" s="13" t="s">
        <v>158</v>
      </c>
      <c r="AW272" s="13" t="s">
        <v>34</v>
      </c>
      <c r="AX272" s="13" t="s">
        <v>78</v>
      </c>
      <c r="AY272" s="242" t="s">
        <v>152</v>
      </c>
    </row>
    <row r="273" s="13" customFormat="1">
      <c r="A273" s="13"/>
      <c r="B273" s="231"/>
      <c r="C273" s="232"/>
      <c r="D273" s="233" t="s">
        <v>160</v>
      </c>
      <c r="E273" s="234" t="s">
        <v>1</v>
      </c>
      <c r="F273" s="235" t="s">
        <v>381</v>
      </c>
      <c r="G273" s="232"/>
      <c r="H273" s="236">
        <v>3</v>
      </c>
      <c r="I273" s="237"/>
      <c r="J273" s="232"/>
      <c r="K273" s="232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160</v>
      </c>
      <c r="AU273" s="242" t="s">
        <v>158</v>
      </c>
      <c r="AV273" s="13" t="s">
        <v>158</v>
      </c>
      <c r="AW273" s="13" t="s">
        <v>34</v>
      </c>
      <c r="AX273" s="13" t="s">
        <v>78</v>
      </c>
      <c r="AY273" s="242" t="s">
        <v>152</v>
      </c>
    </row>
    <row r="274" s="14" customFormat="1">
      <c r="A274" s="14"/>
      <c r="B274" s="243"/>
      <c r="C274" s="244"/>
      <c r="D274" s="233" t="s">
        <v>160</v>
      </c>
      <c r="E274" s="245" t="s">
        <v>1</v>
      </c>
      <c r="F274" s="246" t="s">
        <v>163</v>
      </c>
      <c r="G274" s="244"/>
      <c r="H274" s="247">
        <v>6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160</v>
      </c>
      <c r="AU274" s="253" t="s">
        <v>158</v>
      </c>
      <c r="AV274" s="14" t="s">
        <v>157</v>
      </c>
      <c r="AW274" s="14" t="s">
        <v>34</v>
      </c>
      <c r="AX274" s="14" t="s">
        <v>86</v>
      </c>
      <c r="AY274" s="253" t="s">
        <v>152</v>
      </c>
    </row>
    <row r="275" s="2" customFormat="1" ht="24.15" customHeight="1">
      <c r="A275" s="38"/>
      <c r="B275" s="39"/>
      <c r="C275" s="217" t="s">
        <v>382</v>
      </c>
      <c r="D275" s="217" t="s">
        <v>154</v>
      </c>
      <c r="E275" s="218" t="s">
        <v>383</v>
      </c>
      <c r="F275" s="219" t="s">
        <v>384</v>
      </c>
      <c r="G275" s="220" t="s">
        <v>275</v>
      </c>
      <c r="H275" s="221">
        <v>0.024</v>
      </c>
      <c r="I275" s="222"/>
      <c r="J275" s="223">
        <f>ROUND(I275*H275,2)</f>
        <v>0</v>
      </c>
      <c r="K275" s="224"/>
      <c r="L275" s="44"/>
      <c r="M275" s="225" t="s">
        <v>1</v>
      </c>
      <c r="N275" s="226" t="s">
        <v>44</v>
      </c>
      <c r="O275" s="91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237</v>
      </c>
      <c r="AT275" s="229" t="s">
        <v>154</v>
      </c>
      <c r="AU275" s="229" t="s">
        <v>158</v>
      </c>
      <c r="AY275" s="17" t="s">
        <v>152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158</v>
      </c>
      <c r="BK275" s="230">
        <f>ROUND(I275*H275,2)</f>
        <v>0</v>
      </c>
      <c r="BL275" s="17" t="s">
        <v>237</v>
      </c>
      <c r="BM275" s="229" t="s">
        <v>385</v>
      </c>
    </row>
    <row r="276" s="2" customFormat="1" ht="24.15" customHeight="1">
      <c r="A276" s="38"/>
      <c r="B276" s="39"/>
      <c r="C276" s="217" t="s">
        <v>386</v>
      </c>
      <c r="D276" s="217" t="s">
        <v>154</v>
      </c>
      <c r="E276" s="218" t="s">
        <v>387</v>
      </c>
      <c r="F276" s="219" t="s">
        <v>388</v>
      </c>
      <c r="G276" s="220" t="s">
        <v>275</v>
      </c>
      <c r="H276" s="221">
        <v>0.024</v>
      </c>
      <c r="I276" s="222"/>
      <c r="J276" s="223">
        <f>ROUND(I276*H276,2)</f>
        <v>0</v>
      </c>
      <c r="K276" s="224"/>
      <c r="L276" s="44"/>
      <c r="M276" s="225" t="s">
        <v>1</v>
      </c>
      <c r="N276" s="226" t="s">
        <v>44</v>
      </c>
      <c r="O276" s="91"/>
      <c r="P276" s="227">
        <f>O276*H276</f>
        <v>0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237</v>
      </c>
      <c r="AT276" s="229" t="s">
        <v>154</v>
      </c>
      <c r="AU276" s="229" t="s">
        <v>158</v>
      </c>
      <c r="AY276" s="17" t="s">
        <v>152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158</v>
      </c>
      <c r="BK276" s="230">
        <f>ROUND(I276*H276,2)</f>
        <v>0</v>
      </c>
      <c r="BL276" s="17" t="s">
        <v>237</v>
      </c>
      <c r="BM276" s="229" t="s">
        <v>389</v>
      </c>
    </row>
    <row r="277" s="12" customFormat="1" ht="22.8" customHeight="1">
      <c r="A277" s="12"/>
      <c r="B277" s="202"/>
      <c r="C277" s="203"/>
      <c r="D277" s="204" t="s">
        <v>77</v>
      </c>
      <c r="E277" s="215" t="s">
        <v>390</v>
      </c>
      <c r="F277" s="215" t="s">
        <v>391</v>
      </c>
      <c r="G277" s="203"/>
      <c r="H277" s="203"/>
      <c r="I277" s="206"/>
      <c r="J277" s="216">
        <f>BK277</f>
        <v>0</v>
      </c>
      <c r="K277" s="203"/>
      <c r="L277" s="207"/>
      <c r="M277" s="208"/>
      <c r="N277" s="209"/>
      <c r="O277" s="209"/>
      <c r="P277" s="210">
        <f>SUM(P278:P303)</f>
        <v>0</v>
      </c>
      <c r="Q277" s="209"/>
      <c r="R277" s="210">
        <f>SUM(R278:R303)</f>
        <v>0.053900000000000003</v>
      </c>
      <c r="S277" s="209"/>
      <c r="T277" s="211">
        <f>SUM(T278:T303)</f>
        <v>0.076370000000000007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2" t="s">
        <v>158</v>
      </c>
      <c r="AT277" s="213" t="s">
        <v>77</v>
      </c>
      <c r="AU277" s="213" t="s">
        <v>86</v>
      </c>
      <c r="AY277" s="212" t="s">
        <v>152</v>
      </c>
      <c r="BK277" s="214">
        <f>SUM(BK278:BK303)</f>
        <v>0</v>
      </c>
    </row>
    <row r="278" s="2" customFormat="1" ht="16.5" customHeight="1">
      <c r="A278" s="38"/>
      <c r="B278" s="39"/>
      <c r="C278" s="217" t="s">
        <v>392</v>
      </c>
      <c r="D278" s="217" t="s">
        <v>154</v>
      </c>
      <c r="E278" s="218" t="s">
        <v>393</v>
      </c>
      <c r="F278" s="219" t="s">
        <v>394</v>
      </c>
      <c r="G278" s="220" t="s">
        <v>395</v>
      </c>
      <c r="H278" s="221">
        <v>1</v>
      </c>
      <c r="I278" s="222"/>
      <c r="J278" s="223">
        <f>ROUND(I278*H278,2)</f>
        <v>0</v>
      </c>
      <c r="K278" s="224"/>
      <c r="L278" s="44"/>
      <c r="M278" s="225" t="s">
        <v>1</v>
      </c>
      <c r="N278" s="226" t="s">
        <v>44</v>
      </c>
      <c r="O278" s="91"/>
      <c r="P278" s="227">
        <f>O278*H278</f>
        <v>0</v>
      </c>
      <c r="Q278" s="227">
        <v>0</v>
      </c>
      <c r="R278" s="227">
        <f>Q278*H278</f>
        <v>0</v>
      </c>
      <c r="S278" s="227">
        <v>0.01933</v>
      </c>
      <c r="T278" s="228">
        <f>S278*H278</f>
        <v>0.01933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237</v>
      </c>
      <c r="AT278" s="229" t="s">
        <v>154</v>
      </c>
      <c r="AU278" s="229" t="s">
        <v>158</v>
      </c>
      <c r="AY278" s="17" t="s">
        <v>152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158</v>
      </c>
      <c r="BK278" s="230">
        <f>ROUND(I278*H278,2)</f>
        <v>0</v>
      </c>
      <c r="BL278" s="17" t="s">
        <v>237</v>
      </c>
      <c r="BM278" s="229" t="s">
        <v>396</v>
      </c>
    </row>
    <row r="279" s="13" customFormat="1">
      <c r="A279" s="13"/>
      <c r="B279" s="231"/>
      <c r="C279" s="232"/>
      <c r="D279" s="233" t="s">
        <v>160</v>
      </c>
      <c r="E279" s="234" t="s">
        <v>1</v>
      </c>
      <c r="F279" s="235" t="s">
        <v>86</v>
      </c>
      <c r="G279" s="232"/>
      <c r="H279" s="236">
        <v>1</v>
      </c>
      <c r="I279" s="237"/>
      <c r="J279" s="232"/>
      <c r="K279" s="232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160</v>
      </c>
      <c r="AU279" s="242" t="s">
        <v>158</v>
      </c>
      <c r="AV279" s="13" t="s">
        <v>158</v>
      </c>
      <c r="AW279" s="13" t="s">
        <v>34</v>
      </c>
      <c r="AX279" s="13" t="s">
        <v>86</v>
      </c>
      <c r="AY279" s="242" t="s">
        <v>152</v>
      </c>
    </row>
    <row r="280" s="2" customFormat="1" ht="24.15" customHeight="1">
      <c r="A280" s="38"/>
      <c r="B280" s="39"/>
      <c r="C280" s="217" t="s">
        <v>397</v>
      </c>
      <c r="D280" s="217" t="s">
        <v>154</v>
      </c>
      <c r="E280" s="218" t="s">
        <v>398</v>
      </c>
      <c r="F280" s="219" t="s">
        <v>399</v>
      </c>
      <c r="G280" s="220" t="s">
        <v>395</v>
      </c>
      <c r="H280" s="221">
        <v>1</v>
      </c>
      <c r="I280" s="222"/>
      <c r="J280" s="223">
        <f>ROUND(I280*H280,2)</f>
        <v>0</v>
      </c>
      <c r="K280" s="224"/>
      <c r="L280" s="44"/>
      <c r="M280" s="225" t="s">
        <v>1</v>
      </c>
      <c r="N280" s="226" t="s">
        <v>44</v>
      </c>
      <c r="O280" s="91"/>
      <c r="P280" s="227">
        <f>O280*H280</f>
        <v>0</v>
      </c>
      <c r="Q280" s="227">
        <v>0.016969999999999999</v>
      </c>
      <c r="R280" s="227">
        <f>Q280*H280</f>
        <v>0.016969999999999999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237</v>
      </c>
      <c r="AT280" s="229" t="s">
        <v>154</v>
      </c>
      <c r="AU280" s="229" t="s">
        <v>158</v>
      </c>
      <c r="AY280" s="17" t="s">
        <v>152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158</v>
      </c>
      <c r="BK280" s="230">
        <f>ROUND(I280*H280,2)</f>
        <v>0</v>
      </c>
      <c r="BL280" s="17" t="s">
        <v>237</v>
      </c>
      <c r="BM280" s="229" t="s">
        <v>400</v>
      </c>
    </row>
    <row r="281" s="13" customFormat="1">
      <c r="A281" s="13"/>
      <c r="B281" s="231"/>
      <c r="C281" s="232"/>
      <c r="D281" s="233" t="s">
        <v>160</v>
      </c>
      <c r="E281" s="234" t="s">
        <v>1</v>
      </c>
      <c r="F281" s="235" t="s">
        <v>86</v>
      </c>
      <c r="G281" s="232"/>
      <c r="H281" s="236">
        <v>1</v>
      </c>
      <c r="I281" s="237"/>
      <c r="J281" s="232"/>
      <c r="K281" s="232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160</v>
      </c>
      <c r="AU281" s="242" t="s">
        <v>158</v>
      </c>
      <c r="AV281" s="13" t="s">
        <v>158</v>
      </c>
      <c r="AW281" s="13" t="s">
        <v>34</v>
      </c>
      <c r="AX281" s="13" t="s">
        <v>86</v>
      </c>
      <c r="AY281" s="242" t="s">
        <v>152</v>
      </c>
    </row>
    <row r="282" s="2" customFormat="1" ht="16.5" customHeight="1">
      <c r="A282" s="38"/>
      <c r="B282" s="39"/>
      <c r="C282" s="217" t="s">
        <v>401</v>
      </c>
      <c r="D282" s="217" t="s">
        <v>154</v>
      </c>
      <c r="E282" s="218" t="s">
        <v>402</v>
      </c>
      <c r="F282" s="219" t="s">
        <v>403</v>
      </c>
      <c r="G282" s="220" t="s">
        <v>395</v>
      </c>
      <c r="H282" s="221">
        <v>1</v>
      </c>
      <c r="I282" s="222"/>
      <c r="J282" s="223">
        <f>ROUND(I282*H282,2)</f>
        <v>0</v>
      </c>
      <c r="K282" s="224"/>
      <c r="L282" s="44"/>
      <c r="M282" s="225" t="s">
        <v>1</v>
      </c>
      <c r="N282" s="226" t="s">
        <v>44</v>
      </c>
      <c r="O282" s="91"/>
      <c r="P282" s="227">
        <f>O282*H282</f>
        <v>0</v>
      </c>
      <c r="Q282" s="227">
        <v>0</v>
      </c>
      <c r="R282" s="227">
        <f>Q282*H282</f>
        <v>0</v>
      </c>
      <c r="S282" s="227">
        <v>0.019460000000000002</v>
      </c>
      <c r="T282" s="228">
        <f>S282*H282</f>
        <v>0.019460000000000002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237</v>
      </c>
      <c r="AT282" s="229" t="s">
        <v>154</v>
      </c>
      <c r="AU282" s="229" t="s">
        <v>158</v>
      </c>
      <c r="AY282" s="17" t="s">
        <v>152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158</v>
      </c>
      <c r="BK282" s="230">
        <f>ROUND(I282*H282,2)</f>
        <v>0</v>
      </c>
      <c r="BL282" s="17" t="s">
        <v>237</v>
      </c>
      <c r="BM282" s="229" t="s">
        <v>404</v>
      </c>
    </row>
    <row r="283" s="13" customFormat="1">
      <c r="A283" s="13"/>
      <c r="B283" s="231"/>
      <c r="C283" s="232"/>
      <c r="D283" s="233" t="s">
        <v>160</v>
      </c>
      <c r="E283" s="234" t="s">
        <v>1</v>
      </c>
      <c r="F283" s="235" t="s">
        <v>405</v>
      </c>
      <c r="G283" s="232"/>
      <c r="H283" s="236">
        <v>1</v>
      </c>
      <c r="I283" s="237"/>
      <c r="J283" s="232"/>
      <c r="K283" s="232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160</v>
      </c>
      <c r="AU283" s="242" t="s">
        <v>158</v>
      </c>
      <c r="AV283" s="13" t="s">
        <v>158</v>
      </c>
      <c r="AW283" s="13" t="s">
        <v>34</v>
      </c>
      <c r="AX283" s="13" t="s">
        <v>86</v>
      </c>
      <c r="AY283" s="242" t="s">
        <v>152</v>
      </c>
    </row>
    <row r="284" s="2" customFormat="1" ht="24.15" customHeight="1">
      <c r="A284" s="38"/>
      <c r="B284" s="39"/>
      <c r="C284" s="217" t="s">
        <v>406</v>
      </c>
      <c r="D284" s="217" t="s">
        <v>154</v>
      </c>
      <c r="E284" s="218" t="s">
        <v>407</v>
      </c>
      <c r="F284" s="219" t="s">
        <v>408</v>
      </c>
      <c r="G284" s="220" t="s">
        <v>395</v>
      </c>
      <c r="H284" s="221">
        <v>1</v>
      </c>
      <c r="I284" s="222"/>
      <c r="J284" s="223">
        <f>ROUND(I284*H284,2)</f>
        <v>0</v>
      </c>
      <c r="K284" s="224"/>
      <c r="L284" s="44"/>
      <c r="M284" s="225" t="s">
        <v>1</v>
      </c>
      <c r="N284" s="226" t="s">
        <v>44</v>
      </c>
      <c r="O284" s="91"/>
      <c r="P284" s="227">
        <f>O284*H284</f>
        <v>0</v>
      </c>
      <c r="Q284" s="227">
        <v>0.015520000000000001</v>
      </c>
      <c r="R284" s="227">
        <f>Q284*H284</f>
        <v>0.015520000000000001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237</v>
      </c>
      <c r="AT284" s="229" t="s">
        <v>154</v>
      </c>
      <c r="AU284" s="229" t="s">
        <v>158</v>
      </c>
      <c r="AY284" s="17" t="s">
        <v>152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158</v>
      </c>
      <c r="BK284" s="230">
        <f>ROUND(I284*H284,2)</f>
        <v>0</v>
      </c>
      <c r="BL284" s="17" t="s">
        <v>237</v>
      </c>
      <c r="BM284" s="229" t="s">
        <v>409</v>
      </c>
    </row>
    <row r="285" s="13" customFormat="1">
      <c r="A285" s="13"/>
      <c r="B285" s="231"/>
      <c r="C285" s="232"/>
      <c r="D285" s="233" t="s">
        <v>160</v>
      </c>
      <c r="E285" s="234" t="s">
        <v>1</v>
      </c>
      <c r="F285" s="235" t="s">
        <v>86</v>
      </c>
      <c r="G285" s="232"/>
      <c r="H285" s="236">
        <v>1</v>
      </c>
      <c r="I285" s="237"/>
      <c r="J285" s="232"/>
      <c r="K285" s="232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160</v>
      </c>
      <c r="AU285" s="242" t="s">
        <v>158</v>
      </c>
      <c r="AV285" s="13" t="s">
        <v>158</v>
      </c>
      <c r="AW285" s="13" t="s">
        <v>34</v>
      </c>
      <c r="AX285" s="13" t="s">
        <v>86</v>
      </c>
      <c r="AY285" s="242" t="s">
        <v>152</v>
      </c>
    </row>
    <row r="286" s="2" customFormat="1" ht="16.5" customHeight="1">
      <c r="A286" s="38"/>
      <c r="B286" s="39"/>
      <c r="C286" s="217" t="s">
        <v>410</v>
      </c>
      <c r="D286" s="217" t="s">
        <v>154</v>
      </c>
      <c r="E286" s="218" t="s">
        <v>411</v>
      </c>
      <c r="F286" s="219" t="s">
        <v>412</v>
      </c>
      <c r="G286" s="220" t="s">
        <v>395</v>
      </c>
      <c r="H286" s="221">
        <v>1</v>
      </c>
      <c r="I286" s="222"/>
      <c r="J286" s="223">
        <f>ROUND(I286*H286,2)</f>
        <v>0</v>
      </c>
      <c r="K286" s="224"/>
      <c r="L286" s="44"/>
      <c r="M286" s="225" t="s">
        <v>1</v>
      </c>
      <c r="N286" s="226" t="s">
        <v>44</v>
      </c>
      <c r="O286" s="91"/>
      <c r="P286" s="227">
        <f>O286*H286</f>
        <v>0</v>
      </c>
      <c r="Q286" s="227">
        <v>0</v>
      </c>
      <c r="R286" s="227">
        <f>Q286*H286</f>
        <v>0</v>
      </c>
      <c r="S286" s="227">
        <v>0.032899999999999999</v>
      </c>
      <c r="T286" s="228">
        <f>S286*H286</f>
        <v>0.032899999999999999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237</v>
      </c>
      <c r="AT286" s="229" t="s">
        <v>154</v>
      </c>
      <c r="AU286" s="229" t="s">
        <v>158</v>
      </c>
      <c r="AY286" s="17" t="s">
        <v>152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158</v>
      </c>
      <c r="BK286" s="230">
        <f>ROUND(I286*H286,2)</f>
        <v>0</v>
      </c>
      <c r="BL286" s="17" t="s">
        <v>237</v>
      </c>
      <c r="BM286" s="229" t="s">
        <v>413</v>
      </c>
    </row>
    <row r="287" s="13" customFormat="1">
      <c r="A287" s="13"/>
      <c r="B287" s="231"/>
      <c r="C287" s="232"/>
      <c r="D287" s="233" t="s">
        <v>160</v>
      </c>
      <c r="E287" s="234" t="s">
        <v>1</v>
      </c>
      <c r="F287" s="235" t="s">
        <v>86</v>
      </c>
      <c r="G287" s="232"/>
      <c r="H287" s="236">
        <v>1</v>
      </c>
      <c r="I287" s="237"/>
      <c r="J287" s="232"/>
      <c r="K287" s="232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160</v>
      </c>
      <c r="AU287" s="242" t="s">
        <v>158</v>
      </c>
      <c r="AV287" s="13" t="s">
        <v>158</v>
      </c>
      <c r="AW287" s="13" t="s">
        <v>34</v>
      </c>
      <c r="AX287" s="13" t="s">
        <v>86</v>
      </c>
      <c r="AY287" s="242" t="s">
        <v>152</v>
      </c>
    </row>
    <row r="288" s="2" customFormat="1" ht="24.15" customHeight="1">
      <c r="A288" s="38"/>
      <c r="B288" s="39"/>
      <c r="C288" s="217" t="s">
        <v>414</v>
      </c>
      <c r="D288" s="217" t="s">
        <v>154</v>
      </c>
      <c r="E288" s="218" t="s">
        <v>415</v>
      </c>
      <c r="F288" s="219" t="s">
        <v>416</v>
      </c>
      <c r="G288" s="220" t="s">
        <v>395</v>
      </c>
      <c r="H288" s="221">
        <v>1</v>
      </c>
      <c r="I288" s="222"/>
      <c r="J288" s="223">
        <f>ROUND(I288*H288,2)</f>
        <v>0</v>
      </c>
      <c r="K288" s="224"/>
      <c r="L288" s="44"/>
      <c r="M288" s="225" t="s">
        <v>1</v>
      </c>
      <c r="N288" s="226" t="s">
        <v>44</v>
      </c>
      <c r="O288" s="91"/>
      <c r="P288" s="227">
        <f>O288*H288</f>
        <v>0</v>
      </c>
      <c r="Q288" s="227">
        <v>0.017100000000000001</v>
      </c>
      <c r="R288" s="227">
        <f>Q288*H288</f>
        <v>0.017100000000000001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237</v>
      </c>
      <c r="AT288" s="229" t="s">
        <v>154</v>
      </c>
      <c r="AU288" s="229" t="s">
        <v>158</v>
      </c>
      <c r="AY288" s="17" t="s">
        <v>152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158</v>
      </c>
      <c r="BK288" s="230">
        <f>ROUND(I288*H288,2)</f>
        <v>0</v>
      </c>
      <c r="BL288" s="17" t="s">
        <v>237</v>
      </c>
      <c r="BM288" s="229" t="s">
        <v>417</v>
      </c>
    </row>
    <row r="289" s="13" customFormat="1">
      <c r="A289" s="13"/>
      <c r="B289" s="231"/>
      <c r="C289" s="232"/>
      <c r="D289" s="233" t="s">
        <v>160</v>
      </c>
      <c r="E289" s="234" t="s">
        <v>1</v>
      </c>
      <c r="F289" s="235" t="s">
        <v>86</v>
      </c>
      <c r="G289" s="232"/>
      <c r="H289" s="236">
        <v>1</v>
      </c>
      <c r="I289" s="237"/>
      <c r="J289" s="232"/>
      <c r="K289" s="232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160</v>
      </c>
      <c r="AU289" s="242" t="s">
        <v>158</v>
      </c>
      <c r="AV289" s="13" t="s">
        <v>158</v>
      </c>
      <c r="AW289" s="13" t="s">
        <v>34</v>
      </c>
      <c r="AX289" s="13" t="s">
        <v>86</v>
      </c>
      <c r="AY289" s="242" t="s">
        <v>152</v>
      </c>
    </row>
    <row r="290" s="2" customFormat="1" ht="16.5" customHeight="1">
      <c r="A290" s="38"/>
      <c r="B290" s="39"/>
      <c r="C290" s="217" t="s">
        <v>418</v>
      </c>
      <c r="D290" s="217" t="s">
        <v>154</v>
      </c>
      <c r="E290" s="218" t="s">
        <v>419</v>
      </c>
      <c r="F290" s="219" t="s">
        <v>420</v>
      </c>
      <c r="G290" s="220" t="s">
        <v>395</v>
      </c>
      <c r="H290" s="221">
        <v>3</v>
      </c>
      <c r="I290" s="222"/>
      <c r="J290" s="223">
        <f>ROUND(I290*H290,2)</f>
        <v>0</v>
      </c>
      <c r="K290" s="224"/>
      <c r="L290" s="44"/>
      <c r="M290" s="225" t="s">
        <v>1</v>
      </c>
      <c r="N290" s="226" t="s">
        <v>44</v>
      </c>
      <c r="O290" s="91"/>
      <c r="P290" s="227">
        <f>O290*H290</f>
        <v>0</v>
      </c>
      <c r="Q290" s="227">
        <v>0</v>
      </c>
      <c r="R290" s="227">
        <f>Q290*H290</f>
        <v>0</v>
      </c>
      <c r="S290" s="227">
        <v>0.00156</v>
      </c>
      <c r="T290" s="228">
        <f>S290*H290</f>
        <v>0.0046800000000000001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237</v>
      </c>
      <c r="AT290" s="229" t="s">
        <v>154</v>
      </c>
      <c r="AU290" s="229" t="s">
        <v>158</v>
      </c>
      <c r="AY290" s="17" t="s">
        <v>152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158</v>
      </c>
      <c r="BK290" s="230">
        <f>ROUND(I290*H290,2)</f>
        <v>0</v>
      </c>
      <c r="BL290" s="17" t="s">
        <v>237</v>
      </c>
      <c r="BM290" s="229" t="s">
        <v>421</v>
      </c>
    </row>
    <row r="291" s="13" customFormat="1">
      <c r="A291" s="13"/>
      <c r="B291" s="231"/>
      <c r="C291" s="232"/>
      <c r="D291" s="233" t="s">
        <v>160</v>
      </c>
      <c r="E291" s="234" t="s">
        <v>1</v>
      </c>
      <c r="F291" s="235" t="s">
        <v>422</v>
      </c>
      <c r="G291" s="232"/>
      <c r="H291" s="236">
        <v>2</v>
      </c>
      <c r="I291" s="237"/>
      <c r="J291" s="232"/>
      <c r="K291" s="232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160</v>
      </c>
      <c r="AU291" s="242" t="s">
        <v>158</v>
      </c>
      <c r="AV291" s="13" t="s">
        <v>158</v>
      </c>
      <c r="AW291" s="13" t="s">
        <v>34</v>
      </c>
      <c r="AX291" s="13" t="s">
        <v>78</v>
      </c>
      <c r="AY291" s="242" t="s">
        <v>152</v>
      </c>
    </row>
    <row r="292" s="13" customFormat="1">
      <c r="A292" s="13"/>
      <c r="B292" s="231"/>
      <c r="C292" s="232"/>
      <c r="D292" s="233" t="s">
        <v>160</v>
      </c>
      <c r="E292" s="234" t="s">
        <v>1</v>
      </c>
      <c r="F292" s="235" t="s">
        <v>423</v>
      </c>
      <c r="G292" s="232"/>
      <c r="H292" s="236">
        <v>1</v>
      </c>
      <c r="I292" s="237"/>
      <c r="J292" s="232"/>
      <c r="K292" s="232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160</v>
      </c>
      <c r="AU292" s="242" t="s">
        <v>158</v>
      </c>
      <c r="AV292" s="13" t="s">
        <v>158</v>
      </c>
      <c r="AW292" s="13" t="s">
        <v>34</v>
      </c>
      <c r="AX292" s="13" t="s">
        <v>78</v>
      </c>
      <c r="AY292" s="242" t="s">
        <v>152</v>
      </c>
    </row>
    <row r="293" s="14" customFormat="1">
      <c r="A293" s="14"/>
      <c r="B293" s="243"/>
      <c r="C293" s="244"/>
      <c r="D293" s="233" t="s">
        <v>160</v>
      </c>
      <c r="E293" s="245" t="s">
        <v>1</v>
      </c>
      <c r="F293" s="246" t="s">
        <v>163</v>
      </c>
      <c r="G293" s="244"/>
      <c r="H293" s="247">
        <v>3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160</v>
      </c>
      <c r="AU293" s="253" t="s">
        <v>158</v>
      </c>
      <c r="AV293" s="14" t="s">
        <v>157</v>
      </c>
      <c r="AW293" s="14" t="s">
        <v>34</v>
      </c>
      <c r="AX293" s="14" t="s">
        <v>86</v>
      </c>
      <c r="AY293" s="253" t="s">
        <v>152</v>
      </c>
    </row>
    <row r="294" s="2" customFormat="1" ht="16.5" customHeight="1">
      <c r="A294" s="38"/>
      <c r="B294" s="39"/>
      <c r="C294" s="217" t="s">
        <v>424</v>
      </c>
      <c r="D294" s="217" t="s">
        <v>154</v>
      </c>
      <c r="E294" s="218" t="s">
        <v>425</v>
      </c>
      <c r="F294" s="219" t="s">
        <v>426</v>
      </c>
      <c r="G294" s="220" t="s">
        <v>395</v>
      </c>
      <c r="H294" s="221">
        <v>1</v>
      </c>
      <c r="I294" s="222"/>
      <c r="J294" s="223">
        <f>ROUND(I294*H294,2)</f>
        <v>0</v>
      </c>
      <c r="K294" s="224"/>
      <c r="L294" s="44"/>
      <c r="M294" s="225" t="s">
        <v>1</v>
      </c>
      <c r="N294" s="226" t="s">
        <v>44</v>
      </c>
      <c r="O294" s="91"/>
      <c r="P294" s="227">
        <f>O294*H294</f>
        <v>0</v>
      </c>
      <c r="Q294" s="227">
        <v>0.0015399999999999999</v>
      </c>
      <c r="R294" s="227">
        <f>Q294*H294</f>
        <v>0.0015399999999999999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237</v>
      </c>
      <c r="AT294" s="229" t="s">
        <v>154</v>
      </c>
      <c r="AU294" s="229" t="s">
        <v>158</v>
      </c>
      <c r="AY294" s="17" t="s">
        <v>152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158</v>
      </c>
      <c r="BK294" s="230">
        <f>ROUND(I294*H294,2)</f>
        <v>0</v>
      </c>
      <c r="BL294" s="17" t="s">
        <v>237</v>
      </c>
      <c r="BM294" s="229" t="s">
        <v>427</v>
      </c>
    </row>
    <row r="295" s="13" customFormat="1">
      <c r="A295" s="13"/>
      <c r="B295" s="231"/>
      <c r="C295" s="232"/>
      <c r="D295" s="233" t="s">
        <v>160</v>
      </c>
      <c r="E295" s="234" t="s">
        <v>1</v>
      </c>
      <c r="F295" s="235" t="s">
        <v>86</v>
      </c>
      <c r="G295" s="232"/>
      <c r="H295" s="236">
        <v>1</v>
      </c>
      <c r="I295" s="237"/>
      <c r="J295" s="232"/>
      <c r="K295" s="232"/>
      <c r="L295" s="238"/>
      <c r="M295" s="239"/>
      <c r="N295" s="240"/>
      <c r="O295" s="240"/>
      <c r="P295" s="240"/>
      <c r="Q295" s="240"/>
      <c r="R295" s="240"/>
      <c r="S295" s="240"/>
      <c r="T295" s="24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160</v>
      </c>
      <c r="AU295" s="242" t="s">
        <v>158</v>
      </c>
      <c r="AV295" s="13" t="s">
        <v>158</v>
      </c>
      <c r="AW295" s="13" t="s">
        <v>34</v>
      </c>
      <c r="AX295" s="13" t="s">
        <v>86</v>
      </c>
      <c r="AY295" s="242" t="s">
        <v>152</v>
      </c>
    </row>
    <row r="296" s="2" customFormat="1" ht="24.15" customHeight="1">
      <c r="A296" s="38"/>
      <c r="B296" s="39"/>
      <c r="C296" s="217" t="s">
        <v>428</v>
      </c>
      <c r="D296" s="217" t="s">
        <v>154</v>
      </c>
      <c r="E296" s="218" t="s">
        <v>429</v>
      </c>
      <c r="F296" s="219" t="s">
        <v>430</v>
      </c>
      <c r="G296" s="220" t="s">
        <v>395</v>
      </c>
      <c r="H296" s="221">
        <v>1</v>
      </c>
      <c r="I296" s="222"/>
      <c r="J296" s="223">
        <f>ROUND(I296*H296,2)</f>
        <v>0</v>
      </c>
      <c r="K296" s="224"/>
      <c r="L296" s="44"/>
      <c r="M296" s="225" t="s">
        <v>1</v>
      </c>
      <c r="N296" s="226" t="s">
        <v>44</v>
      </c>
      <c r="O296" s="91"/>
      <c r="P296" s="227">
        <f>O296*H296</f>
        <v>0</v>
      </c>
      <c r="Q296" s="227">
        <v>0.0018400000000000001</v>
      </c>
      <c r="R296" s="227">
        <f>Q296*H296</f>
        <v>0.0018400000000000001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237</v>
      </c>
      <c r="AT296" s="229" t="s">
        <v>154</v>
      </c>
      <c r="AU296" s="229" t="s">
        <v>158</v>
      </c>
      <c r="AY296" s="17" t="s">
        <v>152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158</v>
      </c>
      <c r="BK296" s="230">
        <f>ROUND(I296*H296,2)</f>
        <v>0</v>
      </c>
      <c r="BL296" s="17" t="s">
        <v>237</v>
      </c>
      <c r="BM296" s="229" t="s">
        <v>431</v>
      </c>
    </row>
    <row r="297" s="13" customFormat="1">
      <c r="A297" s="13"/>
      <c r="B297" s="231"/>
      <c r="C297" s="232"/>
      <c r="D297" s="233" t="s">
        <v>160</v>
      </c>
      <c r="E297" s="234" t="s">
        <v>1</v>
      </c>
      <c r="F297" s="235" t="s">
        <v>405</v>
      </c>
      <c r="G297" s="232"/>
      <c r="H297" s="236">
        <v>1</v>
      </c>
      <c r="I297" s="237"/>
      <c r="J297" s="232"/>
      <c r="K297" s="232"/>
      <c r="L297" s="238"/>
      <c r="M297" s="239"/>
      <c r="N297" s="240"/>
      <c r="O297" s="240"/>
      <c r="P297" s="240"/>
      <c r="Q297" s="240"/>
      <c r="R297" s="240"/>
      <c r="S297" s="240"/>
      <c r="T297" s="24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2" t="s">
        <v>160</v>
      </c>
      <c r="AU297" s="242" t="s">
        <v>158</v>
      </c>
      <c r="AV297" s="13" t="s">
        <v>158</v>
      </c>
      <c r="AW297" s="13" t="s">
        <v>34</v>
      </c>
      <c r="AX297" s="13" t="s">
        <v>86</v>
      </c>
      <c r="AY297" s="242" t="s">
        <v>152</v>
      </c>
    </row>
    <row r="298" s="2" customFormat="1" ht="16.5" customHeight="1">
      <c r="A298" s="38"/>
      <c r="B298" s="39"/>
      <c r="C298" s="217" t="s">
        <v>432</v>
      </c>
      <c r="D298" s="217" t="s">
        <v>154</v>
      </c>
      <c r="E298" s="218" t="s">
        <v>433</v>
      </c>
      <c r="F298" s="219" t="s">
        <v>434</v>
      </c>
      <c r="G298" s="220" t="s">
        <v>378</v>
      </c>
      <c r="H298" s="221">
        <v>1</v>
      </c>
      <c r="I298" s="222"/>
      <c r="J298" s="223">
        <f>ROUND(I298*H298,2)</f>
        <v>0</v>
      </c>
      <c r="K298" s="224"/>
      <c r="L298" s="44"/>
      <c r="M298" s="225" t="s">
        <v>1</v>
      </c>
      <c r="N298" s="226" t="s">
        <v>44</v>
      </c>
      <c r="O298" s="91"/>
      <c r="P298" s="227">
        <f>O298*H298</f>
        <v>0</v>
      </c>
      <c r="Q298" s="227">
        <v>0.00031</v>
      </c>
      <c r="R298" s="227">
        <f>Q298*H298</f>
        <v>0.00031</v>
      </c>
      <c r="S298" s="227">
        <v>0</v>
      </c>
      <c r="T298" s="22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237</v>
      </c>
      <c r="AT298" s="229" t="s">
        <v>154</v>
      </c>
      <c r="AU298" s="229" t="s">
        <v>158</v>
      </c>
      <c r="AY298" s="17" t="s">
        <v>152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158</v>
      </c>
      <c r="BK298" s="230">
        <f>ROUND(I298*H298,2)</f>
        <v>0</v>
      </c>
      <c r="BL298" s="17" t="s">
        <v>237</v>
      </c>
      <c r="BM298" s="229" t="s">
        <v>435</v>
      </c>
    </row>
    <row r="299" s="13" customFormat="1">
      <c r="A299" s="13"/>
      <c r="B299" s="231"/>
      <c r="C299" s="232"/>
      <c r="D299" s="233" t="s">
        <v>160</v>
      </c>
      <c r="E299" s="234" t="s">
        <v>1</v>
      </c>
      <c r="F299" s="235" t="s">
        <v>86</v>
      </c>
      <c r="G299" s="232"/>
      <c r="H299" s="236">
        <v>1</v>
      </c>
      <c r="I299" s="237"/>
      <c r="J299" s="232"/>
      <c r="K299" s="232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160</v>
      </c>
      <c r="AU299" s="242" t="s">
        <v>158</v>
      </c>
      <c r="AV299" s="13" t="s">
        <v>158</v>
      </c>
      <c r="AW299" s="13" t="s">
        <v>34</v>
      </c>
      <c r="AX299" s="13" t="s">
        <v>86</v>
      </c>
      <c r="AY299" s="242" t="s">
        <v>152</v>
      </c>
    </row>
    <row r="300" s="2" customFormat="1" ht="16.5" customHeight="1">
      <c r="A300" s="38"/>
      <c r="B300" s="39"/>
      <c r="C300" s="217" t="s">
        <v>436</v>
      </c>
      <c r="D300" s="217" t="s">
        <v>154</v>
      </c>
      <c r="E300" s="218" t="s">
        <v>437</v>
      </c>
      <c r="F300" s="219" t="s">
        <v>438</v>
      </c>
      <c r="G300" s="220" t="s">
        <v>378</v>
      </c>
      <c r="H300" s="221">
        <v>2</v>
      </c>
      <c r="I300" s="222"/>
      <c r="J300" s="223">
        <f>ROUND(I300*H300,2)</f>
        <v>0</v>
      </c>
      <c r="K300" s="224"/>
      <c r="L300" s="44"/>
      <c r="M300" s="225" t="s">
        <v>1</v>
      </c>
      <c r="N300" s="226" t="s">
        <v>44</v>
      </c>
      <c r="O300" s="91"/>
      <c r="P300" s="227">
        <f>O300*H300</f>
        <v>0</v>
      </c>
      <c r="Q300" s="227">
        <v>0.00031</v>
      </c>
      <c r="R300" s="227">
        <f>Q300*H300</f>
        <v>0.00062</v>
      </c>
      <c r="S300" s="227">
        <v>0</v>
      </c>
      <c r="T300" s="22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237</v>
      </c>
      <c r="AT300" s="229" t="s">
        <v>154</v>
      </c>
      <c r="AU300" s="229" t="s">
        <v>158</v>
      </c>
      <c r="AY300" s="17" t="s">
        <v>152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158</v>
      </c>
      <c r="BK300" s="230">
        <f>ROUND(I300*H300,2)</f>
        <v>0</v>
      </c>
      <c r="BL300" s="17" t="s">
        <v>237</v>
      </c>
      <c r="BM300" s="229" t="s">
        <v>439</v>
      </c>
    </row>
    <row r="301" s="13" customFormat="1">
      <c r="A301" s="13"/>
      <c r="B301" s="231"/>
      <c r="C301" s="232"/>
      <c r="D301" s="233" t="s">
        <v>160</v>
      </c>
      <c r="E301" s="234" t="s">
        <v>1</v>
      </c>
      <c r="F301" s="235" t="s">
        <v>440</v>
      </c>
      <c r="G301" s="232"/>
      <c r="H301" s="236">
        <v>2</v>
      </c>
      <c r="I301" s="237"/>
      <c r="J301" s="232"/>
      <c r="K301" s="232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160</v>
      </c>
      <c r="AU301" s="242" t="s">
        <v>158</v>
      </c>
      <c r="AV301" s="13" t="s">
        <v>158</v>
      </c>
      <c r="AW301" s="13" t="s">
        <v>34</v>
      </c>
      <c r="AX301" s="13" t="s">
        <v>86</v>
      </c>
      <c r="AY301" s="242" t="s">
        <v>152</v>
      </c>
    </row>
    <row r="302" s="2" customFormat="1" ht="24.15" customHeight="1">
      <c r="A302" s="38"/>
      <c r="B302" s="39"/>
      <c r="C302" s="217" t="s">
        <v>441</v>
      </c>
      <c r="D302" s="217" t="s">
        <v>154</v>
      </c>
      <c r="E302" s="218" t="s">
        <v>442</v>
      </c>
      <c r="F302" s="219" t="s">
        <v>443</v>
      </c>
      <c r="G302" s="220" t="s">
        <v>275</v>
      </c>
      <c r="H302" s="221">
        <v>0.053999999999999999</v>
      </c>
      <c r="I302" s="222"/>
      <c r="J302" s="223">
        <f>ROUND(I302*H302,2)</f>
        <v>0</v>
      </c>
      <c r="K302" s="224"/>
      <c r="L302" s="44"/>
      <c r="M302" s="225" t="s">
        <v>1</v>
      </c>
      <c r="N302" s="226" t="s">
        <v>44</v>
      </c>
      <c r="O302" s="91"/>
      <c r="P302" s="227">
        <f>O302*H302</f>
        <v>0</v>
      </c>
      <c r="Q302" s="227">
        <v>0</v>
      </c>
      <c r="R302" s="227">
        <f>Q302*H302</f>
        <v>0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237</v>
      </c>
      <c r="AT302" s="229" t="s">
        <v>154</v>
      </c>
      <c r="AU302" s="229" t="s">
        <v>158</v>
      </c>
      <c r="AY302" s="17" t="s">
        <v>152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158</v>
      </c>
      <c r="BK302" s="230">
        <f>ROUND(I302*H302,2)</f>
        <v>0</v>
      </c>
      <c r="BL302" s="17" t="s">
        <v>237</v>
      </c>
      <c r="BM302" s="229" t="s">
        <v>444</v>
      </c>
    </row>
    <row r="303" s="2" customFormat="1" ht="24.15" customHeight="1">
      <c r="A303" s="38"/>
      <c r="B303" s="39"/>
      <c r="C303" s="217" t="s">
        <v>445</v>
      </c>
      <c r="D303" s="217" t="s">
        <v>154</v>
      </c>
      <c r="E303" s="218" t="s">
        <v>446</v>
      </c>
      <c r="F303" s="219" t="s">
        <v>447</v>
      </c>
      <c r="G303" s="220" t="s">
        <v>275</v>
      </c>
      <c r="H303" s="221">
        <v>0.053999999999999999</v>
      </c>
      <c r="I303" s="222"/>
      <c r="J303" s="223">
        <f>ROUND(I303*H303,2)</f>
        <v>0</v>
      </c>
      <c r="K303" s="224"/>
      <c r="L303" s="44"/>
      <c r="M303" s="225" t="s">
        <v>1</v>
      </c>
      <c r="N303" s="226" t="s">
        <v>44</v>
      </c>
      <c r="O303" s="91"/>
      <c r="P303" s="227">
        <f>O303*H303</f>
        <v>0</v>
      </c>
      <c r="Q303" s="227">
        <v>0</v>
      </c>
      <c r="R303" s="227">
        <f>Q303*H303</f>
        <v>0</v>
      </c>
      <c r="S303" s="227">
        <v>0</v>
      </c>
      <c r="T303" s="22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237</v>
      </c>
      <c r="AT303" s="229" t="s">
        <v>154</v>
      </c>
      <c r="AU303" s="229" t="s">
        <v>158</v>
      </c>
      <c r="AY303" s="17" t="s">
        <v>152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158</v>
      </c>
      <c r="BK303" s="230">
        <f>ROUND(I303*H303,2)</f>
        <v>0</v>
      </c>
      <c r="BL303" s="17" t="s">
        <v>237</v>
      </c>
      <c r="BM303" s="229" t="s">
        <v>448</v>
      </c>
    </row>
    <row r="304" s="12" customFormat="1" ht="22.8" customHeight="1">
      <c r="A304" s="12"/>
      <c r="B304" s="202"/>
      <c r="C304" s="203"/>
      <c r="D304" s="204" t="s">
        <v>77</v>
      </c>
      <c r="E304" s="215" t="s">
        <v>449</v>
      </c>
      <c r="F304" s="215" t="s">
        <v>450</v>
      </c>
      <c r="G304" s="203"/>
      <c r="H304" s="203"/>
      <c r="I304" s="206"/>
      <c r="J304" s="216">
        <f>BK304</f>
        <v>0</v>
      </c>
      <c r="K304" s="203"/>
      <c r="L304" s="207"/>
      <c r="M304" s="208"/>
      <c r="N304" s="209"/>
      <c r="O304" s="209"/>
      <c r="P304" s="210">
        <f>SUM(P305:P318)</f>
        <v>0</v>
      </c>
      <c r="Q304" s="209"/>
      <c r="R304" s="210">
        <f>SUM(R305:R318)</f>
        <v>0.0049680000000000002</v>
      </c>
      <c r="S304" s="209"/>
      <c r="T304" s="211">
        <f>SUM(T305:T318)</f>
        <v>0.0072000000000000007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2" t="s">
        <v>158</v>
      </c>
      <c r="AT304" s="213" t="s">
        <v>77</v>
      </c>
      <c r="AU304" s="213" t="s">
        <v>86</v>
      </c>
      <c r="AY304" s="212" t="s">
        <v>152</v>
      </c>
      <c r="BK304" s="214">
        <f>SUM(BK305:BK318)</f>
        <v>0</v>
      </c>
    </row>
    <row r="305" s="2" customFormat="1" ht="16.5" customHeight="1">
      <c r="A305" s="38"/>
      <c r="B305" s="39"/>
      <c r="C305" s="217" t="s">
        <v>451</v>
      </c>
      <c r="D305" s="217" t="s">
        <v>154</v>
      </c>
      <c r="E305" s="218" t="s">
        <v>452</v>
      </c>
      <c r="F305" s="219" t="s">
        <v>453</v>
      </c>
      <c r="G305" s="220" t="s">
        <v>343</v>
      </c>
      <c r="H305" s="221">
        <v>2</v>
      </c>
      <c r="I305" s="222"/>
      <c r="J305" s="223">
        <f>ROUND(I305*H305,2)</f>
        <v>0</v>
      </c>
      <c r="K305" s="224"/>
      <c r="L305" s="44"/>
      <c r="M305" s="225" t="s">
        <v>1</v>
      </c>
      <c r="N305" s="226" t="s">
        <v>44</v>
      </c>
      <c r="O305" s="91"/>
      <c r="P305" s="227">
        <f>O305*H305</f>
        <v>0</v>
      </c>
      <c r="Q305" s="227">
        <v>0</v>
      </c>
      <c r="R305" s="227">
        <f>Q305*H305</f>
        <v>0</v>
      </c>
      <c r="S305" s="227">
        <v>0</v>
      </c>
      <c r="T305" s="22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237</v>
      </c>
      <c r="AT305" s="229" t="s">
        <v>154</v>
      </c>
      <c r="AU305" s="229" t="s">
        <v>158</v>
      </c>
      <c r="AY305" s="17" t="s">
        <v>152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158</v>
      </c>
      <c r="BK305" s="230">
        <f>ROUND(I305*H305,2)</f>
        <v>0</v>
      </c>
      <c r="BL305" s="17" t="s">
        <v>237</v>
      </c>
      <c r="BM305" s="229" t="s">
        <v>454</v>
      </c>
    </row>
    <row r="306" s="13" customFormat="1">
      <c r="A306" s="13"/>
      <c r="B306" s="231"/>
      <c r="C306" s="232"/>
      <c r="D306" s="233" t="s">
        <v>160</v>
      </c>
      <c r="E306" s="234" t="s">
        <v>1</v>
      </c>
      <c r="F306" s="235" t="s">
        <v>158</v>
      </c>
      <c r="G306" s="232"/>
      <c r="H306" s="236">
        <v>2</v>
      </c>
      <c r="I306" s="237"/>
      <c r="J306" s="232"/>
      <c r="K306" s="232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160</v>
      </c>
      <c r="AU306" s="242" t="s">
        <v>158</v>
      </c>
      <c r="AV306" s="13" t="s">
        <v>158</v>
      </c>
      <c r="AW306" s="13" t="s">
        <v>34</v>
      </c>
      <c r="AX306" s="13" t="s">
        <v>86</v>
      </c>
      <c r="AY306" s="242" t="s">
        <v>152</v>
      </c>
    </row>
    <row r="307" s="2" customFormat="1" ht="21.75" customHeight="1">
      <c r="A307" s="38"/>
      <c r="B307" s="39"/>
      <c r="C307" s="217" t="s">
        <v>455</v>
      </c>
      <c r="D307" s="217" t="s">
        <v>154</v>
      </c>
      <c r="E307" s="218" t="s">
        <v>456</v>
      </c>
      <c r="F307" s="219" t="s">
        <v>457</v>
      </c>
      <c r="G307" s="220" t="s">
        <v>228</v>
      </c>
      <c r="H307" s="221">
        <v>7.2000000000000002</v>
      </c>
      <c r="I307" s="222"/>
      <c r="J307" s="223">
        <f>ROUND(I307*H307,2)</f>
        <v>0</v>
      </c>
      <c r="K307" s="224"/>
      <c r="L307" s="44"/>
      <c r="M307" s="225" t="s">
        <v>1</v>
      </c>
      <c r="N307" s="226" t="s">
        <v>44</v>
      </c>
      <c r="O307" s="91"/>
      <c r="P307" s="227">
        <f>O307*H307</f>
        <v>0</v>
      </c>
      <c r="Q307" s="227">
        <v>2.0000000000000002E-05</v>
      </c>
      <c r="R307" s="227">
        <f>Q307*H307</f>
        <v>0.000144</v>
      </c>
      <c r="S307" s="227">
        <v>0.001</v>
      </c>
      <c r="T307" s="228">
        <f>S307*H307</f>
        <v>0.0072000000000000007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237</v>
      </c>
      <c r="AT307" s="229" t="s">
        <v>154</v>
      </c>
      <c r="AU307" s="229" t="s">
        <v>158</v>
      </c>
      <c r="AY307" s="17" t="s">
        <v>152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158</v>
      </c>
      <c r="BK307" s="230">
        <f>ROUND(I307*H307,2)</f>
        <v>0</v>
      </c>
      <c r="BL307" s="17" t="s">
        <v>237</v>
      </c>
      <c r="BM307" s="229" t="s">
        <v>458</v>
      </c>
    </row>
    <row r="308" s="13" customFormat="1">
      <c r="A308" s="13"/>
      <c r="B308" s="231"/>
      <c r="C308" s="232"/>
      <c r="D308" s="233" t="s">
        <v>160</v>
      </c>
      <c r="E308" s="234" t="s">
        <v>1</v>
      </c>
      <c r="F308" s="235" t="s">
        <v>459</v>
      </c>
      <c r="G308" s="232"/>
      <c r="H308" s="236">
        <v>2.3999999999999999</v>
      </c>
      <c r="I308" s="237"/>
      <c r="J308" s="232"/>
      <c r="K308" s="232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160</v>
      </c>
      <c r="AU308" s="242" t="s">
        <v>158</v>
      </c>
      <c r="AV308" s="13" t="s">
        <v>158</v>
      </c>
      <c r="AW308" s="13" t="s">
        <v>34</v>
      </c>
      <c r="AX308" s="13" t="s">
        <v>78</v>
      </c>
      <c r="AY308" s="242" t="s">
        <v>152</v>
      </c>
    </row>
    <row r="309" s="13" customFormat="1">
      <c r="A309" s="13"/>
      <c r="B309" s="231"/>
      <c r="C309" s="232"/>
      <c r="D309" s="233" t="s">
        <v>160</v>
      </c>
      <c r="E309" s="234" t="s">
        <v>1</v>
      </c>
      <c r="F309" s="235" t="s">
        <v>460</v>
      </c>
      <c r="G309" s="232"/>
      <c r="H309" s="236">
        <v>2.3999999999999999</v>
      </c>
      <c r="I309" s="237"/>
      <c r="J309" s="232"/>
      <c r="K309" s="232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160</v>
      </c>
      <c r="AU309" s="242" t="s">
        <v>158</v>
      </c>
      <c r="AV309" s="13" t="s">
        <v>158</v>
      </c>
      <c r="AW309" s="13" t="s">
        <v>34</v>
      </c>
      <c r="AX309" s="13" t="s">
        <v>78</v>
      </c>
      <c r="AY309" s="242" t="s">
        <v>152</v>
      </c>
    </row>
    <row r="310" s="13" customFormat="1">
      <c r="A310" s="13"/>
      <c r="B310" s="231"/>
      <c r="C310" s="232"/>
      <c r="D310" s="233" t="s">
        <v>160</v>
      </c>
      <c r="E310" s="234" t="s">
        <v>1</v>
      </c>
      <c r="F310" s="235" t="s">
        <v>461</v>
      </c>
      <c r="G310" s="232"/>
      <c r="H310" s="236">
        <v>2.3999999999999999</v>
      </c>
      <c r="I310" s="237"/>
      <c r="J310" s="232"/>
      <c r="K310" s="232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160</v>
      </c>
      <c r="AU310" s="242" t="s">
        <v>158</v>
      </c>
      <c r="AV310" s="13" t="s">
        <v>158</v>
      </c>
      <c r="AW310" s="13" t="s">
        <v>34</v>
      </c>
      <c r="AX310" s="13" t="s">
        <v>78</v>
      </c>
      <c r="AY310" s="242" t="s">
        <v>152</v>
      </c>
    </row>
    <row r="311" s="14" customFormat="1">
      <c r="A311" s="14"/>
      <c r="B311" s="243"/>
      <c r="C311" s="244"/>
      <c r="D311" s="233" t="s">
        <v>160</v>
      </c>
      <c r="E311" s="245" t="s">
        <v>1</v>
      </c>
      <c r="F311" s="246" t="s">
        <v>163</v>
      </c>
      <c r="G311" s="244"/>
      <c r="H311" s="247">
        <v>7.2000000000000002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160</v>
      </c>
      <c r="AU311" s="253" t="s">
        <v>158</v>
      </c>
      <c r="AV311" s="14" t="s">
        <v>157</v>
      </c>
      <c r="AW311" s="14" t="s">
        <v>34</v>
      </c>
      <c r="AX311" s="14" t="s">
        <v>86</v>
      </c>
      <c r="AY311" s="253" t="s">
        <v>152</v>
      </c>
    </row>
    <row r="312" s="2" customFormat="1" ht="24.15" customHeight="1">
      <c r="A312" s="38"/>
      <c r="B312" s="39"/>
      <c r="C312" s="217" t="s">
        <v>462</v>
      </c>
      <c r="D312" s="217" t="s">
        <v>154</v>
      </c>
      <c r="E312" s="218" t="s">
        <v>463</v>
      </c>
      <c r="F312" s="219" t="s">
        <v>464</v>
      </c>
      <c r="G312" s="220" t="s">
        <v>228</v>
      </c>
      <c r="H312" s="221">
        <v>7.2000000000000002</v>
      </c>
      <c r="I312" s="222"/>
      <c r="J312" s="223">
        <f>ROUND(I312*H312,2)</f>
        <v>0</v>
      </c>
      <c r="K312" s="224"/>
      <c r="L312" s="44"/>
      <c r="M312" s="225" t="s">
        <v>1</v>
      </c>
      <c r="N312" s="226" t="s">
        <v>44</v>
      </c>
      <c r="O312" s="91"/>
      <c r="P312" s="227">
        <f>O312*H312</f>
        <v>0</v>
      </c>
      <c r="Q312" s="227">
        <v>0.00067000000000000002</v>
      </c>
      <c r="R312" s="227">
        <f>Q312*H312</f>
        <v>0.0048240000000000002</v>
      </c>
      <c r="S312" s="227">
        <v>0</v>
      </c>
      <c r="T312" s="22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9" t="s">
        <v>237</v>
      </c>
      <c r="AT312" s="229" t="s">
        <v>154</v>
      </c>
      <c r="AU312" s="229" t="s">
        <v>158</v>
      </c>
      <c r="AY312" s="17" t="s">
        <v>152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7" t="s">
        <v>158</v>
      </c>
      <c r="BK312" s="230">
        <f>ROUND(I312*H312,2)</f>
        <v>0</v>
      </c>
      <c r="BL312" s="17" t="s">
        <v>237</v>
      </c>
      <c r="BM312" s="229" t="s">
        <v>465</v>
      </c>
    </row>
    <row r="313" s="13" customFormat="1">
      <c r="A313" s="13"/>
      <c r="B313" s="231"/>
      <c r="C313" s="232"/>
      <c r="D313" s="233" t="s">
        <v>160</v>
      </c>
      <c r="E313" s="234" t="s">
        <v>1</v>
      </c>
      <c r="F313" s="235" t="s">
        <v>459</v>
      </c>
      <c r="G313" s="232"/>
      <c r="H313" s="236">
        <v>2.3999999999999999</v>
      </c>
      <c r="I313" s="237"/>
      <c r="J313" s="232"/>
      <c r="K313" s="232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160</v>
      </c>
      <c r="AU313" s="242" t="s">
        <v>158</v>
      </c>
      <c r="AV313" s="13" t="s">
        <v>158</v>
      </c>
      <c r="AW313" s="13" t="s">
        <v>34</v>
      </c>
      <c r="AX313" s="13" t="s">
        <v>78</v>
      </c>
      <c r="AY313" s="242" t="s">
        <v>152</v>
      </c>
    </row>
    <row r="314" s="13" customFormat="1">
      <c r="A314" s="13"/>
      <c r="B314" s="231"/>
      <c r="C314" s="232"/>
      <c r="D314" s="233" t="s">
        <v>160</v>
      </c>
      <c r="E314" s="234" t="s">
        <v>1</v>
      </c>
      <c r="F314" s="235" t="s">
        <v>460</v>
      </c>
      <c r="G314" s="232"/>
      <c r="H314" s="236">
        <v>2.3999999999999999</v>
      </c>
      <c r="I314" s="237"/>
      <c r="J314" s="232"/>
      <c r="K314" s="232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160</v>
      </c>
      <c r="AU314" s="242" t="s">
        <v>158</v>
      </c>
      <c r="AV314" s="13" t="s">
        <v>158</v>
      </c>
      <c r="AW314" s="13" t="s">
        <v>34</v>
      </c>
      <c r="AX314" s="13" t="s">
        <v>78</v>
      </c>
      <c r="AY314" s="242" t="s">
        <v>152</v>
      </c>
    </row>
    <row r="315" s="13" customFormat="1">
      <c r="A315" s="13"/>
      <c r="B315" s="231"/>
      <c r="C315" s="232"/>
      <c r="D315" s="233" t="s">
        <v>160</v>
      </c>
      <c r="E315" s="234" t="s">
        <v>1</v>
      </c>
      <c r="F315" s="235" t="s">
        <v>461</v>
      </c>
      <c r="G315" s="232"/>
      <c r="H315" s="236">
        <v>2.3999999999999999</v>
      </c>
      <c r="I315" s="237"/>
      <c r="J315" s="232"/>
      <c r="K315" s="232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160</v>
      </c>
      <c r="AU315" s="242" t="s">
        <v>158</v>
      </c>
      <c r="AV315" s="13" t="s">
        <v>158</v>
      </c>
      <c r="AW315" s="13" t="s">
        <v>34</v>
      </c>
      <c r="AX315" s="13" t="s">
        <v>78</v>
      </c>
      <c r="AY315" s="242" t="s">
        <v>152</v>
      </c>
    </row>
    <row r="316" s="14" customFormat="1">
      <c r="A316" s="14"/>
      <c r="B316" s="243"/>
      <c r="C316" s="244"/>
      <c r="D316" s="233" t="s">
        <v>160</v>
      </c>
      <c r="E316" s="245" t="s">
        <v>1</v>
      </c>
      <c r="F316" s="246" t="s">
        <v>163</v>
      </c>
      <c r="G316" s="244"/>
      <c r="H316" s="247">
        <v>7.2000000000000002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160</v>
      </c>
      <c r="AU316" s="253" t="s">
        <v>158</v>
      </c>
      <c r="AV316" s="14" t="s">
        <v>157</v>
      </c>
      <c r="AW316" s="14" t="s">
        <v>34</v>
      </c>
      <c r="AX316" s="14" t="s">
        <v>86</v>
      </c>
      <c r="AY316" s="253" t="s">
        <v>152</v>
      </c>
    </row>
    <row r="317" s="2" customFormat="1" ht="24.15" customHeight="1">
      <c r="A317" s="38"/>
      <c r="B317" s="39"/>
      <c r="C317" s="217" t="s">
        <v>466</v>
      </c>
      <c r="D317" s="217" t="s">
        <v>154</v>
      </c>
      <c r="E317" s="218" t="s">
        <v>467</v>
      </c>
      <c r="F317" s="219" t="s">
        <v>468</v>
      </c>
      <c r="G317" s="220" t="s">
        <v>275</v>
      </c>
      <c r="H317" s="221">
        <v>0.0050000000000000001</v>
      </c>
      <c r="I317" s="222"/>
      <c r="J317" s="223">
        <f>ROUND(I317*H317,2)</f>
        <v>0</v>
      </c>
      <c r="K317" s="224"/>
      <c r="L317" s="44"/>
      <c r="M317" s="225" t="s">
        <v>1</v>
      </c>
      <c r="N317" s="226" t="s">
        <v>44</v>
      </c>
      <c r="O317" s="91"/>
      <c r="P317" s="227">
        <f>O317*H317</f>
        <v>0</v>
      </c>
      <c r="Q317" s="227">
        <v>0</v>
      </c>
      <c r="R317" s="227">
        <f>Q317*H317</f>
        <v>0</v>
      </c>
      <c r="S317" s="227">
        <v>0</v>
      </c>
      <c r="T317" s="22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9" t="s">
        <v>237</v>
      </c>
      <c r="AT317" s="229" t="s">
        <v>154</v>
      </c>
      <c r="AU317" s="229" t="s">
        <v>158</v>
      </c>
      <c r="AY317" s="17" t="s">
        <v>152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7" t="s">
        <v>158</v>
      </c>
      <c r="BK317" s="230">
        <f>ROUND(I317*H317,2)</f>
        <v>0</v>
      </c>
      <c r="BL317" s="17" t="s">
        <v>237</v>
      </c>
      <c r="BM317" s="229" t="s">
        <v>469</v>
      </c>
    </row>
    <row r="318" s="2" customFormat="1" ht="24.15" customHeight="1">
      <c r="A318" s="38"/>
      <c r="B318" s="39"/>
      <c r="C318" s="217" t="s">
        <v>470</v>
      </c>
      <c r="D318" s="217" t="s">
        <v>154</v>
      </c>
      <c r="E318" s="218" t="s">
        <v>471</v>
      </c>
      <c r="F318" s="219" t="s">
        <v>472</v>
      </c>
      <c r="G318" s="220" t="s">
        <v>275</v>
      </c>
      <c r="H318" s="221">
        <v>0.0050000000000000001</v>
      </c>
      <c r="I318" s="222"/>
      <c r="J318" s="223">
        <f>ROUND(I318*H318,2)</f>
        <v>0</v>
      </c>
      <c r="K318" s="224"/>
      <c r="L318" s="44"/>
      <c r="M318" s="225" t="s">
        <v>1</v>
      </c>
      <c r="N318" s="226" t="s">
        <v>44</v>
      </c>
      <c r="O318" s="91"/>
      <c r="P318" s="227">
        <f>O318*H318</f>
        <v>0</v>
      </c>
      <c r="Q318" s="227">
        <v>0</v>
      </c>
      <c r="R318" s="227">
        <f>Q318*H318</f>
        <v>0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237</v>
      </c>
      <c r="AT318" s="229" t="s">
        <v>154</v>
      </c>
      <c r="AU318" s="229" t="s">
        <v>158</v>
      </c>
      <c r="AY318" s="17" t="s">
        <v>152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158</v>
      </c>
      <c r="BK318" s="230">
        <f>ROUND(I318*H318,2)</f>
        <v>0</v>
      </c>
      <c r="BL318" s="17" t="s">
        <v>237</v>
      </c>
      <c r="BM318" s="229" t="s">
        <v>473</v>
      </c>
    </row>
    <row r="319" s="12" customFormat="1" ht="22.8" customHeight="1">
      <c r="A319" s="12"/>
      <c r="B319" s="202"/>
      <c r="C319" s="203"/>
      <c r="D319" s="204" t="s">
        <v>77</v>
      </c>
      <c r="E319" s="215" t="s">
        <v>474</v>
      </c>
      <c r="F319" s="215" t="s">
        <v>475</v>
      </c>
      <c r="G319" s="203"/>
      <c r="H319" s="203"/>
      <c r="I319" s="206"/>
      <c r="J319" s="216">
        <f>BK319</f>
        <v>0</v>
      </c>
      <c r="K319" s="203"/>
      <c r="L319" s="207"/>
      <c r="M319" s="208"/>
      <c r="N319" s="209"/>
      <c r="O319" s="209"/>
      <c r="P319" s="210">
        <f>SUM(P320:P327)</f>
        <v>0</v>
      </c>
      <c r="Q319" s="209"/>
      <c r="R319" s="210">
        <f>SUM(R320:R327)</f>
        <v>0.001</v>
      </c>
      <c r="S319" s="209"/>
      <c r="T319" s="211">
        <f>SUM(T320:T327)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2" t="s">
        <v>158</v>
      </c>
      <c r="AT319" s="213" t="s">
        <v>77</v>
      </c>
      <c r="AU319" s="213" t="s">
        <v>86</v>
      </c>
      <c r="AY319" s="212" t="s">
        <v>152</v>
      </c>
      <c r="BK319" s="214">
        <f>SUM(BK320:BK327)</f>
        <v>0</v>
      </c>
    </row>
    <row r="320" s="2" customFormat="1" ht="16.5" customHeight="1">
      <c r="A320" s="38"/>
      <c r="B320" s="39"/>
      <c r="C320" s="217" t="s">
        <v>476</v>
      </c>
      <c r="D320" s="217" t="s">
        <v>154</v>
      </c>
      <c r="E320" s="218" t="s">
        <v>477</v>
      </c>
      <c r="F320" s="219" t="s">
        <v>478</v>
      </c>
      <c r="G320" s="220" t="s">
        <v>378</v>
      </c>
      <c r="H320" s="221">
        <v>8</v>
      </c>
      <c r="I320" s="222"/>
      <c r="J320" s="223">
        <f>ROUND(I320*H320,2)</f>
        <v>0</v>
      </c>
      <c r="K320" s="224"/>
      <c r="L320" s="44"/>
      <c r="M320" s="225" t="s">
        <v>1</v>
      </c>
      <c r="N320" s="226" t="s">
        <v>44</v>
      </c>
      <c r="O320" s="91"/>
      <c r="P320" s="227">
        <f>O320*H320</f>
        <v>0</v>
      </c>
      <c r="Q320" s="227">
        <v>0</v>
      </c>
      <c r="R320" s="227">
        <f>Q320*H320</f>
        <v>0</v>
      </c>
      <c r="S320" s="227">
        <v>0</v>
      </c>
      <c r="T320" s="22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9" t="s">
        <v>237</v>
      </c>
      <c r="AT320" s="229" t="s">
        <v>154</v>
      </c>
      <c r="AU320" s="229" t="s">
        <v>158</v>
      </c>
      <c r="AY320" s="17" t="s">
        <v>152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158</v>
      </c>
      <c r="BK320" s="230">
        <f>ROUND(I320*H320,2)</f>
        <v>0</v>
      </c>
      <c r="BL320" s="17" t="s">
        <v>237</v>
      </c>
      <c r="BM320" s="229" t="s">
        <v>479</v>
      </c>
    </row>
    <row r="321" s="13" customFormat="1">
      <c r="A321" s="13"/>
      <c r="B321" s="231"/>
      <c r="C321" s="232"/>
      <c r="D321" s="233" t="s">
        <v>160</v>
      </c>
      <c r="E321" s="234" t="s">
        <v>1</v>
      </c>
      <c r="F321" s="235" t="s">
        <v>480</v>
      </c>
      <c r="G321" s="232"/>
      <c r="H321" s="236">
        <v>8</v>
      </c>
      <c r="I321" s="237"/>
      <c r="J321" s="232"/>
      <c r="K321" s="232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160</v>
      </c>
      <c r="AU321" s="242" t="s">
        <v>158</v>
      </c>
      <c r="AV321" s="13" t="s">
        <v>158</v>
      </c>
      <c r="AW321" s="13" t="s">
        <v>34</v>
      </c>
      <c r="AX321" s="13" t="s">
        <v>86</v>
      </c>
      <c r="AY321" s="242" t="s">
        <v>152</v>
      </c>
    </row>
    <row r="322" s="2" customFormat="1" ht="24.15" customHeight="1">
      <c r="A322" s="38"/>
      <c r="B322" s="39"/>
      <c r="C322" s="217" t="s">
        <v>481</v>
      </c>
      <c r="D322" s="217" t="s">
        <v>154</v>
      </c>
      <c r="E322" s="218" t="s">
        <v>482</v>
      </c>
      <c r="F322" s="219" t="s">
        <v>483</v>
      </c>
      <c r="G322" s="220" t="s">
        <v>378</v>
      </c>
      <c r="H322" s="221">
        <v>4</v>
      </c>
      <c r="I322" s="222"/>
      <c r="J322" s="223">
        <f>ROUND(I322*H322,2)</f>
        <v>0</v>
      </c>
      <c r="K322" s="224"/>
      <c r="L322" s="44"/>
      <c r="M322" s="225" t="s">
        <v>1</v>
      </c>
      <c r="N322" s="226" t="s">
        <v>44</v>
      </c>
      <c r="O322" s="91"/>
      <c r="P322" s="227">
        <f>O322*H322</f>
        <v>0</v>
      </c>
      <c r="Q322" s="227">
        <v>0.00025000000000000001</v>
      </c>
      <c r="R322" s="227">
        <f>Q322*H322</f>
        <v>0.001</v>
      </c>
      <c r="S322" s="227">
        <v>0</v>
      </c>
      <c r="T322" s="22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9" t="s">
        <v>237</v>
      </c>
      <c r="AT322" s="229" t="s">
        <v>154</v>
      </c>
      <c r="AU322" s="229" t="s">
        <v>158</v>
      </c>
      <c r="AY322" s="17" t="s">
        <v>152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17" t="s">
        <v>158</v>
      </c>
      <c r="BK322" s="230">
        <f>ROUND(I322*H322,2)</f>
        <v>0</v>
      </c>
      <c r="BL322" s="17" t="s">
        <v>237</v>
      </c>
      <c r="BM322" s="229" t="s">
        <v>484</v>
      </c>
    </row>
    <row r="323" s="13" customFormat="1">
      <c r="A323" s="13"/>
      <c r="B323" s="231"/>
      <c r="C323" s="232"/>
      <c r="D323" s="233" t="s">
        <v>160</v>
      </c>
      <c r="E323" s="234" t="s">
        <v>1</v>
      </c>
      <c r="F323" s="235" t="s">
        <v>92</v>
      </c>
      <c r="G323" s="232"/>
      <c r="H323" s="236">
        <v>3</v>
      </c>
      <c r="I323" s="237"/>
      <c r="J323" s="232"/>
      <c r="K323" s="232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160</v>
      </c>
      <c r="AU323" s="242" t="s">
        <v>158</v>
      </c>
      <c r="AV323" s="13" t="s">
        <v>158</v>
      </c>
      <c r="AW323" s="13" t="s">
        <v>34</v>
      </c>
      <c r="AX323" s="13" t="s">
        <v>78</v>
      </c>
      <c r="AY323" s="242" t="s">
        <v>152</v>
      </c>
    </row>
    <row r="324" s="13" customFormat="1">
      <c r="A324" s="13"/>
      <c r="B324" s="231"/>
      <c r="C324" s="232"/>
      <c r="D324" s="233" t="s">
        <v>160</v>
      </c>
      <c r="E324" s="234" t="s">
        <v>1</v>
      </c>
      <c r="F324" s="235" t="s">
        <v>86</v>
      </c>
      <c r="G324" s="232"/>
      <c r="H324" s="236">
        <v>1</v>
      </c>
      <c r="I324" s="237"/>
      <c r="J324" s="232"/>
      <c r="K324" s="232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160</v>
      </c>
      <c r="AU324" s="242" t="s">
        <v>158</v>
      </c>
      <c r="AV324" s="13" t="s">
        <v>158</v>
      </c>
      <c r="AW324" s="13" t="s">
        <v>34</v>
      </c>
      <c r="AX324" s="13" t="s">
        <v>78</v>
      </c>
      <c r="AY324" s="242" t="s">
        <v>152</v>
      </c>
    </row>
    <row r="325" s="14" customFormat="1">
      <c r="A325" s="14"/>
      <c r="B325" s="243"/>
      <c r="C325" s="244"/>
      <c r="D325" s="233" t="s">
        <v>160</v>
      </c>
      <c r="E325" s="245" t="s">
        <v>1</v>
      </c>
      <c r="F325" s="246" t="s">
        <v>163</v>
      </c>
      <c r="G325" s="244"/>
      <c r="H325" s="247">
        <v>4</v>
      </c>
      <c r="I325" s="248"/>
      <c r="J325" s="244"/>
      <c r="K325" s="244"/>
      <c r="L325" s="249"/>
      <c r="M325" s="250"/>
      <c r="N325" s="251"/>
      <c r="O325" s="251"/>
      <c r="P325" s="251"/>
      <c r="Q325" s="251"/>
      <c r="R325" s="251"/>
      <c r="S325" s="251"/>
      <c r="T325" s="25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3" t="s">
        <v>160</v>
      </c>
      <c r="AU325" s="253" t="s">
        <v>158</v>
      </c>
      <c r="AV325" s="14" t="s">
        <v>157</v>
      </c>
      <c r="AW325" s="14" t="s">
        <v>34</v>
      </c>
      <c r="AX325" s="14" t="s">
        <v>86</v>
      </c>
      <c r="AY325" s="253" t="s">
        <v>152</v>
      </c>
    </row>
    <row r="326" s="2" customFormat="1" ht="24.15" customHeight="1">
      <c r="A326" s="38"/>
      <c r="B326" s="39"/>
      <c r="C326" s="217" t="s">
        <v>485</v>
      </c>
      <c r="D326" s="217" t="s">
        <v>154</v>
      </c>
      <c r="E326" s="218" t="s">
        <v>486</v>
      </c>
      <c r="F326" s="219" t="s">
        <v>487</v>
      </c>
      <c r="G326" s="220" t="s">
        <v>275</v>
      </c>
      <c r="H326" s="221">
        <v>0.001</v>
      </c>
      <c r="I326" s="222"/>
      <c r="J326" s="223">
        <f>ROUND(I326*H326,2)</f>
        <v>0</v>
      </c>
      <c r="K326" s="224"/>
      <c r="L326" s="44"/>
      <c r="M326" s="225" t="s">
        <v>1</v>
      </c>
      <c r="N326" s="226" t="s">
        <v>44</v>
      </c>
      <c r="O326" s="91"/>
      <c r="P326" s="227">
        <f>O326*H326</f>
        <v>0</v>
      </c>
      <c r="Q326" s="227">
        <v>0</v>
      </c>
      <c r="R326" s="227">
        <f>Q326*H326</f>
        <v>0</v>
      </c>
      <c r="S326" s="227">
        <v>0</v>
      </c>
      <c r="T326" s="22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237</v>
      </c>
      <c r="AT326" s="229" t="s">
        <v>154</v>
      </c>
      <c r="AU326" s="229" t="s">
        <v>158</v>
      </c>
      <c r="AY326" s="17" t="s">
        <v>152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158</v>
      </c>
      <c r="BK326" s="230">
        <f>ROUND(I326*H326,2)</f>
        <v>0</v>
      </c>
      <c r="BL326" s="17" t="s">
        <v>237</v>
      </c>
      <c r="BM326" s="229" t="s">
        <v>488</v>
      </c>
    </row>
    <row r="327" s="2" customFormat="1" ht="24.15" customHeight="1">
      <c r="A327" s="38"/>
      <c r="B327" s="39"/>
      <c r="C327" s="217" t="s">
        <v>489</v>
      </c>
      <c r="D327" s="217" t="s">
        <v>154</v>
      </c>
      <c r="E327" s="218" t="s">
        <v>490</v>
      </c>
      <c r="F327" s="219" t="s">
        <v>491</v>
      </c>
      <c r="G327" s="220" t="s">
        <v>275</v>
      </c>
      <c r="H327" s="221">
        <v>0.001</v>
      </c>
      <c r="I327" s="222"/>
      <c r="J327" s="223">
        <f>ROUND(I327*H327,2)</f>
        <v>0</v>
      </c>
      <c r="K327" s="224"/>
      <c r="L327" s="44"/>
      <c r="M327" s="225" t="s">
        <v>1</v>
      </c>
      <c r="N327" s="226" t="s">
        <v>44</v>
      </c>
      <c r="O327" s="91"/>
      <c r="P327" s="227">
        <f>O327*H327</f>
        <v>0</v>
      </c>
      <c r="Q327" s="227">
        <v>0</v>
      </c>
      <c r="R327" s="227">
        <f>Q327*H327</f>
        <v>0</v>
      </c>
      <c r="S327" s="227">
        <v>0</v>
      </c>
      <c r="T327" s="228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9" t="s">
        <v>237</v>
      </c>
      <c r="AT327" s="229" t="s">
        <v>154</v>
      </c>
      <c r="AU327" s="229" t="s">
        <v>158</v>
      </c>
      <c r="AY327" s="17" t="s">
        <v>152</v>
      </c>
      <c r="BE327" s="230">
        <f>IF(N327="základní",J327,0)</f>
        <v>0</v>
      </c>
      <c r="BF327" s="230">
        <f>IF(N327="snížená",J327,0)</f>
        <v>0</v>
      </c>
      <c r="BG327" s="230">
        <f>IF(N327="zákl. přenesená",J327,0)</f>
        <v>0</v>
      </c>
      <c r="BH327" s="230">
        <f>IF(N327="sníž. přenesená",J327,0)</f>
        <v>0</v>
      </c>
      <c r="BI327" s="230">
        <f>IF(N327="nulová",J327,0)</f>
        <v>0</v>
      </c>
      <c r="BJ327" s="17" t="s">
        <v>158</v>
      </c>
      <c r="BK327" s="230">
        <f>ROUND(I327*H327,2)</f>
        <v>0</v>
      </c>
      <c r="BL327" s="17" t="s">
        <v>237</v>
      </c>
      <c r="BM327" s="229" t="s">
        <v>492</v>
      </c>
    </row>
    <row r="328" s="12" customFormat="1" ht="22.8" customHeight="1">
      <c r="A328" s="12"/>
      <c r="B328" s="202"/>
      <c r="C328" s="203"/>
      <c r="D328" s="204" t="s">
        <v>77</v>
      </c>
      <c r="E328" s="215" t="s">
        <v>493</v>
      </c>
      <c r="F328" s="215" t="s">
        <v>494</v>
      </c>
      <c r="G328" s="203"/>
      <c r="H328" s="203"/>
      <c r="I328" s="206"/>
      <c r="J328" s="216">
        <f>BK328</f>
        <v>0</v>
      </c>
      <c r="K328" s="203"/>
      <c r="L328" s="207"/>
      <c r="M328" s="208"/>
      <c r="N328" s="209"/>
      <c r="O328" s="209"/>
      <c r="P328" s="210">
        <f>SUM(P329:P348)</f>
        <v>0</v>
      </c>
      <c r="Q328" s="209"/>
      <c r="R328" s="210">
        <f>SUM(R329:R348)</f>
        <v>0.076119999999999993</v>
      </c>
      <c r="S328" s="209"/>
      <c r="T328" s="211">
        <f>SUM(T329:T348)</f>
        <v>0.07776000000000001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2" t="s">
        <v>158</v>
      </c>
      <c r="AT328" s="213" t="s">
        <v>77</v>
      </c>
      <c r="AU328" s="213" t="s">
        <v>86</v>
      </c>
      <c r="AY328" s="212" t="s">
        <v>152</v>
      </c>
      <c r="BK328" s="214">
        <f>SUM(BK329:BK348)</f>
        <v>0</v>
      </c>
    </row>
    <row r="329" s="2" customFormat="1" ht="16.5" customHeight="1">
      <c r="A329" s="38"/>
      <c r="B329" s="39"/>
      <c r="C329" s="217" t="s">
        <v>495</v>
      </c>
      <c r="D329" s="217" t="s">
        <v>154</v>
      </c>
      <c r="E329" s="218" t="s">
        <v>496</v>
      </c>
      <c r="F329" s="219" t="s">
        <v>497</v>
      </c>
      <c r="G329" s="220" t="s">
        <v>343</v>
      </c>
      <c r="H329" s="221">
        <v>1</v>
      </c>
      <c r="I329" s="222"/>
      <c r="J329" s="223">
        <f>ROUND(I329*H329,2)</f>
        <v>0</v>
      </c>
      <c r="K329" s="224"/>
      <c r="L329" s="44"/>
      <c r="M329" s="225" t="s">
        <v>1</v>
      </c>
      <c r="N329" s="226" t="s">
        <v>44</v>
      </c>
      <c r="O329" s="91"/>
      <c r="P329" s="227">
        <f>O329*H329</f>
        <v>0</v>
      </c>
      <c r="Q329" s="227">
        <v>0</v>
      </c>
      <c r="R329" s="227">
        <f>Q329*H329</f>
        <v>0</v>
      </c>
      <c r="S329" s="227">
        <v>0</v>
      </c>
      <c r="T329" s="228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9" t="s">
        <v>237</v>
      </c>
      <c r="AT329" s="229" t="s">
        <v>154</v>
      </c>
      <c r="AU329" s="229" t="s">
        <v>158</v>
      </c>
      <c r="AY329" s="17" t="s">
        <v>152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7" t="s">
        <v>158</v>
      </c>
      <c r="BK329" s="230">
        <f>ROUND(I329*H329,2)</f>
        <v>0</v>
      </c>
      <c r="BL329" s="17" t="s">
        <v>237</v>
      </c>
      <c r="BM329" s="229" t="s">
        <v>498</v>
      </c>
    </row>
    <row r="330" s="13" customFormat="1">
      <c r="A330" s="13"/>
      <c r="B330" s="231"/>
      <c r="C330" s="232"/>
      <c r="D330" s="233" t="s">
        <v>160</v>
      </c>
      <c r="E330" s="234" t="s">
        <v>1</v>
      </c>
      <c r="F330" s="235" t="s">
        <v>86</v>
      </c>
      <c r="G330" s="232"/>
      <c r="H330" s="236">
        <v>1</v>
      </c>
      <c r="I330" s="237"/>
      <c r="J330" s="232"/>
      <c r="K330" s="232"/>
      <c r="L330" s="238"/>
      <c r="M330" s="239"/>
      <c r="N330" s="240"/>
      <c r="O330" s="240"/>
      <c r="P330" s="240"/>
      <c r="Q330" s="240"/>
      <c r="R330" s="240"/>
      <c r="S330" s="240"/>
      <c r="T330" s="24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2" t="s">
        <v>160</v>
      </c>
      <c r="AU330" s="242" t="s">
        <v>158</v>
      </c>
      <c r="AV330" s="13" t="s">
        <v>158</v>
      </c>
      <c r="AW330" s="13" t="s">
        <v>34</v>
      </c>
      <c r="AX330" s="13" t="s">
        <v>86</v>
      </c>
      <c r="AY330" s="242" t="s">
        <v>152</v>
      </c>
    </row>
    <row r="331" s="2" customFormat="1" ht="16.5" customHeight="1">
      <c r="A331" s="38"/>
      <c r="B331" s="39"/>
      <c r="C331" s="217" t="s">
        <v>499</v>
      </c>
      <c r="D331" s="217" t="s">
        <v>154</v>
      </c>
      <c r="E331" s="218" t="s">
        <v>500</v>
      </c>
      <c r="F331" s="219" t="s">
        <v>501</v>
      </c>
      <c r="G331" s="220" t="s">
        <v>90</v>
      </c>
      <c r="H331" s="221">
        <v>2.7000000000000002</v>
      </c>
      <c r="I331" s="222"/>
      <c r="J331" s="223">
        <f>ROUND(I331*H331,2)</f>
        <v>0</v>
      </c>
      <c r="K331" s="224"/>
      <c r="L331" s="44"/>
      <c r="M331" s="225" t="s">
        <v>1</v>
      </c>
      <c r="N331" s="226" t="s">
        <v>44</v>
      </c>
      <c r="O331" s="91"/>
      <c r="P331" s="227">
        <f>O331*H331</f>
        <v>0</v>
      </c>
      <c r="Q331" s="227">
        <v>0</v>
      </c>
      <c r="R331" s="227">
        <f>Q331*H331</f>
        <v>0</v>
      </c>
      <c r="S331" s="227">
        <v>0.023800000000000002</v>
      </c>
      <c r="T331" s="228">
        <f>S331*H331</f>
        <v>0.064260000000000012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9" t="s">
        <v>237</v>
      </c>
      <c r="AT331" s="229" t="s">
        <v>154</v>
      </c>
      <c r="AU331" s="229" t="s">
        <v>158</v>
      </c>
      <c r="AY331" s="17" t="s">
        <v>152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17" t="s">
        <v>158</v>
      </c>
      <c r="BK331" s="230">
        <f>ROUND(I331*H331,2)</f>
        <v>0</v>
      </c>
      <c r="BL331" s="17" t="s">
        <v>237</v>
      </c>
      <c r="BM331" s="229" t="s">
        <v>502</v>
      </c>
    </row>
    <row r="332" s="13" customFormat="1">
      <c r="A332" s="13"/>
      <c r="B332" s="231"/>
      <c r="C332" s="232"/>
      <c r="D332" s="233" t="s">
        <v>160</v>
      </c>
      <c r="E332" s="234" t="s">
        <v>1</v>
      </c>
      <c r="F332" s="235" t="s">
        <v>503</v>
      </c>
      <c r="G332" s="232"/>
      <c r="H332" s="236">
        <v>0.59999999999999998</v>
      </c>
      <c r="I332" s="237"/>
      <c r="J332" s="232"/>
      <c r="K332" s="232"/>
      <c r="L332" s="238"/>
      <c r="M332" s="239"/>
      <c r="N332" s="240"/>
      <c r="O332" s="240"/>
      <c r="P332" s="240"/>
      <c r="Q332" s="240"/>
      <c r="R332" s="240"/>
      <c r="S332" s="240"/>
      <c r="T332" s="24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2" t="s">
        <v>160</v>
      </c>
      <c r="AU332" s="242" t="s">
        <v>158</v>
      </c>
      <c r="AV332" s="13" t="s">
        <v>158</v>
      </c>
      <c r="AW332" s="13" t="s">
        <v>34</v>
      </c>
      <c r="AX332" s="13" t="s">
        <v>78</v>
      </c>
      <c r="AY332" s="242" t="s">
        <v>152</v>
      </c>
    </row>
    <row r="333" s="13" customFormat="1">
      <c r="A333" s="13"/>
      <c r="B333" s="231"/>
      <c r="C333" s="232"/>
      <c r="D333" s="233" t="s">
        <v>160</v>
      </c>
      <c r="E333" s="234" t="s">
        <v>1</v>
      </c>
      <c r="F333" s="235" t="s">
        <v>504</v>
      </c>
      <c r="G333" s="232"/>
      <c r="H333" s="236">
        <v>0.78000000000000003</v>
      </c>
      <c r="I333" s="237"/>
      <c r="J333" s="232"/>
      <c r="K333" s="232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160</v>
      </c>
      <c r="AU333" s="242" t="s">
        <v>158</v>
      </c>
      <c r="AV333" s="13" t="s">
        <v>158</v>
      </c>
      <c r="AW333" s="13" t="s">
        <v>34</v>
      </c>
      <c r="AX333" s="13" t="s">
        <v>78</v>
      </c>
      <c r="AY333" s="242" t="s">
        <v>152</v>
      </c>
    </row>
    <row r="334" s="13" customFormat="1">
      <c r="A334" s="13"/>
      <c r="B334" s="231"/>
      <c r="C334" s="232"/>
      <c r="D334" s="233" t="s">
        <v>160</v>
      </c>
      <c r="E334" s="234" t="s">
        <v>1</v>
      </c>
      <c r="F334" s="235" t="s">
        <v>505</v>
      </c>
      <c r="G334" s="232"/>
      <c r="H334" s="236">
        <v>0.89999999999999991</v>
      </c>
      <c r="I334" s="237"/>
      <c r="J334" s="232"/>
      <c r="K334" s="232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160</v>
      </c>
      <c r="AU334" s="242" t="s">
        <v>158</v>
      </c>
      <c r="AV334" s="13" t="s">
        <v>158</v>
      </c>
      <c r="AW334" s="13" t="s">
        <v>34</v>
      </c>
      <c r="AX334" s="13" t="s">
        <v>78</v>
      </c>
      <c r="AY334" s="242" t="s">
        <v>152</v>
      </c>
    </row>
    <row r="335" s="13" customFormat="1">
      <c r="A335" s="13"/>
      <c r="B335" s="231"/>
      <c r="C335" s="232"/>
      <c r="D335" s="233" t="s">
        <v>160</v>
      </c>
      <c r="E335" s="234" t="s">
        <v>1</v>
      </c>
      <c r="F335" s="235" t="s">
        <v>506</v>
      </c>
      <c r="G335" s="232"/>
      <c r="H335" s="236">
        <v>0.41999999999999998</v>
      </c>
      <c r="I335" s="237"/>
      <c r="J335" s="232"/>
      <c r="K335" s="232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160</v>
      </c>
      <c r="AU335" s="242" t="s">
        <v>158</v>
      </c>
      <c r="AV335" s="13" t="s">
        <v>158</v>
      </c>
      <c r="AW335" s="13" t="s">
        <v>34</v>
      </c>
      <c r="AX335" s="13" t="s">
        <v>78</v>
      </c>
      <c r="AY335" s="242" t="s">
        <v>152</v>
      </c>
    </row>
    <row r="336" s="14" customFormat="1">
      <c r="A336" s="14"/>
      <c r="B336" s="243"/>
      <c r="C336" s="244"/>
      <c r="D336" s="233" t="s">
        <v>160</v>
      </c>
      <c r="E336" s="245" t="s">
        <v>1</v>
      </c>
      <c r="F336" s="246" t="s">
        <v>163</v>
      </c>
      <c r="G336" s="244"/>
      <c r="H336" s="247">
        <v>2.7000000000000002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3" t="s">
        <v>160</v>
      </c>
      <c r="AU336" s="253" t="s">
        <v>158</v>
      </c>
      <c r="AV336" s="14" t="s">
        <v>157</v>
      </c>
      <c r="AW336" s="14" t="s">
        <v>34</v>
      </c>
      <c r="AX336" s="14" t="s">
        <v>86</v>
      </c>
      <c r="AY336" s="253" t="s">
        <v>152</v>
      </c>
    </row>
    <row r="337" s="2" customFormat="1" ht="33" customHeight="1">
      <c r="A337" s="38"/>
      <c r="B337" s="39"/>
      <c r="C337" s="217" t="s">
        <v>507</v>
      </c>
      <c r="D337" s="217" t="s">
        <v>154</v>
      </c>
      <c r="E337" s="218" t="s">
        <v>508</v>
      </c>
      <c r="F337" s="219" t="s">
        <v>509</v>
      </c>
      <c r="G337" s="220" t="s">
        <v>378</v>
      </c>
      <c r="H337" s="221">
        <v>1</v>
      </c>
      <c r="I337" s="222"/>
      <c r="J337" s="223">
        <f>ROUND(I337*H337,2)</f>
        <v>0</v>
      </c>
      <c r="K337" s="224"/>
      <c r="L337" s="44"/>
      <c r="M337" s="225" t="s">
        <v>1</v>
      </c>
      <c r="N337" s="226" t="s">
        <v>44</v>
      </c>
      <c r="O337" s="91"/>
      <c r="P337" s="227">
        <f>O337*H337</f>
        <v>0</v>
      </c>
      <c r="Q337" s="227">
        <v>0.022040000000000001</v>
      </c>
      <c r="R337" s="227">
        <f>Q337*H337</f>
        <v>0.022040000000000001</v>
      </c>
      <c r="S337" s="227">
        <v>0</v>
      </c>
      <c r="T337" s="228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9" t="s">
        <v>237</v>
      </c>
      <c r="AT337" s="229" t="s">
        <v>154</v>
      </c>
      <c r="AU337" s="229" t="s">
        <v>158</v>
      </c>
      <c r="AY337" s="17" t="s">
        <v>152</v>
      </c>
      <c r="BE337" s="230">
        <f>IF(N337="základní",J337,0)</f>
        <v>0</v>
      </c>
      <c r="BF337" s="230">
        <f>IF(N337="snížená",J337,0)</f>
        <v>0</v>
      </c>
      <c r="BG337" s="230">
        <f>IF(N337="zákl. přenesená",J337,0)</f>
        <v>0</v>
      </c>
      <c r="BH337" s="230">
        <f>IF(N337="sníž. přenesená",J337,0)</f>
        <v>0</v>
      </c>
      <c r="BI337" s="230">
        <f>IF(N337="nulová",J337,0)</f>
        <v>0</v>
      </c>
      <c r="BJ337" s="17" t="s">
        <v>158</v>
      </c>
      <c r="BK337" s="230">
        <f>ROUND(I337*H337,2)</f>
        <v>0</v>
      </c>
      <c r="BL337" s="17" t="s">
        <v>237</v>
      </c>
      <c r="BM337" s="229" t="s">
        <v>510</v>
      </c>
    </row>
    <row r="338" s="13" customFormat="1">
      <c r="A338" s="13"/>
      <c r="B338" s="231"/>
      <c r="C338" s="232"/>
      <c r="D338" s="233" t="s">
        <v>160</v>
      </c>
      <c r="E338" s="234" t="s">
        <v>1</v>
      </c>
      <c r="F338" s="235" t="s">
        <v>423</v>
      </c>
      <c r="G338" s="232"/>
      <c r="H338" s="236">
        <v>1</v>
      </c>
      <c r="I338" s="237"/>
      <c r="J338" s="232"/>
      <c r="K338" s="232"/>
      <c r="L338" s="238"/>
      <c r="M338" s="239"/>
      <c r="N338" s="240"/>
      <c r="O338" s="240"/>
      <c r="P338" s="240"/>
      <c r="Q338" s="240"/>
      <c r="R338" s="240"/>
      <c r="S338" s="240"/>
      <c r="T338" s="24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2" t="s">
        <v>160</v>
      </c>
      <c r="AU338" s="242" t="s">
        <v>158</v>
      </c>
      <c r="AV338" s="13" t="s">
        <v>158</v>
      </c>
      <c r="AW338" s="13" t="s">
        <v>34</v>
      </c>
      <c r="AX338" s="13" t="s">
        <v>86</v>
      </c>
      <c r="AY338" s="242" t="s">
        <v>152</v>
      </c>
    </row>
    <row r="339" s="2" customFormat="1" ht="37.8" customHeight="1">
      <c r="A339" s="38"/>
      <c r="B339" s="39"/>
      <c r="C339" s="217" t="s">
        <v>511</v>
      </c>
      <c r="D339" s="217" t="s">
        <v>154</v>
      </c>
      <c r="E339" s="218" t="s">
        <v>512</v>
      </c>
      <c r="F339" s="219" t="s">
        <v>513</v>
      </c>
      <c r="G339" s="220" t="s">
        <v>378</v>
      </c>
      <c r="H339" s="221">
        <v>2</v>
      </c>
      <c r="I339" s="222"/>
      <c r="J339" s="223">
        <f>ROUND(I339*H339,2)</f>
        <v>0</v>
      </c>
      <c r="K339" s="224"/>
      <c r="L339" s="44"/>
      <c r="M339" s="225" t="s">
        <v>1</v>
      </c>
      <c r="N339" s="226" t="s">
        <v>44</v>
      </c>
      <c r="O339" s="91"/>
      <c r="P339" s="227">
        <f>O339*H339</f>
        <v>0</v>
      </c>
      <c r="Q339" s="227">
        <v>0.027</v>
      </c>
      <c r="R339" s="227">
        <f>Q339*H339</f>
        <v>0.053999999999999999</v>
      </c>
      <c r="S339" s="227">
        <v>0</v>
      </c>
      <c r="T339" s="22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9" t="s">
        <v>237</v>
      </c>
      <c r="AT339" s="229" t="s">
        <v>154</v>
      </c>
      <c r="AU339" s="229" t="s">
        <v>158</v>
      </c>
      <c r="AY339" s="17" t="s">
        <v>152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17" t="s">
        <v>158</v>
      </c>
      <c r="BK339" s="230">
        <f>ROUND(I339*H339,2)</f>
        <v>0</v>
      </c>
      <c r="BL339" s="17" t="s">
        <v>237</v>
      </c>
      <c r="BM339" s="229" t="s">
        <v>514</v>
      </c>
    </row>
    <row r="340" s="13" customFormat="1">
      <c r="A340" s="13"/>
      <c r="B340" s="231"/>
      <c r="C340" s="232"/>
      <c r="D340" s="233" t="s">
        <v>160</v>
      </c>
      <c r="E340" s="234" t="s">
        <v>1</v>
      </c>
      <c r="F340" s="235" t="s">
        <v>515</v>
      </c>
      <c r="G340" s="232"/>
      <c r="H340" s="236">
        <v>1</v>
      </c>
      <c r="I340" s="237"/>
      <c r="J340" s="232"/>
      <c r="K340" s="232"/>
      <c r="L340" s="238"/>
      <c r="M340" s="239"/>
      <c r="N340" s="240"/>
      <c r="O340" s="240"/>
      <c r="P340" s="240"/>
      <c r="Q340" s="240"/>
      <c r="R340" s="240"/>
      <c r="S340" s="240"/>
      <c r="T340" s="24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2" t="s">
        <v>160</v>
      </c>
      <c r="AU340" s="242" t="s">
        <v>158</v>
      </c>
      <c r="AV340" s="13" t="s">
        <v>158</v>
      </c>
      <c r="AW340" s="13" t="s">
        <v>34</v>
      </c>
      <c r="AX340" s="13" t="s">
        <v>78</v>
      </c>
      <c r="AY340" s="242" t="s">
        <v>152</v>
      </c>
    </row>
    <row r="341" s="13" customFormat="1">
      <c r="A341" s="13"/>
      <c r="B341" s="231"/>
      <c r="C341" s="232"/>
      <c r="D341" s="233" t="s">
        <v>160</v>
      </c>
      <c r="E341" s="234" t="s">
        <v>1</v>
      </c>
      <c r="F341" s="235" t="s">
        <v>516</v>
      </c>
      <c r="G341" s="232"/>
      <c r="H341" s="236">
        <v>1</v>
      </c>
      <c r="I341" s="237"/>
      <c r="J341" s="232"/>
      <c r="K341" s="232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160</v>
      </c>
      <c r="AU341" s="242" t="s">
        <v>158</v>
      </c>
      <c r="AV341" s="13" t="s">
        <v>158</v>
      </c>
      <c r="AW341" s="13" t="s">
        <v>34</v>
      </c>
      <c r="AX341" s="13" t="s">
        <v>78</v>
      </c>
      <c r="AY341" s="242" t="s">
        <v>152</v>
      </c>
    </row>
    <row r="342" s="14" customFormat="1">
      <c r="A342" s="14"/>
      <c r="B342" s="243"/>
      <c r="C342" s="244"/>
      <c r="D342" s="233" t="s">
        <v>160</v>
      </c>
      <c r="E342" s="245" t="s">
        <v>1</v>
      </c>
      <c r="F342" s="246" t="s">
        <v>163</v>
      </c>
      <c r="G342" s="244"/>
      <c r="H342" s="247">
        <v>2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3" t="s">
        <v>160</v>
      </c>
      <c r="AU342" s="253" t="s">
        <v>158</v>
      </c>
      <c r="AV342" s="14" t="s">
        <v>157</v>
      </c>
      <c r="AW342" s="14" t="s">
        <v>34</v>
      </c>
      <c r="AX342" s="14" t="s">
        <v>86</v>
      </c>
      <c r="AY342" s="253" t="s">
        <v>152</v>
      </c>
    </row>
    <row r="343" s="2" customFormat="1" ht="24.15" customHeight="1">
      <c r="A343" s="38"/>
      <c r="B343" s="39"/>
      <c r="C343" s="217" t="s">
        <v>517</v>
      </c>
      <c r="D343" s="217" t="s">
        <v>154</v>
      </c>
      <c r="E343" s="218" t="s">
        <v>518</v>
      </c>
      <c r="F343" s="219" t="s">
        <v>519</v>
      </c>
      <c r="G343" s="220" t="s">
        <v>378</v>
      </c>
      <c r="H343" s="221">
        <v>1</v>
      </c>
      <c r="I343" s="222"/>
      <c r="J343" s="223">
        <f>ROUND(I343*H343,2)</f>
        <v>0</v>
      </c>
      <c r="K343" s="224"/>
      <c r="L343" s="44"/>
      <c r="M343" s="225" t="s">
        <v>1</v>
      </c>
      <c r="N343" s="226" t="s">
        <v>44</v>
      </c>
      <c r="O343" s="91"/>
      <c r="P343" s="227">
        <f>O343*H343</f>
        <v>0</v>
      </c>
      <c r="Q343" s="227">
        <v>8.0000000000000007E-05</v>
      </c>
      <c r="R343" s="227">
        <f>Q343*H343</f>
        <v>8.0000000000000007E-05</v>
      </c>
      <c r="S343" s="227">
        <v>0.0135</v>
      </c>
      <c r="T343" s="228">
        <f>S343*H343</f>
        <v>0.0135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9" t="s">
        <v>237</v>
      </c>
      <c r="AT343" s="229" t="s">
        <v>154</v>
      </c>
      <c r="AU343" s="229" t="s">
        <v>158</v>
      </c>
      <c r="AY343" s="17" t="s">
        <v>152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158</v>
      </c>
      <c r="BK343" s="230">
        <f>ROUND(I343*H343,2)</f>
        <v>0</v>
      </c>
      <c r="BL343" s="17" t="s">
        <v>237</v>
      </c>
      <c r="BM343" s="229" t="s">
        <v>520</v>
      </c>
    </row>
    <row r="344" s="13" customFormat="1">
      <c r="A344" s="13"/>
      <c r="B344" s="231"/>
      <c r="C344" s="232"/>
      <c r="D344" s="233" t="s">
        <v>160</v>
      </c>
      <c r="E344" s="234" t="s">
        <v>1</v>
      </c>
      <c r="F344" s="235" t="s">
        <v>86</v>
      </c>
      <c r="G344" s="232"/>
      <c r="H344" s="236">
        <v>1</v>
      </c>
      <c r="I344" s="237"/>
      <c r="J344" s="232"/>
      <c r="K344" s="232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160</v>
      </c>
      <c r="AU344" s="242" t="s">
        <v>158</v>
      </c>
      <c r="AV344" s="13" t="s">
        <v>158</v>
      </c>
      <c r="AW344" s="13" t="s">
        <v>34</v>
      </c>
      <c r="AX344" s="13" t="s">
        <v>86</v>
      </c>
      <c r="AY344" s="242" t="s">
        <v>152</v>
      </c>
    </row>
    <row r="345" s="2" customFormat="1" ht="24.15" customHeight="1">
      <c r="A345" s="38"/>
      <c r="B345" s="39"/>
      <c r="C345" s="217" t="s">
        <v>521</v>
      </c>
      <c r="D345" s="217" t="s">
        <v>154</v>
      </c>
      <c r="E345" s="218" t="s">
        <v>522</v>
      </c>
      <c r="F345" s="219" t="s">
        <v>523</v>
      </c>
      <c r="G345" s="220" t="s">
        <v>378</v>
      </c>
      <c r="H345" s="221">
        <v>1</v>
      </c>
      <c r="I345" s="222"/>
      <c r="J345" s="223">
        <f>ROUND(I345*H345,2)</f>
        <v>0</v>
      </c>
      <c r="K345" s="224"/>
      <c r="L345" s="44"/>
      <c r="M345" s="225" t="s">
        <v>1</v>
      </c>
      <c r="N345" s="226" t="s">
        <v>44</v>
      </c>
      <c r="O345" s="91"/>
      <c r="P345" s="227">
        <f>O345*H345</f>
        <v>0</v>
      </c>
      <c r="Q345" s="227">
        <v>0</v>
      </c>
      <c r="R345" s="227">
        <f>Q345*H345</f>
        <v>0</v>
      </c>
      <c r="S345" s="227">
        <v>0</v>
      </c>
      <c r="T345" s="22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9" t="s">
        <v>237</v>
      </c>
      <c r="AT345" s="229" t="s">
        <v>154</v>
      </c>
      <c r="AU345" s="229" t="s">
        <v>158</v>
      </c>
      <c r="AY345" s="17" t="s">
        <v>152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7" t="s">
        <v>158</v>
      </c>
      <c r="BK345" s="230">
        <f>ROUND(I345*H345,2)</f>
        <v>0</v>
      </c>
      <c r="BL345" s="17" t="s">
        <v>237</v>
      </c>
      <c r="BM345" s="229" t="s">
        <v>524</v>
      </c>
    </row>
    <row r="346" s="13" customFormat="1">
      <c r="A346" s="13"/>
      <c r="B346" s="231"/>
      <c r="C346" s="232"/>
      <c r="D346" s="233" t="s">
        <v>160</v>
      </c>
      <c r="E346" s="234" t="s">
        <v>1</v>
      </c>
      <c r="F346" s="235" t="s">
        <v>86</v>
      </c>
      <c r="G346" s="232"/>
      <c r="H346" s="236">
        <v>1</v>
      </c>
      <c r="I346" s="237"/>
      <c r="J346" s="232"/>
      <c r="K346" s="232"/>
      <c r="L346" s="238"/>
      <c r="M346" s="239"/>
      <c r="N346" s="240"/>
      <c r="O346" s="240"/>
      <c r="P346" s="240"/>
      <c r="Q346" s="240"/>
      <c r="R346" s="240"/>
      <c r="S346" s="240"/>
      <c r="T346" s="24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2" t="s">
        <v>160</v>
      </c>
      <c r="AU346" s="242" t="s">
        <v>158</v>
      </c>
      <c r="AV346" s="13" t="s">
        <v>158</v>
      </c>
      <c r="AW346" s="13" t="s">
        <v>34</v>
      </c>
      <c r="AX346" s="13" t="s">
        <v>86</v>
      </c>
      <c r="AY346" s="242" t="s">
        <v>152</v>
      </c>
    </row>
    <row r="347" s="2" customFormat="1" ht="24.15" customHeight="1">
      <c r="A347" s="38"/>
      <c r="B347" s="39"/>
      <c r="C347" s="217" t="s">
        <v>525</v>
      </c>
      <c r="D347" s="217" t="s">
        <v>154</v>
      </c>
      <c r="E347" s="218" t="s">
        <v>526</v>
      </c>
      <c r="F347" s="219" t="s">
        <v>527</v>
      </c>
      <c r="G347" s="220" t="s">
        <v>275</v>
      </c>
      <c r="H347" s="221">
        <v>0.075999999999999998</v>
      </c>
      <c r="I347" s="222"/>
      <c r="J347" s="223">
        <f>ROUND(I347*H347,2)</f>
        <v>0</v>
      </c>
      <c r="K347" s="224"/>
      <c r="L347" s="44"/>
      <c r="M347" s="225" t="s">
        <v>1</v>
      </c>
      <c r="N347" s="226" t="s">
        <v>44</v>
      </c>
      <c r="O347" s="91"/>
      <c r="P347" s="227">
        <f>O347*H347</f>
        <v>0</v>
      </c>
      <c r="Q347" s="227">
        <v>0</v>
      </c>
      <c r="R347" s="227">
        <f>Q347*H347</f>
        <v>0</v>
      </c>
      <c r="S347" s="227">
        <v>0</v>
      </c>
      <c r="T347" s="22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9" t="s">
        <v>237</v>
      </c>
      <c r="AT347" s="229" t="s">
        <v>154</v>
      </c>
      <c r="AU347" s="229" t="s">
        <v>158</v>
      </c>
      <c r="AY347" s="17" t="s">
        <v>152</v>
      </c>
      <c r="BE347" s="230">
        <f>IF(N347="základní",J347,0)</f>
        <v>0</v>
      </c>
      <c r="BF347" s="230">
        <f>IF(N347="snížená",J347,0)</f>
        <v>0</v>
      </c>
      <c r="BG347" s="230">
        <f>IF(N347="zákl. přenesená",J347,0)</f>
        <v>0</v>
      </c>
      <c r="BH347" s="230">
        <f>IF(N347="sníž. přenesená",J347,0)</f>
        <v>0</v>
      </c>
      <c r="BI347" s="230">
        <f>IF(N347="nulová",J347,0)</f>
        <v>0</v>
      </c>
      <c r="BJ347" s="17" t="s">
        <v>158</v>
      </c>
      <c r="BK347" s="230">
        <f>ROUND(I347*H347,2)</f>
        <v>0</v>
      </c>
      <c r="BL347" s="17" t="s">
        <v>237</v>
      </c>
      <c r="BM347" s="229" t="s">
        <v>528</v>
      </c>
    </row>
    <row r="348" s="2" customFormat="1" ht="24.15" customHeight="1">
      <c r="A348" s="38"/>
      <c r="B348" s="39"/>
      <c r="C348" s="217" t="s">
        <v>529</v>
      </c>
      <c r="D348" s="217" t="s">
        <v>154</v>
      </c>
      <c r="E348" s="218" t="s">
        <v>530</v>
      </c>
      <c r="F348" s="219" t="s">
        <v>531</v>
      </c>
      <c r="G348" s="220" t="s">
        <v>275</v>
      </c>
      <c r="H348" s="221">
        <v>0.075999999999999998</v>
      </c>
      <c r="I348" s="222"/>
      <c r="J348" s="223">
        <f>ROUND(I348*H348,2)</f>
        <v>0</v>
      </c>
      <c r="K348" s="224"/>
      <c r="L348" s="44"/>
      <c r="M348" s="225" t="s">
        <v>1</v>
      </c>
      <c r="N348" s="226" t="s">
        <v>44</v>
      </c>
      <c r="O348" s="91"/>
      <c r="P348" s="227">
        <f>O348*H348</f>
        <v>0</v>
      </c>
      <c r="Q348" s="227">
        <v>0</v>
      </c>
      <c r="R348" s="227">
        <f>Q348*H348</f>
        <v>0</v>
      </c>
      <c r="S348" s="227">
        <v>0</v>
      </c>
      <c r="T348" s="228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9" t="s">
        <v>237</v>
      </c>
      <c r="AT348" s="229" t="s">
        <v>154</v>
      </c>
      <c r="AU348" s="229" t="s">
        <v>158</v>
      </c>
      <c r="AY348" s="17" t="s">
        <v>152</v>
      </c>
      <c r="BE348" s="230">
        <f>IF(N348="základní",J348,0)</f>
        <v>0</v>
      </c>
      <c r="BF348" s="230">
        <f>IF(N348="snížená",J348,0)</f>
        <v>0</v>
      </c>
      <c r="BG348" s="230">
        <f>IF(N348="zákl. přenesená",J348,0)</f>
        <v>0</v>
      </c>
      <c r="BH348" s="230">
        <f>IF(N348="sníž. přenesená",J348,0)</f>
        <v>0</v>
      </c>
      <c r="BI348" s="230">
        <f>IF(N348="nulová",J348,0)</f>
        <v>0</v>
      </c>
      <c r="BJ348" s="17" t="s">
        <v>158</v>
      </c>
      <c r="BK348" s="230">
        <f>ROUND(I348*H348,2)</f>
        <v>0</v>
      </c>
      <c r="BL348" s="17" t="s">
        <v>237</v>
      </c>
      <c r="BM348" s="229" t="s">
        <v>532</v>
      </c>
    </row>
    <row r="349" s="12" customFormat="1" ht="22.8" customHeight="1">
      <c r="A349" s="12"/>
      <c r="B349" s="202"/>
      <c r="C349" s="203"/>
      <c r="D349" s="204" t="s">
        <v>77</v>
      </c>
      <c r="E349" s="215" t="s">
        <v>533</v>
      </c>
      <c r="F349" s="215" t="s">
        <v>534</v>
      </c>
      <c r="G349" s="203"/>
      <c r="H349" s="203"/>
      <c r="I349" s="206"/>
      <c r="J349" s="216">
        <f>BK349</f>
        <v>0</v>
      </c>
      <c r="K349" s="203"/>
      <c r="L349" s="207"/>
      <c r="M349" s="208"/>
      <c r="N349" s="209"/>
      <c r="O349" s="209"/>
      <c r="P349" s="210">
        <f>SUM(P350:P356)</f>
        <v>0</v>
      </c>
      <c r="Q349" s="209"/>
      <c r="R349" s="210">
        <f>SUM(R350:R356)</f>
        <v>0.00044999999999999999</v>
      </c>
      <c r="S349" s="209"/>
      <c r="T349" s="211">
        <f>SUM(T350:T356)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12" t="s">
        <v>158</v>
      </c>
      <c r="AT349" s="213" t="s">
        <v>77</v>
      </c>
      <c r="AU349" s="213" t="s">
        <v>86</v>
      </c>
      <c r="AY349" s="212" t="s">
        <v>152</v>
      </c>
      <c r="BK349" s="214">
        <f>SUM(BK350:BK356)</f>
        <v>0</v>
      </c>
    </row>
    <row r="350" s="2" customFormat="1" ht="16.5" customHeight="1">
      <c r="A350" s="38"/>
      <c r="B350" s="39"/>
      <c r="C350" s="217" t="s">
        <v>535</v>
      </c>
      <c r="D350" s="217" t="s">
        <v>154</v>
      </c>
      <c r="E350" s="218" t="s">
        <v>536</v>
      </c>
      <c r="F350" s="219" t="s">
        <v>537</v>
      </c>
      <c r="G350" s="220" t="s">
        <v>343</v>
      </c>
      <c r="H350" s="221">
        <v>1</v>
      </c>
      <c r="I350" s="222"/>
      <c r="J350" s="223">
        <f>ROUND(I350*H350,2)</f>
        <v>0</v>
      </c>
      <c r="K350" s="224"/>
      <c r="L350" s="44"/>
      <c r="M350" s="225" t="s">
        <v>1</v>
      </c>
      <c r="N350" s="226" t="s">
        <v>44</v>
      </c>
      <c r="O350" s="91"/>
      <c r="P350" s="227">
        <f>O350*H350</f>
        <v>0</v>
      </c>
      <c r="Q350" s="227">
        <v>0</v>
      </c>
      <c r="R350" s="227">
        <f>Q350*H350</f>
        <v>0</v>
      </c>
      <c r="S350" s="227">
        <v>0</v>
      </c>
      <c r="T350" s="228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9" t="s">
        <v>237</v>
      </c>
      <c r="AT350" s="229" t="s">
        <v>154</v>
      </c>
      <c r="AU350" s="229" t="s">
        <v>158</v>
      </c>
      <c r="AY350" s="17" t="s">
        <v>152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17" t="s">
        <v>158</v>
      </c>
      <c r="BK350" s="230">
        <f>ROUND(I350*H350,2)</f>
        <v>0</v>
      </c>
      <c r="BL350" s="17" t="s">
        <v>237</v>
      </c>
      <c r="BM350" s="229" t="s">
        <v>538</v>
      </c>
    </row>
    <row r="351" s="13" customFormat="1">
      <c r="A351" s="13"/>
      <c r="B351" s="231"/>
      <c r="C351" s="232"/>
      <c r="D351" s="233" t="s">
        <v>160</v>
      </c>
      <c r="E351" s="234" t="s">
        <v>1</v>
      </c>
      <c r="F351" s="235" t="s">
        <v>86</v>
      </c>
      <c r="G351" s="232"/>
      <c r="H351" s="236">
        <v>1</v>
      </c>
      <c r="I351" s="237"/>
      <c r="J351" s="232"/>
      <c r="K351" s="232"/>
      <c r="L351" s="238"/>
      <c r="M351" s="239"/>
      <c r="N351" s="240"/>
      <c r="O351" s="240"/>
      <c r="P351" s="240"/>
      <c r="Q351" s="240"/>
      <c r="R351" s="240"/>
      <c r="S351" s="240"/>
      <c r="T351" s="24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2" t="s">
        <v>160</v>
      </c>
      <c r="AU351" s="242" t="s">
        <v>158</v>
      </c>
      <c r="AV351" s="13" t="s">
        <v>158</v>
      </c>
      <c r="AW351" s="13" t="s">
        <v>34</v>
      </c>
      <c r="AX351" s="13" t="s">
        <v>86</v>
      </c>
      <c r="AY351" s="242" t="s">
        <v>152</v>
      </c>
    </row>
    <row r="352" s="2" customFormat="1" ht="21.75" customHeight="1">
      <c r="A352" s="38"/>
      <c r="B352" s="39"/>
      <c r="C352" s="217" t="s">
        <v>539</v>
      </c>
      <c r="D352" s="217" t="s">
        <v>154</v>
      </c>
      <c r="E352" s="218" t="s">
        <v>540</v>
      </c>
      <c r="F352" s="219" t="s">
        <v>541</v>
      </c>
      <c r="G352" s="220" t="s">
        <v>378</v>
      </c>
      <c r="H352" s="221">
        <v>1</v>
      </c>
      <c r="I352" s="222"/>
      <c r="J352" s="223">
        <f>ROUND(I352*H352,2)</f>
        <v>0</v>
      </c>
      <c r="K352" s="224"/>
      <c r="L352" s="44"/>
      <c r="M352" s="225" t="s">
        <v>1</v>
      </c>
      <c r="N352" s="226" t="s">
        <v>44</v>
      </c>
      <c r="O352" s="91"/>
      <c r="P352" s="227">
        <f>O352*H352</f>
        <v>0</v>
      </c>
      <c r="Q352" s="227">
        <v>0</v>
      </c>
      <c r="R352" s="227">
        <f>Q352*H352</f>
        <v>0</v>
      </c>
      <c r="S352" s="227">
        <v>0</v>
      </c>
      <c r="T352" s="228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9" t="s">
        <v>157</v>
      </c>
      <c r="AT352" s="229" t="s">
        <v>154</v>
      </c>
      <c r="AU352" s="229" t="s">
        <v>158</v>
      </c>
      <c r="AY352" s="17" t="s">
        <v>152</v>
      </c>
      <c r="BE352" s="230">
        <f>IF(N352="základní",J352,0)</f>
        <v>0</v>
      </c>
      <c r="BF352" s="230">
        <f>IF(N352="snížená",J352,0)</f>
        <v>0</v>
      </c>
      <c r="BG352" s="230">
        <f>IF(N352="zákl. přenesená",J352,0)</f>
        <v>0</v>
      </c>
      <c r="BH352" s="230">
        <f>IF(N352="sníž. přenesená",J352,0)</f>
        <v>0</v>
      </c>
      <c r="BI352" s="230">
        <f>IF(N352="nulová",J352,0)</f>
        <v>0</v>
      </c>
      <c r="BJ352" s="17" t="s">
        <v>158</v>
      </c>
      <c r="BK352" s="230">
        <f>ROUND(I352*H352,2)</f>
        <v>0</v>
      </c>
      <c r="BL352" s="17" t="s">
        <v>157</v>
      </c>
      <c r="BM352" s="229" t="s">
        <v>542</v>
      </c>
    </row>
    <row r="353" s="13" customFormat="1">
      <c r="A353" s="13"/>
      <c r="B353" s="231"/>
      <c r="C353" s="232"/>
      <c r="D353" s="233" t="s">
        <v>160</v>
      </c>
      <c r="E353" s="234" t="s">
        <v>1</v>
      </c>
      <c r="F353" s="235" t="s">
        <v>86</v>
      </c>
      <c r="G353" s="232"/>
      <c r="H353" s="236">
        <v>1</v>
      </c>
      <c r="I353" s="237"/>
      <c r="J353" s="232"/>
      <c r="K353" s="232"/>
      <c r="L353" s="238"/>
      <c r="M353" s="239"/>
      <c r="N353" s="240"/>
      <c r="O353" s="240"/>
      <c r="P353" s="240"/>
      <c r="Q353" s="240"/>
      <c r="R353" s="240"/>
      <c r="S353" s="240"/>
      <c r="T353" s="24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2" t="s">
        <v>160</v>
      </c>
      <c r="AU353" s="242" t="s">
        <v>158</v>
      </c>
      <c r="AV353" s="13" t="s">
        <v>158</v>
      </c>
      <c r="AW353" s="13" t="s">
        <v>34</v>
      </c>
      <c r="AX353" s="13" t="s">
        <v>86</v>
      </c>
      <c r="AY353" s="242" t="s">
        <v>152</v>
      </c>
    </row>
    <row r="354" s="2" customFormat="1" ht="16.5" customHeight="1">
      <c r="A354" s="38"/>
      <c r="B354" s="39"/>
      <c r="C354" s="254" t="s">
        <v>543</v>
      </c>
      <c r="D354" s="254" t="s">
        <v>320</v>
      </c>
      <c r="E354" s="255" t="s">
        <v>544</v>
      </c>
      <c r="F354" s="256" t="s">
        <v>545</v>
      </c>
      <c r="G354" s="257" t="s">
        <v>378</v>
      </c>
      <c r="H354" s="258">
        <v>1</v>
      </c>
      <c r="I354" s="259"/>
      <c r="J354" s="260">
        <f>ROUND(I354*H354,2)</f>
        <v>0</v>
      </c>
      <c r="K354" s="261"/>
      <c r="L354" s="262"/>
      <c r="M354" s="263" t="s">
        <v>1</v>
      </c>
      <c r="N354" s="264" t="s">
        <v>44</v>
      </c>
      <c r="O354" s="91"/>
      <c r="P354" s="227">
        <f>O354*H354</f>
        <v>0</v>
      </c>
      <c r="Q354" s="227">
        <v>0.00044999999999999999</v>
      </c>
      <c r="R354" s="227">
        <f>Q354*H354</f>
        <v>0.00044999999999999999</v>
      </c>
      <c r="S354" s="227">
        <v>0</v>
      </c>
      <c r="T354" s="22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9" t="s">
        <v>190</v>
      </c>
      <c r="AT354" s="229" t="s">
        <v>320</v>
      </c>
      <c r="AU354" s="229" t="s">
        <v>158</v>
      </c>
      <c r="AY354" s="17" t="s">
        <v>152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17" t="s">
        <v>158</v>
      </c>
      <c r="BK354" s="230">
        <f>ROUND(I354*H354,2)</f>
        <v>0</v>
      </c>
      <c r="BL354" s="17" t="s">
        <v>157</v>
      </c>
      <c r="BM354" s="229" t="s">
        <v>546</v>
      </c>
    </row>
    <row r="355" s="13" customFormat="1">
      <c r="A355" s="13"/>
      <c r="B355" s="231"/>
      <c r="C355" s="232"/>
      <c r="D355" s="233" t="s">
        <v>160</v>
      </c>
      <c r="E355" s="234" t="s">
        <v>1</v>
      </c>
      <c r="F355" s="235" t="s">
        <v>86</v>
      </c>
      <c r="G355" s="232"/>
      <c r="H355" s="236">
        <v>1</v>
      </c>
      <c r="I355" s="237"/>
      <c r="J355" s="232"/>
      <c r="K355" s="232"/>
      <c r="L355" s="238"/>
      <c r="M355" s="239"/>
      <c r="N355" s="240"/>
      <c r="O355" s="240"/>
      <c r="P355" s="240"/>
      <c r="Q355" s="240"/>
      <c r="R355" s="240"/>
      <c r="S355" s="240"/>
      <c r="T355" s="24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2" t="s">
        <v>160</v>
      </c>
      <c r="AU355" s="242" t="s">
        <v>158</v>
      </c>
      <c r="AV355" s="13" t="s">
        <v>158</v>
      </c>
      <c r="AW355" s="13" t="s">
        <v>34</v>
      </c>
      <c r="AX355" s="13" t="s">
        <v>86</v>
      </c>
      <c r="AY355" s="242" t="s">
        <v>152</v>
      </c>
    </row>
    <row r="356" s="2" customFormat="1" ht="24.15" customHeight="1">
      <c r="A356" s="38"/>
      <c r="B356" s="39"/>
      <c r="C356" s="217" t="s">
        <v>547</v>
      </c>
      <c r="D356" s="217" t="s">
        <v>154</v>
      </c>
      <c r="E356" s="218" t="s">
        <v>548</v>
      </c>
      <c r="F356" s="219" t="s">
        <v>549</v>
      </c>
      <c r="G356" s="220" t="s">
        <v>550</v>
      </c>
      <c r="H356" s="275"/>
      <c r="I356" s="222"/>
      <c r="J356" s="223">
        <f>ROUND(I356*H356,2)</f>
        <v>0</v>
      </c>
      <c r="K356" s="224"/>
      <c r="L356" s="44"/>
      <c r="M356" s="225" t="s">
        <v>1</v>
      </c>
      <c r="N356" s="226" t="s">
        <v>44</v>
      </c>
      <c r="O356" s="91"/>
      <c r="P356" s="227">
        <f>O356*H356</f>
        <v>0</v>
      </c>
      <c r="Q356" s="227">
        <v>0</v>
      </c>
      <c r="R356" s="227">
        <f>Q356*H356</f>
        <v>0</v>
      </c>
      <c r="S356" s="227">
        <v>0</v>
      </c>
      <c r="T356" s="22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9" t="s">
        <v>237</v>
      </c>
      <c r="AT356" s="229" t="s">
        <v>154</v>
      </c>
      <c r="AU356" s="229" t="s">
        <v>158</v>
      </c>
      <c r="AY356" s="17" t="s">
        <v>152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17" t="s">
        <v>158</v>
      </c>
      <c r="BK356" s="230">
        <f>ROUND(I356*H356,2)</f>
        <v>0</v>
      </c>
      <c r="BL356" s="17" t="s">
        <v>237</v>
      </c>
      <c r="BM356" s="229" t="s">
        <v>551</v>
      </c>
    </row>
    <row r="357" s="12" customFormat="1" ht="22.8" customHeight="1">
      <c r="A357" s="12"/>
      <c r="B357" s="202"/>
      <c r="C357" s="203"/>
      <c r="D357" s="204" t="s">
        <v>77</v>
      </c>
      <c r="E357" s="215" t="s">
        <v>552</v>
      </c>
      <c r="F357" s="215" t="s">
        <v>553</v>
      </c>
      <c r="G357" s="203"/>
      <c r="H357" s="203"/>
      <c r="I357" s="206"/>
      <c r="J357" s="216">
        <f>BK357</f>
        <v>0</v>
      </c>
      <c r="K357" s="203"/>
      <c r="L357" s="207"/>
      <c r="M357" s="208"/>
      <c r="N357" s="209"/>
      <c r="O357" s="209"/>
      <c r="P357" s="210">
        <f>SUM(P358:P361)</f>
        <v>0</v>
      </c>
      <c r="Q357" s="209"/>
      <c r="R357" s="210">
        <f>SUM(R358:R361)</f>
        <v>0</v>
      </c>
      <c r="S357" s="209"/>
      <c r="T357" s="211">
        <f>SUM(T358:T361)</f>
        <v>0.69984000000000002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12" t="s">
        <v>158</v>
      </c>
      <c r="AT357" s="213" t="s">
        <v>77</v>
      </c>
      <c r="AU357" s="213" t="s">
        <v>86</v>
      </c>
      <c r="AY357" s="212" t="s">
        <v>152</v>
      </c>
      <c r="BK357" s="214">
        <f>SUM(BK358:BK361)</f>
        <v>0</v>
      </c>
    </row>
    <row r="358" s="2" customFormat="1" ht="21.75" customHeight="1">
      <c r="A358" s="38"/>
      <c r="B358" s="39"/>
      <c r="C358" s="217" t="s">
        <v>554</v>
      </c>
      <c r="D358" s="217" t="s">
        <v>154</v>
      </c>
      <c r="E358" s="218" t="s">
        <v>555</v>
      </c>
      <c r="F358" s="219" t="s">
        <v>556</v>
      </c>
      <c r="G358" s="220" t="s">
        <v>90</v>
      </c>
      <c r="H358" s="221">
        <v>38.880000000000003</v>
      </c>
      <c r="I358" s="222"/>
      <c r="J358" s="223">
        <f>ROUND(I358*H358,2)</f>
        <v>0</v>
      </c>
      <c r="K358" s="224"/>
      <c r="L358" s="44"/>
      <c r="M358" s="225" t="s">
        <v>1</v>
      </c>
      <c r="N358" s="226" t="s">
        <v>44</v>
      </c>
      <c r="O358" s="91"/>
      <c r="P358" s="227">
        <f>O358*H358</f>
        <v>0</v>
      </c>
      <c r="Q358" s="227">
        <v>0</v>
      </c>
      <c r="R358" s="227">
        <f>Q358*H358</f>
        <v>0</v>
      </c>
      <c r="S358" s="227">
        <v>0.017999999999999999</v>
      </c>
      <c r="T358" s="228">
        <f>S358*H358</f>
        <v>0.69984000000000002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9" t="s">
        <v>237</v>
      </c>
      <c r="AT358" s="229" t="s">
        <v>154</v>
      </c>
      <c r="AU358" s="229" t="s">
        <v>158</v>
      </c>
      <c r="AY358" s="17" t="s">
        <v>152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17" t="s">
        <v>158</v>
      </c>
      <c r="BK358" s="230">
        <f>ROUND(I358*H358,2)</f>
        <v>0</v>
      </c>
      <c r="BL358" s="17" t="s">
        <v>237</v>
      </c>
      <c r="BM358" s="229" t="s">
        <v>557</v>
      </c>
    </row>
    <row r="359" s="13" customFormat="1">
      <c r="A359" s="13"/>
      <c r="B359" s="231"/>
      <c r="C359" s="232"/>
      <c r="D359" s="233" t="s">
        <v>160</v>
      </c>
      <c r="E359" s="234" t="s">
        <v>1</v>
      </c>
      <c r="F359" s="235" t="s">
        <v>313</v>
      </c>
      <c r="G359" s="232"/>
      <c r="H359" s="236">
        <v>19.440000000000001</v>
      </c>
      <c r="I359" s="237"/>
      <c r="J359" s="232"/>
      <c r="K359" s="232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160</v>
      </c>
      <c r="AU359" s="242" t="s">
        <v>158</v>
      </c>
      <c r="AV359" s="13" t="s">
        <v>158</v>
      </c>
      <c r="AW359" s="13" t="s">
        <v>34</v>
      </c>
      <c r="AX359" s="13" t="s">
        <v>78</v>
      </c>
      <c r="AY359" s="242" t="s">
        <v>152</v>
      </c>
    </row>
    <row r="360" s="13" customFormat="1">
      <c r="A360" s="13"/>
      <c r="B360" s="231"/>
      <c r="C360" s="232"/>
      <c r="D360" s="233" t="s">
        <v>160</v>
      </c>
      <c r="E360" s="234" t="s">
        <v>1</v>
      </c>
      <c r="F360" s="235" t="s">
        <v>314</v>
      </c>
      <c r="G360" s="232"/>
      <c r="H360" s="236">
        <v>19.440000000000001</v>
      </c>
      <c r="I360" s="237"/>
      <c r="J360" s="232"/>
      <c r="K360" s="232"/>
      <c r="L360" s="238"/>
      <c r="M360" s="239"/>
      <c r="N360" s="240"/>
      <c r="O360" s="240"/>
      <c r="P360" s="240"/>
      <c r="Q360" s="240"/>
      <c r="R360" s="240"/>
      <c r="S360" s="240"/>
      <c r="T360" s="24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2" t="s">
        <v>160</v>
      </c>
      <c r="AU360" s="242" t="s">
        <v>158</v>
      </c>
      <c r="AV360" s="13" t="s">
        <v>158</v>
      </c>
      <c r="AW360" s="13" t="s">
        <v>34</v>
      </c>
      <c r="AX360" s="13" t="s">
        <v>78</v>
      </c>
      <c r="AY360" s="242" t="s">
        <v>152</v>
      </c>
    </row>
    <row r="361" s="14" customFormat="1">
      <c r="A361" s="14"/>
      <c r="B361" s="243"/>
      <c r="C361" s="244"/>
      <c r="D361" s="233" t="s">
        <v>160</v>
      </c>
      <c r="E361" s="245" t="s">
        <v>1</v>
      </c>
      <c r="F361" s="246" t="s">
        <v>163</v>
      </c>
      <c r="G361" s="244"/>
      <c r="H361" s="247">
        <v>38.880000000000003</v>
      </c>
      <c r="I361" s="248"/>
      <c r="J361" s="244"/>
      <c r="K361" s="244"/>
      <c r="L361" s="249"/>
      <c r="M361" s="250"/>
      <c r="N361" s="251"/>
      <c r="O361" s="251"/>
      <c r="P361" s="251"/>
      <c r="Q361" s="251"/>
      <c r="R361" s="251"/>
      <c r="S361" s="251"/>
      <c r="T361" s="25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3" t="s">
        <v>160</v>
      </c>
      <c r="AU361" s="253" t="s">
        <v>158</v>
      </c>
      <c r="AV361" s="14" t="s">
        <v>157</v>
      </c>
      <c r="AW361" s="14" t="s">
        <v>34</v>
      </c>
      <c r="AX361" s="14" t="s">
        <v>86</v>
      </c>
      <c r="AY361" s="253" t="s">
        <v>152</v>
      </c>
    </row>
    <row r="362" s="12" customFormat="1" ht="22.8" customHeight="1">
      <c r="A362" s="12"/>
      <c r="B362" s="202"/>
      <c r="C362" s="203"/>
      <c r="D362" s="204" t="s">
        <v>77</v>
      </c>
      <c r="E362" s="215" t="s">
        <v>558</v>
      </c>
      <c r="F362" s="215" t="s">
        <v>559</v>
      </c>
      <c r="G362" s="203"/>
      <c r="H362" s="203"/>
      <c r="I362" s="206"/>
      <c r="J362" s="216">
        <f>BK362</f>
        <v>0</v>
      </c>
      <c r="K362" s="203"/>
      <c r="L362" s="207"/>
      <c r="M362" s="208"/>
      <c r="N362" s="209"/>
      <c r="O362" s="209"/>
      <c r="P362" s="210">
        <f>SUM(P363:P410)</f>
        <v>0</v>
      </c>
      <c r="Q362" s="209"/>
      <c r="R362" s="210">
        <f>SUM(R363:R410)</f>
        <v>0.16948000000000002</v>
      </c>
      <c r="S362" s="209"/>
      <c r="T362" s="211">
        <f>SUM(T363:T410)</f>
        <v>0.24768899999999999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12" t="s">
        <v>158</v>
      </c>
      <c r="AT362" s="213" t="s">
        <v>77</v>
      </c>
      <c r="AU362" s="213" t="s">
        <v>86</v>
      </c>
      <c r="AY362" s="212" t="s">
        <v>152</v>
      </c>
      <c r="BK362" s="214">
        <f>SUM(BK363:BK410)</f>
        <v>0</v>
      </c>
    </row>
    <row r="363" s="2" customFormat="1" ht="49.05" customHeight="1">
      <c r="A363" s="38"/>
      <c r="B363" s="39"/>
      <c r="C363" s="217" t="s">
        <v>560</v>
      </c>
      <c r="D363" s="217" t="s">
        <v>154</v>
      </c>
      <c r="E363" s="218" t="s">
        <v>561</v>
      </c>
      <c r="F363" s="219" t="s">
        <v>562</v>
      </c>
      <c r="G363" s="220" t="s">
        <v>343</v>
      </c>
      <c r="H363" s="221">
        <v>1</v>
      </c>
      <c r="I363" s="222"/>
      <c r="J363" s="223">
        <f>ROUND(I363*H363,2)</f>
        <v>0</v>
      </c>
      <c r="K363" s="224"/>
      <c r="L363" s="44"/>
      <c r="M363" s="225" t="s">
        <v>1</v>
      </c>
      <c r="N363" s="226" t="s">
        <v>44</v>
      </c>
      <c r="O363" s="91"/>
      <c r="P363" s="227">
        <f>O363*H363</f>
        <v>0</v>
      </c>
      <c r="Q363" s="227">
        <v>0</v>
      </c>
      <c r="R363" s="227">
        <f>Q363*H363</f>
        <v>0</v>
      </c>
      <c r="S363" s="227">
        <v>0</v>
      </c>
      <c r="T363" s="228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9" t="s">
        <v>237</v>
      </c>
      <c r="AT363" s="229" t="s">
        <v>154</v>
      </c>
      <c r="AU363" s="229" t="s">
        <v>158</v>
      </c>
      <c r="AY363" s="17" t="s">
        <v>152</v>
      </c>
      <c r="BE363" s="230">
        <f>IF(N363="základní",J363,0)</f>
        <v>0</v>
      </c>
      <c r="BF363" s="230">
        <f>IF(N363="snížená",J363,0)</f>
        <v>0</v>
      </c>
      <c r="BG363" s="230">
        <f>IF(N363="zákl. přenesená",J363,0)</f>
        <v>0</v>
      </c>
      <c r="BH363" s="230">
        <f>IF(N363="sníž. přenesená",J363,0)</f>
        <v>0</v>
      </c>
      <c r="BI363" s="230">
        <f>IF(N363="nulová",J363,0)</f>
        <v>0</v>
      </c>
      <c r="BJ363" s="17" t="s">
        <v>158</v>
      </c>
      <c r="BK363" s="230">
        <f>ROUND(I363*H363,2)</f>
        <v>0</v>
      </c>
      <c r="BL363" s="17" t="s">
        <v>237</v>
      </c>
      <c r="BM363" s="229" t="s">
        <v>563</v>
      </c>
    </row>
    <row r="364" s="13" customFormat="1">
      <c r="A364" s="13"/>
      <c r="B364" s="231"/>
      <c r="C364" s="232"/>
      <c r="D364" s="233" t="s">
        <v>160</v>
      </c>
      <c r="E364" s="234" t="s">
        <v>1</v>
      </c>
      <c r="F364" s="235" t="s">
        <v>86</v>
      </c>
      <c r="G364" s="232"/>
      <c r="H364" s="236">
        <v>1</v>
      </c>
      <c r="I364" s="237"/>
      <c r="J364" s="232"/>
      <c r="K364" s="232"/>
      <c r="L364" s="238"/>
      <c r="M364" s="239"/>
      <c r="N364" s="240"/>
      <c r="O364" s="240"/>
      <c r="P364" s="240"/>
      <c r="Q364" s="240"/>
      <c r="R364" s="240"/>
      <c r="S364" s="240"/>
      <c r="T364" s="24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2" t="s">
        <v>160</v>
      </c>
      <c r="AU364" s="242" t="s">
        <v>158</v>
      </c>
      <c r="AV364" s="13" t="s">
        <v>158</v>
      </c>
      <c r="AW364" s="13" t="s">
        <v>34</v>
      </c>
      <c r="AX364" s="13" t="s">
        <v>86</v>
      </c>
      <c r="AY364" s="242" t="s">
        <v>152</v>
      </c>
    </row>
    <row r="365" s="2" customFormat="1" ht="16.5" customHeight="1">
      <c r="A365" s="38"/>
      <c r="B365" s="39"/>
      <c r="C365" s="217" t="s">
        <v>564</v>
      </c>
      <c r="D365" s="217" t="s">
        <v>154</v>
      </c>
      <c r="E365" s="218" t="s">
        <v>565</v>
      </c>
      <c r="F365" s="219" t="s">
        <v>566</v>
      </c>
      <c r="G365" s="220" t="s">
        <v>90</v>
      </c>
      <c r="H365" s="221">
        <v>1.02</v>
      </c>
      <c r="I365" s="222"/>
      <c r="J365" s="223">
        <f>ROUND(I365*H365,2)</f>
        <v>0</v>
      </c>
      <c r="K365" s="224"/>
      <c r="L365" s="44"/>
      <c r="M365" s="225" t="s">
        <v>1</v>
      </c>
      <c r="N365" s="226" t="s">
        <v>44</v>
      </c>
      <c r="O365" s="91"/>
      <c r="P365" s="227">
        <f>O365*H365</f>
        <v>0</v>
      </c>
      <c r="Q365" s="227">
        <v>0</v>
      </c>
      <c r="R365" s="227">
        <f>Q365*H365</f>
        <v>0</v>
      </c>
      <c r="S365" s="227">
        <v>0.01695</v>
      </c>
      <c r="T365" s="228">
        <f>S365*H365</f>
        <v>0.017288999999999999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9" t="s">
        <v>237</v>
      </c>
      <c r="AT365" s="229" t="s">
        <v>154</v>
      </c>
      <c r="AU365" s="229" t="s">
        <v>158</v>
      </c>
      <c r="AY365" s="17" t="s">
        <v>152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17" t="s">
        <v>158</v>
      </c>
      <c r="BK365" s="230">
        <f>ROUND(I365*H365,2)</f>
        <v>0</v>
      </c>
      <c r="BL365" s="17" t="s">
        <v>237</v>
      </c>
      <c r="BM365" s="229" t="s">
        <v>567</v>
      </c>
    </row>
    <row r="366" s="13" customFormat="1">
      <c r="A366" s="13"/>
      <c r="B366" s="231"/>
      <c r="C366" s="232"/>
      <c r="D366" s="233" t="s">
        <v>160</v>
      </c>
      <c r="E366" s="234" t="s">
        <v>1</v>
      </c>
      <c r="F366" s="235" t="s">
        <v>568</v>
      </c>
      <c r="G366" s="232"/>
      <c r="H366" s="236">
        <v>1.02</v>
      </c>
      <c r="I366" s="237"/>
      <c r="J366" s="232"/>
      <c r="K366" s="232"/>
      <c r="L366" s="238"/>
      <c r="M366" s="239"/>
      <c r="N366" s="240"/>
      <c r="O366" s="240"/>
      <c r="P366" s="240"/>
      <c r="Q366" s="240"/>
      <c r="R366" s="240"/>
      <c r="S366" s="240"/>
      <c r="T366" s="24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2" t="s">
        <v>160</v>
      </c>
      <c r="AU366" s="242" t="s">
        <v>158</v>
      </c>
      <c r="AV366" s="13" t="s">
        <v>158</v>
      </c>
      <c r="AW366" s="13" t="s">
        <v>34</v>
      </c>
      <c r="AX366" s="13" t="s">
        <v>86</v>
      </c>
      <c r="AY366" s="242" t="s">
        <v>152</v>
      </c>
    </row>
    <row r="367" s="2" customFormat="1" ht="24.15" customHeight="1">
      <c r="A367" s="38"/>
      <c r="B367" s="39"/>
      <c r="C367" s="217" t="s">
        <v>569</v>
      </c>
      <c r="D367" s="217" t="s">
        <v>154</v>
      </c>
      <c r="E367" s="218" t="s">
        <v>570</v>
      </c>
      <c r="F367" s="219" t="s">
        <v>571</v>
      </c>
      <c r="G367" s="220" t="s">
        <v>378</v>
      </c>
      <c r="H367" s="221">
        <v>5</v>
      </c>
      <c r="I367" s="222"/>
      <c r="J367" s="223">
        <f>ROUND(I367*H367,2)</f>
        <v>0</v>
      </c>
      <c r="K367" s="224"/>
      <c r="L367" s="44"/>
      <c r="M367" s="225" t="s">
        <v>1</v>
      </c>
      <c r="N367" s="226" t="s">
        <v>44</v>
      </c>
      <c r="O367" s="91"/>
      <c r="P367" s="227">
        <f>O367*H367</f>
        <v>0</v>
      </c>
      <c r="Q367" s="227">
        <v>0</v>
      </c>
      <c r="R367" s="227">
        <f>Q367*H367</f>
        <v>0</v>
      </c>
      <c r="S367" s="227">
        <v>0</v>
      </c>
      <c r="T367" s="228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9" t="s">
        <v>237</v>
      </c>
      <c r="AT367" s="229" t="s">
        <v>154</v>
      </c>
      <c r="AU367" s="229" t="s">
        <v>158</v>
      </c>
      <c r="AY367" s="17" t="s">
        <v>152</v>
      </c>
      <c r="BE367" s="230">
        <f>IF(N367="základní",J367,0)</f>
        <v>0</v>
      </c>
      <c r="BF367" s="230">
        <f>IF(N367="snížená",J367,0)</f>
        <v>0</v>
      </c>
      <c r="BG367" s="230">
        <f>IF(N367="zákl. přenesená",J367,0)</f>
        <v>0</v>
      </c>
      <c r="BH367" s="230">
        <f>IF(N367="sníž. přenesená",J367,0)</f>
        <v>0</v>
      </c>
      <c r="BI367" s="230">
        <f>IF(N367="nulová",J367,0)</f>
        <v>0</v>
      </c>
      <c r="BJ367" s="17" t="s">
        <v>158</v>
      </c>
      <c r="BK367" s="230">
        <f>ROUND(I367*H367,2)</f>
        <v>0</v>
      </c>
      <c r="BL367" s="17" t="s">
        <v>237</v>
      </c>
      <c r="BM367" s="229" t="s">
        <v>572</v>
      </c>
    </row>
    <row r="368" s="13" customFormat="1">
      <c r="A368" s="13"/>
      <c r="B368" s="231"/>
      <c r="C368" s="232"/>
      <c r="D368" s="233" t="s">
        <v>160</v>
      </c>
      <c r="E368" s="234" t="s">
        <v>1</v>
      </c>
      <c r="F368" s="235" t="s">
        <v>573</v>
      </c>
      <c r="G368" s="232"/>
      <c r="H368" s="236">
        <v>2</v>
      </c>
      <c r="I368" s="237"/>
      <c r="J368" s="232"/>
      <c r="K368" s="232"/>
      <c r="L368" s="238"/>
      <c r="M368" s="239"/>
      <c r="N368" s="240"/>
      <c r="O368" s="240"/>
      <c r="P368" s="240"/>
      <c r="Q368" s="240"/>
      <c r="R368" s="240"/>
      <c r="S368" s="240"/>
      <c r="T368" s="24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2" t="s">
        <v>160</v>
      </c>
      <c r="AU368" s="242" t="s">
        <v>158</v>
      </c>
      <c r="AV368" s="13" t="s">
        <v>158</v>
      </c>
      <c r="AW368" s="13" t="s">
        <v>34</v>
      </c>
      <c r="AX368" s="13" t="s">
        <v>78</v>
      </c>
      <c r="AY368" s="242" t="s">
        <v>152</v>
      </c>
    </row>
    <row r="369" s="13" customFormat="1">
      <c r="A369" s="13"/>
      <c r="B369" s="231"/>
      <c r="C369" s="232"/>
      <c r="D369" s="233" t="s">
        <v>160</v>
      </c>
      <c r="E369" s="234" t="s">
        <v>1</v>
      </c>
      <c r="F369" s="235" t="s">
        <v>574</v>
      </c>
      <c r="G369" s="232"/>
      <c r="H369" s="236">
        <v>1</v>
      </c>
      <c r="I369" s="237"/>
      <c r="J369" s="232"/>
      <c r="K369" s="232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160</v>
      </c>
      <c r="AU369" s="242" t="s">
        <v>158</v>
      </c>
      <c r="AV369" s="13" t="s">
        <v>158</v>
      </c>
      <c r="AW369" s="13" t="s">
        <v>34</v>
      </c>
      <c r="AX369" s="13" t="s">
        <v>78</v>
      </c>
      <c r="AY369" s="242" t="s">
        <v>152</v>
      </c>
    </row>
    <row r="370" s="13" customFormat="1">
      <c r="A370" s="13"/>
      <c r="B370" s="231"/>
      <c r="C370" s="232"/>
      <c r="D370" s="233" t="s">
        <v>160</v>
      </c>
      <c r="E370" s="234" t="s">
        <v>1</v>
      </c>
      <c r="F370" s="235" t="s">
        <v>575</v>
      </c>
      <c r="G370" s="232"/>
      <c r="H370" s="236">
        <v>2</v>
      </c>
      <c r="I370" s="237"/>
      <c r="J370" s="232"/>
      <c r="K370" s="232"/>
      <c r="L370" s="238"/>
      <c r="M370" s="239"/>
      <c r="N370" s="240"/>
      <c r="O370" s="240"/>
      <c r="P370" s="240"/>
      <c r="Q370" s="240"/>
      <c r="R370" s="240"/>
      <c r="S370" s="240"/>
      <c r="T370" s="24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2" t="s">
        <v>160</v>
      </c>
      <c r="AU370" s="242" t="s">
        <v>158</v>
      </c>
      <c r="AV370" s="13" t="s">
        <v>158</v>
      </c>
      <c r="AW370" s="13" t="s">
        <v>34</v>
      </c>
      <c r="AX370" s="13" t="s">
        <v>78</v>
      </c>
      <c r="AY370" s="242" t="s">
        <v>152</v>
      </c>
    </row>
    <row r="371" s="14" customFormat="1">
      <c r="A371" s="14"/>
      <c r="B371" s="243"/>
      <c r="C371" s="244"/>
      <c r="D371" s="233" t="s">
        <v>160</v>
      </c>
      <c r="E371" s="245" t="s">
        <v>1</v>
      </c>
      <c r="F371" s="246" t="s">
        <v>163</v>
      </c>
      <c r="G371" s="244"/>
      <c r="H371" s="247">
        <v>5</v>
      </c>
      <c r="I371" s="248"/>
      <c r="J371" s="244"/>
      <c r="K371" s="244"/>
      <c r="L371" s="249"/>
      <c r="M371" s="250"/>
      <c r="N371" s="251"/>
      <c r="O371" s="251"/>
      <c r="P371" s="251"/>
      <c r="Q371" s="251"/>
      <c r="R371" s="251"/>
      <c r="S371" s="251"/>
      <c r="T371" s="25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3" t="s">
        <v>160</v>
      </c>
      <c r="AU371" s="253" t="s">
        <v>158</v>
      </c>
      <c r="AV371" s="14" t="s">
        <v>157</v>
      </c>
      <c r="AW371" s="14" t="s">
        <v>34</v>
      </c>
      <c r="AX371" s="14" t="s">
        <v>86</v>
      </c>
      <c r="AY371" s="253" t="s">
        <v>152</v>
      </c>
    </row>
    <row r="372" s="2" customFormat="1" ht="24.15" customHeight="1">
      <c r="A372" s="38"/>
      <c r="B372" s="39"/>
      <c r="C372" s="254" t="s">
        <v>576</v>
      </c>
      <c r="D372" s="254" t="s">
        <v>320</v>
      </c>
      <c r="E372" s="255" t="s">
        <v>577</v>
      </c>
      <c r="F372" s="256" t="s">
        <v>578</v>
      </c>
      <c r="G372" s="257" t="s">
        <v>378</v>
      </c>
      <c r="H372" s="258">
        <v>1</v>
      </c>
      <c r="I372" s="259"/>
      <c r="J372" s="260">
        <f>ROUND(I372*H372,2)</f>
        <v>0</v>
      </c>
      <c r="K372" s="261"/>
      <c r="L372" s="262"/>
      <c r="M372" s="263" t="s">
        <v>1</v>
      </c>
      <c r="N372" s="264" t="s">
        <v>44</v>
      </c>
      <c r="O372" s="91"/>
      <c r="P372" s="227">
        <f>O372*H372</f>
        <v>0</v>
      </c>
      <c r="Q372" s="227">
        <v>0.02</v>
      </c>
      <c r="R372" s="227">
        <f>Q372*H372</f>
        <v>0.02</v>
      </c>
      <c r="S372" s="227">
        <v>0</v>
      </c>
      <c r="T372" s="228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9" t="s">
        <v>323</v>
      </c>
      <c r="AT372" s="229" t="s">
        <v>320</v>
      </c>
      <c r="AU372" s="229" t="s">
        <v>158</v>
      </c>
      <c r="AY372" s="17" t="s">
        <v>152</v>
      </c>
      <c r="BE372" s="230">
        <f>IF(N372="základní",J372,0)</f>
        <v>0</v>
      </c>
      <c r="BF372" s="230">
        <f>IF(N372="snížená",J372,0)</f>
        <v>0</v>
      </c>
      <c r="BG372" s="230">
        <f>IF(N372="zákl. přenesená",J372,0)</f>
        <v>0</v>
      </c>
      <c r="BH372" s="230">
        <f>IF(N372="sníž. přenesená",J372,0)</f>
        <v>0</v>
      </c>
      <c r="BI372" s="230">
        <f>IF(N372="nulová",J372,0)</f>
        <v>0</v>
      </c>
      <c r="BJ372" s="17" t="s">
        <v>158</v>
      </c>
      <c r="BK372" s="230">
        <f>ROUND(I372*H372,2)</f>
        <v>0</v>
      </c>
      <c r="BL372" s="17" t="s">
        <v>237</v>
      </c>
      <c r="BM372" s="229" t="s">
        <v>579</v>
      </c>
    </row>
    <row r="373" s="13" customFormat="1">
      <c r="A373" s="13"/>
      <c r="B373" s="231"/>
      <c r="C373" s="232"/>
      <c r="D373" s="233" t="s">
        <v>160</v>
      </c>
      <c r="E373" s="234" t="s">
        <v>1</v>
      </c>
      <c r="F373" s="235" t="s">
        <v>580</v>
      </c>
      <c r="G373" s="232"/>
      <c r="H373" s="236">
        <v>1</v>
      </c>
      <c r="I373" s="237"/>
      <c r="J373" s="232"/>
      <c r="K373" s="232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160</v>
      </c>
      <c r="AU373" s="242" t="s">
        <v>158</v>
      </c>
      <c r="AV373" s="13" t="s">
        <v>158</v>
      </c>
      <c r="AW373" s="13" t="s">
        <v>34</v>
      </c>
      <c r="AX373" s="13" t="s">
        <v>86</v>
      </c>
      <c r="AY373" s="242" t="s">
        <v>152</v>
      </c>
    </row>
    <row r="374" s="2" customFormat="1" ht="24.15" customHeight="1">
      <c r="A374" s="38"/>
      <c r="B374" s="39"/>
      <c r="C374" s="254" t="s">
        <v>581</v>
      </c>
      <c r="D374" s="254" t="s">
        <v>320</v>
      </c>
      <c r="E374" s="255" t="s">
        <v>582</v>
      </c>
      <c r="F374" s="256" t="s">
        <v>583</v>
      </c>
      <c r="G374" s="257" t="s">
        <v>378</v>
      </c>
      <c r="H374" s="258">
        <v>1</v>
      </c>
      <c r="I374" s="259"/>
      <c r="J374" s="260">
        <f>ROUND(I374*H374,2)</f>
        <v>0</v>
      </c>
      <c r="K374" s="261"/>
      <c r="L374" s="262"/>
      <c r="M374" s="263" t="s">
        <v>1</v>
      </c>
      <c r="N374" s="264" t="s">
        <v>44</v>
      </c>
      <c r="O374" s="91"/>
      <c r="P374" s="227">
        <f>O374*H374</f>
        <v>0</v>
      </c>
      <c r="Q374" s="227">
        <v>0.016</v>
      </c>
      <c r="R374" s="227">
        <f>Q374*H374</f>
        <v>0.016</v>
      </c>
      <c r="S374" s="227">
        <v>0</v>
      </c>
      <c r="T374" s="228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9" t="s">
        <v>323</v>
      </c>
      <c r="AT374" s="229" t="s">
        <v>320</v>
      </c>
      <c r="AU374" s="229" t="s">
        <v>158</v>
      </c>
      <c r="AY374" s="17" t="s">
        <v>152</v>
      </c>
      <c r="BE374" s="230">
        <f>IF(N374="základní",J374,0)</f>
        <v>0</v>
      </c>
      <c r="BF374" s="230">
        <f>IF(N374="snížená",J374,0)</f>
        <v>0</v>
      </c>
      <c r="BG374" s="230">
        <f>IF(N374="zákl. přenesená",J374,0)</f>
        <v>0</v>
      </c>
      <c r="BH374" s="230">
        <f>IF(N374="sníž. přenesená",J374,0)</f>
        <v>0</v>
      </c>
      <c r="BI374" s="230">
        <f>IF(N374="nulová",J374,0)</f>
        <v>0</v>
      </c>
      <c r="BJ374" s="17" t="s">
        <v>158</v>
      </c>
      <c r="BK374" s="230">
        <f>ROUND(I374*H374,2)</f>
        <v>0</v>
      </c>
      <c r="BL374" s="17" t="s">
        <v>237</v>
      </c>
      <c r="BM374" s="229" t="s">
        <v>584</v>
      </c>
    </row>
    <row r="375" s="13" customFormat="1">
      <c r="A375" s="13"/>
      <c r="B375" s="231"/>
      <c r="C375" s="232"/>
      <c r="D375" s="233" t="s">
        <v>160</v>
      </c>
      <c r="E375" s="234" t="s">
        <v>1</v>
      </c>
      <c r="F375" s="235" t="s">
        <v>580</v>
      </c>
      <c r="G375" s="232"/>
      <c r="H375" s="236">
        <v>1</v>
      </c>
      <c r="I375" s="237"/>
      <c r="J375" s="232"/>
      <c r="K375" s="232"/>
      <c r="L375" s="238"/>
      <c r="M375" s="239"/>
      <c r="N375" s="240"/>
      <c r="O375" s="240"/>
      <c r="P375" s="240"/>
      <c r="Q375" s="240"/>
      <c r="R375" s="240"/>
      <c r="S375" s="240"/>
      <c r="T375" s="24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2" t="s">
        <v>160</v>
      </c>
      <c r="AU375" s="242" t="s">
        <v>158</v>
      </c>
      <c r="AV375" s="13" t="s">
        <v>158</v>
      </c>
      <c r="AW375" s="13" t="s">
        <v>34</v>
      </c>
      <c r="AX375" s="13" t="s">
        <v>86</v>
      </c>
      <c r="AY375" s="242" t="s">
        <v>152</v>
      </c>
    </row>
    <row r="376" s="2" customFormat="1" ht="24.15" customHeight="1">
      <c r="A376" s="38"/>
      <c r="B376" s="39"/>
      <c r="C376" s="254" t="s">
        <v>585</v>
      </c>
      <c r="D376" s="254" t="s">
        <v>320</v>
      </c>
      <c r="E376" s="255" t="s">
        <v>586</v>
      </c>
      <c r="F376" s="256" t="s">
        <v>587</v>
      </c>
      <c r="G376" s="257" t="s">
        <v>378</v>
      </c>
      <c r="H376" s="258">
        <v>1</v>
      </c>
      <c r="I376" s="259"/>
      <c r="J376" s="260">
        <f>ROUND(I376*H376,2)</f>
        <v>0</v>
      </c>
      <c r="K376" s="261"/>
      <c r="L376" s="262"/>
      <c r="M376" s="263" t="s">
        <v>1</v>
      </c>
      <c r="N376" s="264" t="s">
        <v>44</v>
      </c>
      <c r="O376" s="91"/>
      <c r="P376" s="227">
        <f>O376*H376</f>
        <v>0</v>
      </c>
      <c r="Q376" s="227">
        <v>0.017999999999999999</v>
      </c>
      <c r="R376" s="227">
        <f>Q376*H376</f>
        <v>0.017999999999999999</v>
      </c>
      <c r="S376" s="227">
        <v>0</v>
      </c>
      <c r="T376" s="228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9" t="s">
        <v>323</v>
      </c>
      <c r="AT376" s="229" t="s">
        <v>320</v>
      </c>
      <c r="AU376" s="229" t="s">
        <v>158</v>
      </c>
      <c r="AY376" s="17" t="s">
        <v>152</v>
      </c>
      <c r="BE376" s="230">
        <f>IF(N376="základní",J376,0)</f>
        <v>0</v>
      </c>
      <c r="BF376" s="230">
        <f>IF(N376="snížená",J376,0)</f>
        <v>0</v>
      </c>
      <c r="BG376" s="230">
        <f>IF(N376="zákl. přenesená",J376,0)</f>
        <v>0</v>
      </c>
      <c r="BH376" s="230">
        <f>IF(N376="sníž. přenesená",J376,0)</f>
        <v>0</v>
      </c>
      <c r="BI376" s="230">
        <f>IF(N376="nulová",J376,0)</f>
        <v>0</v>
      </c>
      <c r="BJ376" s="17" t="s">
        <v>158</v>
      </c>
      <c r="BK376" s="230">
        <f>ROUND(I376*H376,2)</f>
        <v>0</v>
      </c>
      <c r="BL376" s="17" t="s">
        <v>237</v>
      </c>
      <c r="BM376" s="229" t="s">
        <v>588</v>
      </c>
    </row>
    <row r="377" s="13" customFormat="1">
      <c r="A377" s="13"/>
      <c r="B377" s="231"/>
      <c r="C377" s="232"/>
      <c r="D377" s="233" t="s">
        <v>160</v>
      </c>
      <c r="E377" s="234" t="s">
        <v>1</v>
      </c>
      <c r="F377" s="235" t="s">
        <v>423</v>
      </c>
      <c r="G377" s="232"/>
      <c r="H377" s="236">
        <v>1</v>
      </c>
      <c r="I377" s="237"/>
      <c r="J377" s="232"/>
      <c r="K377" s="232"/>
      <c r="L377" s="238"/>
      <c r="M377" s="239"/>
      <c r="N377" s="240"/>
      <c r="O377" s="240"/>
      <c r="P377" s="240"/>
      <c r="Q377" s="240"/>
      <c r="R377" s="240"/>
      <c r="S377" s="240"/>
      <c r="T377" s="24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2" t="s">
        <v>160</v>
      </c>
      <c r="AU377" s="242" t="s">
        <v>158</v>
      </c>
      <c r="AV377" s="13" t="s">
        <v>158</v>
      </c>
      <c r="AW377" s="13" t="s">
        <v>34</v>
      </c>
      <c r="AX377" s="13" t="s">
        <v>86</v>
      </c>
      <c r="AY377" s="242" t="s">
        <v>152</v>
      </c>
    </row>
    <row r="378" s="2" customFormat="1" ht="24.15" customHeight="1">
      <c r="A378" s="38"/>
      <c r="B378" s="39"/>
      <c r="C378" s="254" t="s">
        <v>589</v>
      </c>
      <c r="D378" s="254" t="s">
        <v>320</v>
      </c>
      <c r="E378" s="255" t="s">
        <v>590</v>
      </c>
      <c r="F378" s="256" t="s">
        <v>591</v>
      </c>
      <c r="G378" s="257" t="s">
        <v>378</v>
      </c>
      <c r="H378" s="258">
        <v>2</v>
      </c>
      <c r="I378" s="259"/>
      <c r="J378" s="260">
        <f>ROUND(I378*H378,2)</f>
        <v>0</v>
      </c>
      <c r="K378" s="261"/>
      <c r="L378" s="262"/>
      <c r="M378" s="263" t="s">
        <v>1</v>
      </c>
      <c r="N378" s="264" t="s">
        <v>44</v>
      </c>
      <c r="O378" s="91"/>
      <c r="P378" s="227">
        <f>O378*H378</f>
        <v>0</v>
      </c>
      <c r="Q378" s="227">
        <v>0.012999999999999999</v>
      </c>
      <c r="R378" s="227">
        <f>Q378*H378</f>
        <v>0.025999999999999999</v>
      </c>
      <c r="S378" s="227">
        <v>0</v>
      </c>
      <c r="T378" s="228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9" t="s">
        <v>323</v>
      </c>
      <c r="AT378" s="229" t="s">
        <v>320</v>
      </c>
      <c r="AU378" s="229" t="s">
        <v>158</v>
      </c>
      <c r="AY378" s="17" t="s">
        <v>152</v>
      </c>
      <c r="BE378" s="230">
        <f>IF(N378="základní",J378,0)</f>
        <v>0</v>
      </c>
      <c r="BF378" s="230">
        <f>IF(N378="snížená",J378,0)</f>
        <v>0</v>
      </c>
      <c r="BG378" s="230">
        <f>IF(N378="zákl. přenesená",J378,0)</f>
        <v>0</v>
      </c>
      <c r="BH378" s="230">
        <f>IF(N378="sníž. přenesená",J378,0)</f>
        <v>0</v>
      </c>
      <c r="BI378" s="230">
        <f>IF(N378="nulová",J378,0)</f>
        <v>0</v>
      </c>
      <c r="BJ378" s="17" t="s">
        <v>158</v>
      </c>
      <c r="BK378" s="230">
        <f>ROUND(I378*H378,2)</f>
        <v>0</v>
      </c>
      <c r="BL378" s="17" t="s">
        <v>237</v>
      </c>
      <c r="BM378" s="229" t="s">
        <v>592</v>
      </c>
    </row>
    <row r="379" s="13" customFormat="1">
      <c r="A379" s="13"/>
      <c r="B379" s="231"/>
      <c r="C379" s="232"/>
      <c r="D379" s="233" t="s">
        <v>160</v>
      </c>
      <c r="E379" s="234" t="s">
        <v>1</v>
      </c>
      <c r="F379" s="235" t="s">
        <v>573</v>
      </c>
      <c r="G379" s="232"/>
      <c r="H379" s="236">
        <v>2</v>
      </c>
      <c r="I379" s="237"/>
      <c r="J379" s="232"/>
      <c r="K379" s="232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160</v>
      </c>
      <c r="AU379" s="242" t="s">
        <v>158</v>
      </c>
      <c r="AV379" s="13" t="s">
        <v>158</v>
      </c>
      <c r="AW379" s="13" t="s">
        <v>34</v>
      </c>
      <c r="AX379" s="13" t="s">
        <v>86</v>
      </c>
      <c r="AY379" s="242" t="s">
        <v>152</v>
      </c>
    </row>
    <row r="380" s="2" customFormat="1" ht="21.75" customHeight="1">
      <c r="A380" s="38"/>
      <c r="B380" s="39"/>
      <c r="C380" s="217" t="s">
        <v>593</v>
      </c>
      <c r="D380" s="217" t="s">
        <v>154</v>
      </c>
      <c r="E380" s="218" t="s">
        <v>594</v>
      </c>
      <c r="F380" s="219" t="s">
        <v>595</v>
      </c>
      <c r="G380" s="220" t="s">
        <v>378</v>
      </c>
      <c r="H380" s="221">
        <v>5</v>
      </c>
      <c r="I380" s="222"/>
      <c r="J380" s="223">
        <f>ROUND(I380*H380,2)</f>
        <v>0</v>
      </c>
      <c r="K380" s="224"/>
      <c r="L380" s="44"/>
      <c r="M380" s="225" t="s">
        <v>1</v>
      </c>
      <c r="N380" s="226" t="s">
        <v>44</v>
      </c>
      <c r="O380" s="91"/>
      <c r="P380" s="227">
        <f>O380*H380</f>
        <v>0</v>
      </c>
      <c r="Q380" s="227">
        <v>0</v>
      </c>
      <c r="R380" s="227">
        <f>Q380*H380</f>
        <v>0</v>
      </c>
      <c r="S380" s="227">
        <v>0</v>
      </c>
      <c r="T380" s="228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9" t="s">
        <v>237</v>
      </c>
      <c r="AT380" s="229" t="s">
        <v>154</v>
      </c>
      <c r="AU380" s="229" t="s">
        <v>158</v>
      </c>
      <c r="AY380" s="17" t="s">
        <v>152</v>
      </c>
      <c r="BE380" s="230">
        <f>IF(N380="základní",J380,0)</f>
        <v>0</v>
      </c>
      <c r="BF380" s="230">
        <f>IF(N380="snížená",J380,0)</f>
        <v>0</v>
      </c>
      <c r="BG380" s="230">
        <f>IF(N380="zákl. přenesená",J380,0)</f>
        <v>0</v>
      </c>
      <c r="BH380" s="230">
        <f>IF(N380="sníž. přenesená",J380,0)</f>
        <v>0</v>
      </c>
      <c r="BI380" s="230">
        <f>IF(N380="nulová",J380,0)</f>
        <v>0</v>
      </c>
      <c r="BJ380" s="17" t="s">
        <v>158</v>
      </c>
      <c r="BK380" s="230">
        <f>ROUND(I380*H380,2)</f>
        <v>0</v>
      </c>
      <c r="BL380" s="17" t="s">
        <v>237</v>
      </c>
      <c r="BM380" s="229" t="s">
        <v>596</v>
      </c>
    </row>
    <row r="381" s="13" customFormat="1">
      <c r="A381" s="13"/>
      <c r="B381" s="231"/>
      <c r="C381" s="232"/>
      <c r="D381" s="233" t="s">
        <v>160</v>
      </c>
      <c r="E381" s="234" t="s">
        <v>1</v>
      </c>
      <c r="F381" s="235" t="s">
        <v>573</v>
      </c>
      <c r="G381" s="232"/>
      <c r="H381" s="236">
        <v>2</v>
      </c>
      <c r="I381" s="237"/>
      <c r="J381" s="232"/>
      <c r="K381" s="232"/>
      <c r="L381" s="238"/>
      <c r="M381" s="239"/>
      <c r="N381" s="240"/>
      <c r="O381" s="240"/>
      <c r="P381" s="240"/>
      <c r="Q381" s="240"/>
      <c r="R381" s="240"/>
      <c r="S381" s="240"/>
      <c r="T381" s="24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2" t="s">
        <v>160</v>
      </c>
      <c r="AU381" s="242" t="s">
        <v>158</v>
      </c>
      <c r="AV381" s="13" t="s">
        <v>158</v>
      </c>
      <c r="AW381" s="13" t="s">
        <v>34</v>
      </c>
      <c r="AX381" s="13" t="s">
        <v>78</v>
      </c>
      <c r="AY381" s="242" t="s">
        <v>152</v>
      </c>
    </row>
    <row r="382" s="13" customFormat="1">
      <c r="A382" s="13"/>
      <c r="B382" s="231"/>
      <c r="C382" s="232"/>
      <c r="D382" s="233" t="s">
        <v>160</v>
      </c>
      <c r="E382" s="234" t="s">
        <v>1</v>
      </c>
      <c r="F382" s="235" t="s">
        <v>574</v>
      </c>
      <c r="G382" s="232"/>
      <c r="H382" s="236">
        <v>1</v>
      </c>
      <c r="I382" s="237"/>
      <c r="J382" s="232"/>
      <c r="K382" s="232"/>
      <c r="L382" s="238"/>
      <c r="M382" s="239"/>
      <c r="N382" s="240"/>
      <c r="O382" s="240"/>
      <c r="P382" s="240"/>
      <c r="Q382" s="240"/>
      <c r="R382" s="240"/>
      <c r="S382" s="240"/>
      <c r="T382" s="24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2" t="s">
        <v>160</v>
      </c>
      <c r="AU382" s="242" t="s">
        <v>158</v>
      </c>
      <c r="AV382" s="13" t="s">
        <v>158</v>
      </c>
      <c r="AW382" s="13" t="s">
        <v>34</v>
      </c>
      <c r="AX382" s="13" t="s">
        <v>78</v>
      </c>
      <c r="AY382" s="242" t="s">
        <v>152</v>
      </c>
    </row>
    <row r="383" s="13" customFormat="1">
      <c r="A383" s="13"/>
      <c r="B383" s="231"/>
      <c r="C383" s="232"/>
      <c r="D383" s="233" t="s">
        <v>160</v>
      </c>
      <c r="E383" s="234" t="s">
        <v>1</v>
      </c>
      <c r="F383" s="235" t="s">
        <v>575</v>
      </c>
      <c r="G383" s="232"/>
      <c r="H383" s="236">
        <v>2</v>
      </c>
      <c r="I383" s="237"/>
      <c r="J383" s="232"/>
      <c r="K383" s="232"/>
      <c r="L383" s="238"/>
      <c r="M383" s="239"/>
      <c r="N383" s="240"/>
      <c r="O383" s="240"/>
      <c r="P383" s="240"/>
      <c r="Q383" s="240"/>
      <c r="R383" s="240"/>
      <c r="S383" s="240"/>
      <c r="T383" s="24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2" t="s">
        <v>160</v>
      </c>
      <c r="AU383" s="242" t="s">
        <v>158</v>
      </c>
      <c r="AV383" s="13" t="s">
        <v>158</v>
      </c>
      <c r="AW383" s="13" t="s">
        <v>34</v>
      </c>
      <c r="AX383" s="13" t="s">
        <v>78</v>
      </c>
      <c r="AY383" s="242" t="s">
        <v>152</v>
      </c>
    </row>
    <row r="384" s="14" customFormat="1">
      <c r="A384" s="14"/>
      <c r="B384" s="243"/>
      <c r="C384" s="244"/>
      <c r="D384" s="233" t="s">
        <v>160</v>
      </c>
      <c r="E384" s="245" t="s">
        <v>1</v>
      </c>
      <c r="F384" s="246" t="s">
        <v>163</v>
      </c>
      <c r="G384" s="244"/>
      <c r="H384" s="247">
        <v>5</v>
      </c>
      <c r="I384" s="248"/>
      <c r="J384" s="244"/>
      <c r="K384" s="244"/>
      <c r="L384" s="249"/>
      <c r="M384" s="250"/>
      <c r="N384" s="251"/>
      <c r="O384" s="251"/>
      <c r="P384" s="251"/>
      <c r="Q384" s="251"/>
      <c r="R384" s="251"/>
      <c r="S384" s="251"/>
      <c r="T384" s="25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3" t="s">
        <v>160</v>
      </c>
      <c r="AU384" s="253" t="s">
        <v>158</v>
      </c>
      <c r="AV384" s="14" t="s">
        <v>157</v>
      </c>
      <c r="AW384" s="14" t="s">
        <v>34</v>
      </c>
      <c r="AX384" s="14" t="s">
        <v>86</v>
      </c>
      <c r="AY384" s="253" t="s">
        <v>152</v>
      </c>
    </row>
    <row r="385" s="2" customFormat="1" ht="24.15" customHeight="1">
      <c r="A385" s="38"/>
      <c r="B385" s="39"/>
      <c r="C385" s="254" t="s">
        <v>597</v>
      </c>
      <c r="D385" s="254" t="s">
        <v>320</v>
      </c>
      <c r="E385" s="255" t="s">
        <v>598</v>
      </c>
      <c r="F385" s="256" t="s">
        <v>599</v>
      </c>
      <c r="G385" s="257" t="s">
        <v>378</v>
      </c>
      <c r="H385" s="258">
        <v>5</v>
      </c>
      <c r="I385" s="259"/>
      <c r="J385" s="260">
        <f>ROUND(I385*H385,2)</f>
        <v>0</v>
      </c>
      <c r="K385" s="261"/>
      <c r="L385" s="262"/>
      <c r="M385" s="263" t="s">
        <v>1</v>
      </c>
      <c r="N385" s="264" t="s">
        <v>44</v>
      </c>
      <c r="O385" s="91"/>
      <c r="P385" s="227">
        <f>O385*H385</f>
        <v>0</v>
      </c>
      <c r="Q385" s="227">
        <v>0.0011999999999999999</v>
      </c>
      <c r="R385" s="227">
        <f>Q385*H385</f>
        <v>0.0059999999999999993</v>
      </c>
      <c r="S385" s="227">
        <v>0</v>
      </c>
      <c r="T385" s="228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9" t="s">
        <v>323</v>
      </c>
      <c r="AT385" s="229" t="s">
        <v>320</v>
      </c>
      <c r="AU385" s="229" t="s">
        <v>158</v>
      </c>
      <c r="AY385" s="17" t="s">
        <v>152</v>
      </c>
      <c r="BE385" s="230">
        <f>IF(N385="základní",J385,0)</f>
        <v>0</v>
      </c>
      <c r="BF385" s="230">
        <f>IF(N385="snížená",J385,0)</f>
        <v>0</v>
      </c>
      <c r="BG385" s="230">
        <f>IF(N385="zákl. přenesená",J385,0)</f>
        <v>0</v>
      </c>
      <c r="BH385" s="230">
        <f>IF(N385="sníž. přenesená",J385,0)</f>
        <v>0</v>
      </c>
      <c r="BI385" s="230">
        <f>IF(N385="nulová",J385,0)</f>
        <v>0</v>
      </c>
      <c r="BJ385" s="17" t="s">
        <v>158</v>
      </c>
      <c r="BK385" s="230">
        <f>ROUND(I385*H385,2)</f>
        <v>0</v>
      </c>
      <c r="BL385" s="17" t="s">
        <v>237</v>
      </c>
      <c r="BM385" s="229" t="s">
        <v>600</v>
      </c>
    </row>
    <row r="386" s="13" customFormat="1">
      <c r="A386" s="13"/>
      <c r="B386" s="231"/>
      <c r="C386" s="232"/>
      <c r="D386" s="233" t="s">
        <v>160</v>
      </c>
      <c r="E386" s="234" t="s">
        <v>1</v>
      </c>
      <c r="F386" s="235" t="s">
        <v>179</v>
      </c>
      <c r="G386" s="232"/>
      <c r="H386" s="236">
        <v>5</v>
      </c>
      <c r="I386" s="237"/>
      <c r="J386" s="232"/>
      <c r="K386" s="232"/>
      <c r="L386" s="238"/>
      <c r="M386" s="239"/>
      <c r="N386" s="240"/>
      <c r="O386" s="240"/>
      <c r="P386" s="240"/>
      <c r="Q386" s="240"/>
      <c r="R386" s="240"/>
      <c r="S386" s="240"/>
      <c r="T386" s="24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2" t="s">
        <v>160</v>
      </c>
      <c r="AU386" s="242" t="s">
        <v>158</v>
      </c>
      <c r="AV386" s="13" t="s">
        <v>158</v>
      </c>
      <c r="AW386" s="13" t="s">
        <v>34</v>
      </c>
      <c r="AX386" s="13" t="s">
        <v>86</v>
      </c>
      <c r="AY386" s="242" t="s">
        <v>152</v>
      </c>
    </row>
    <row r="387" s="2" customFormat="1" ht="24.15" customHeight="1">
      <c r="A387" s="38"/>
      <c r="B387" s="39"/>
      <c r="C387" s="217" t="s">
        <v>601</v>
      </c>
      <c r="D387" s="217" t="s">
        <v>154</v>
      </c>
      <c r="E387" s="218" t="s">
        <v>602</v>
      </c>
      <c r="F387" s="219" t="s">
        <v>603</v>
      </c>
      <c r="G387" s="220" t="s">
        <v>378</v>
      </c>
      <c r="H387" s="221">
        <v>5</v>
      </c>
      <c r="I387" s="222"/>
      <c r="J387" s="223">
        <f>ROUND(I387*H387,2)</f>
        <v>0</v>
      </c>
      <c r="K387" s="224"/>
      <c r="L387" s="44"/>
      <c r="M387" s="225" t="s">
        <v>1</v>
      </c>
      <c r="N387" s="226" t="s">
        <v>44</v>
      </c>
      <c r="O387" s="91"/>
      <c r="P387" s="227">
        <f>O387*H387</f>
        <v>0</v>
      </c>
      <c r="Q387" s="227">
        <v>0.00044999999999999999</v>
      </c>
      <c r="R387" s="227">
        <f>Q387*H387</f>
        <v>0.0022499999999999998</v>
      </c>
      <c r="S387" s="227">
        <v>0</v>
      </c>
      <c r="T387" s="228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9" t="s">
        <v>237</v>
      </c>
      <c r="AT387" s="229" t="s">
        <v>154</v>
      </c>
      <c r="AU387" s="229" t="s">
        <v>158</v>
      </c>
      <c r="AY387" s="17" t="s">
        <v>152</v>
      </c>
      <c r="BE387" s="230">
        <f>IF(N387="základní",J387,0)</f>
        <v>0</v>
      </c>
      <c r="BF387" s="230">
        <f>IF(N387="snížená",J387,0)</f>
        <v>0</v>
      </c>
      <c r="BG387" s="230">
        <f>IF(N387="zákl. přenesená",J387,0)</f>
        <v>0</v>
      </c>
      <c r="BH387" s="230">
        <f>IF(N387="sníž. přenesená",J387,0)</f>
        <v>0</v>
      </c>
      <c r="BI387" s="230">
        <f>IF(N387="nulová",J387,0)</f>
        <v>0</v>
      </c>
      <c r="BJ387" s="17" t="s">
        <v>158</v>
      </c>
      <c r="BK387" s="230">
        <f>ROUND(I387*H387,2)</f>
        <v>0</v>
      </c>
      <c r="BL387" s="17" t="s">
        <v>237</v>
      </c>
      <c r="BM387" s="229" t="s">
        <v>604</v>
      </c>
    </row>
    <row r="388" s="13" customFormat="1">
      <c r="A388" s="13"/>
      <c r="B388" s="231"/>
      <c r="C388" s="232"/>
      <c r="D388" s="233" t="s">
        <v>160</v>
      </c>
      <c r="E388" s="234" t="s">
        <v>1</v>
      </c>
      <c r="F388" s="235" t="s">
        <v>573</v>
      </c>
      <c r="G388" s="232"/>
      <c r="H388" s="236">
        <v>2</v>
      </c>
      <c r="I388" s="237"/>
      <c r="J388" s="232"/>
      <c r="K388" s="232"/>
      <c r="L388" s="238"/>
      <c r="M388" s="239"/>
      <c r="N388" s="240"/>
      <c r="O388" s="240"/>
      <c r="P388" s="240"/>
      <c r="Q388" s="240"/>
      <c r="R388" s="240"/>
      <c r="S388" s="240"/>
      <c r="T388" s="24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2" t="s">
        <v>160</v>
      </c>
      <c r="AU388" s="242" t="s">
        <v>158</v>
      </c>
      <c r="AV388" s="13" t="s">
        <v>158</v>
      </c>
      <c r="AW388" s="13" t="s">
        <v>34</v>
      </c>
      <c r="AX388" s="13" t="s">
        <v>78</v>
      </c>
      <c r="AY388" s="242" t="s">
        <v>152</v>
      </c>
    </row>
    <row r="389" s="13" customFormat="1">
      <c r="A389" s="13"/>
      <c r="B389" s="231"/>
      <c r="C389" s="232"/>
      <c r="D389" s="233" t="s">
        <v>160</v>
      </c>
      <c r="E389" s="234" t="s">
        <v>1</v>
      </c>
      <c r="F389" s="235" t="s">
        <v>574</v>
      </c>
      <c r="G389" s="232"/>
      <c r="H389" s="236">
        <v>1</v>
      </c>
      <c r="I389" s="237"/>
      <c r="J389" s="232"/>
      <c r="K389" s="232"/>
      <c r="L389" s="238"/>
      <c r="M389" s="239"/>
      <c r="N389" s="240"/>
      <c r="O389" s="240"/>
      <c r="P389" s="240"/>
      <c r="Q389" s="240"/>
      <c r="R389" s="240"/>
      <c r="S389" s="240"/>
      <c r="T389" s="241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2" t="s">
        <v>160</v>
      </c>
      <c r="AU389" s="242" t="s">
        <v>158</v>
      </c>
      <c r="AV389" s="13" t="s">
        <v>158</v>
      </c>
      <c r="AW389" s="13" t="s">
        <v>34</v>
      </c>
      <c r="AX389" s="13" t="s">
        <v>78</v>
      </c>
      <c r="AY389" s="242" t="s">
        <v>152</v>
      </c>
    </row>
    <row r="390" s="13" customFormat="1">
      <c r="A390" s="13"/>
      <c r="B390" s="231"/>
      <c r="C390" s="232"/>
      <c r="D390" s="233" t="s">
        <v>160</v>
      </c>
      <c r="E390" s="234" t="s">
        <v>1</v>
      </c>
      <c r="F390" s="235" t="s">
        <v>575</v>
      </c>
      <c r="G390" s="232"/>
      <c r="H390" s="236">
        <v>2</v>
      </c>
      <c r="I390" s="237"/>
      <c r="J390" s="232"/>
      <c r="K390" s="232"/>
      <c r="L390" s="238"/>
      <c r="M390" s="239"/>
      <c r="N390" s="240"/>
      <c r="O390" s="240"/>
      <c r="P390" s="240"/>
      <c r="Q390" s="240"/>
      <c r="R390" s="240"/>
      <c r="S390" s="240"/>
      <c r="T390" s="24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2" t="s">
        <v>160</v>
      </c>
      <c r="AU390" s="242" t="s">
        <v>158</v>
      </c>
      <c r="AV390" s="13" t="s">
        <v>158</v>
      </c>
      <c r="AW390" s="13" t="s">
        <v>34</v>
      </c>
      <c r="AX390" s="13" t="s">
        <v>78</v>
      </c>
      <c r="AY390" s="242" t="s">
        <v>152</v>
      </c>
    </row>
    <row r="391" s="14" customFormat="1">
      <c r="A391" s="14"/>
      <c r="B391" s="243"/>
      <c r="C391" s="244"/>
      <c r="D391" s="233" t="s">
        <v>160</v>
      </c>
      <c r="E391" s="245" t="s">
        <v>1</v>
      </c>
      <c r="F391" s="246" t="s">
        <v>163</v>
      </c>
      <c r="G391" s="244"/>
      <c r="H391" s="247">
        <v>5</v>
      </c>
      <c r="I391" s="248"/>
      <c r="J391" s="244"/>
      <c r="K391" s="244"/>
      <c r="L391" s="249"/>
      <c r="M391" s="250"/>
      <c r="N391" s="251"/>
      <c r="O391" s="251"/>
      <c r="P391" s="251"/>
      <c r="Q391" s="251"/>
      <c r="R391" s="251"/>
      <c r="S391" s="251"/>
      <c r="T391" s="25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3" t="s">
        <v>160</v>
      </c>
      <c r="AU391" s="253" t="s">
        <v>158</v>
      </c>
      <c r="AV391" s="14" t="s">
        <v>157</v>
      </c>
      <c r="AW391" s="14" t="s">
        <v>34</v>
      </c>
      <c r="AX391" s="14" t="s">
        <v>86</v>
      </c>
      <c r="AY391" s="253" t="s">
        <v>152</v>
      </c>
    </row>
    <row r="392" s="2" customFormat="1" ht="37.8" customHeight="1">
      <c r="A392" s="38"/>
      <c r="B392" s="39"/>
      <c r="C392" s="254" t="s">
        <v>605</v>
      </c>
      <c r="D392" s="254" t="s">
        <v>320</v>
      </c>
      <c r="E392" s="255" t="s">
        <v>606</v>
      </c>
      <c r="F392" s="256" t="s">
        <v>607</v>
      </c>
      <c r="G392" s="257" t="s">
        <v>378</v>
      </c>
      <c r="H392" s="258">
        <v>5</v>
      </c>
      <c r="I392" s="259"/>
      <c r="J392" s="260">
        <f>ROUND(I392*H392,2)</f>
        <v>0</v>
      </c>
      <c r="K392" s="261"/>
      <c r="L392" s="262"/>
      <c r="M392" s="263" t="s">
        <v>1</v>
      </c>
      <c r="N392" s="264" t="s">
        <v>44</v>
      </c>
      <c r="O392" s="91"/>
      <c r="P392" s="227">
        <f>O392*H392</f>
        <v>0</v>
      </c>
      <c r="Q392" s="227">
        <v>0.016</v>
      </c>
      <c r="R392" s="227">
        <f>Q392*H392</f>
        <v>0.080000000000000002</v>
      </c>
      <c r="S392" s="227">
        <v>0</v>
      </c>
      <c r="T392" s="228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9" t="s">
        <v>323</v>
      </c>
      <c r="AT392" s="229" t="s">
        <v>320</v>
      </c>
      <c r="AU392" s="229" t="s">
        <v>158</v>
      </c>
      <c r="AY392" s="17" t="s">
        <v>152</v>
      </c>
      <c r="BE392" s="230">
        <f>IF(N392="základní",J392,0)</f>
        <v>0</v>
      </c>
      <c r="BF392" s="230">
        <f>IF(N392="snížená",J392,0)</f>
        <v>0</v>
      </c>
      <c r="BG392" s="230">
        <f>IF(N392="zákl. přenesená",J392,0)</f>
        <v>0</v>
      </c>
      <c r="BH392" s="230">
        <f>IF(N392="sníž. přenesená",J392,0)</f>
        <v>0</v>
      </c>
      <c r="BI392" s="230">
        <f>IF(N392="nulová",J392,0)</f>
        <v>0</v>
      </c>
      <c r="BJ392" s="17" t="s">
        <v>158</v>
      </c>
      <c r="BK392" s="230">
        <f>ROUND(I392*H392,2)</f>
        <v>0</v>
      </c>
      <c r="BL392" s="17" t="s">
        <v>237</v>
      </c>
      <c r="BM392" s="229" t="s">
        <v>608</v>
      </c>
    </row>
    <row r="393" s="13" customFormat="1">
      <c r="A393" s="13"/>
      <c r="B393" s="231"/>
      <c r="C393" s="232"/>
      <c r="D393" s="233" t="s">
        <v>160</v>
      </c>
      <c r="E393" s="234" t="s">
        <v>1</v>
      </c>
      <c r="F393" s="235" t="s">
        <v>573</v>
      </c>
      <c r="G393" s="232"/>
      <c r="H393" s="236">
        <v>2</v>
      </c>
      <c r="I393" s="237"/>
      <c r="J393" s="232"/>
      <c r="K393" s="232"/>
      <c r="L393" s="238"/>
      <c r="M393" s="239"/>
      <c r="N393" s="240"/>
      <c r="O393" s="240"/>
      <c r="P393" s="240"/>
      <c r="Q393" s="240"/>
      <c r="R393" s="240"/>
      <c r="S393" s="240"/>
      <c r="T393" s="24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2" t="s">
        <v>160</v>
      </c>
      <c r="AU393" s="242" t="s">
        <v>158</v>
      </c>
      <c r="AV393" s="13" t="s">
        <v>158</v>
      </c>
      <c r="AW393" s="13" t="s">
        <v>34</v>
      </c>
      <c r="AX393" s="13" t="s">
        <v>78</v>
      </c>
      <c r="AY393" s="242" t="s">
        <v>152</v>
      </c>
    </row>
    <row r="394" s="13" customFormat="1">
      <c r="A394" s="13"/>
      <c r="B394" s="231"/>
      <c r="C394" s="232"/>
      <c r="D394" s="233" t="s">
        <v>160</v>
      </c>
      <c r="E394" s="234" t="s">
        <v>1</v>
      </c>
      <c r="F394" s="235" t="s">
        <v>574</v>
      </c>
      <c r="G394" s="232"/>
      <c r="H394" s="236">
        <v>1</v>
      </c>
      <c r="I394" s="237"/>
      <c r="J394" s="232"/>
      <c r="K394" s="232"/>
      <c r="L394" s="238"/>
      <c r="M394" s="239"/>
      <c r="N394" s="240"/>
      <c r="O394" s="240"/>
      <c r="P394" s="240"/>
      <c r="Q394" s="240"/>
      <c r="R394" s="240"/>
      <c r="S394" s="240"/>
      <c r="T394" s="24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2" t="s">
        <v>160</v>
      </c>
      <c r="AU394" s="242" t="s">
        <v>158</v>
      </c>
      <c r="AV394" s="13" t="s">
        <v>158</v>
      </c>
      <c r="AW394" s="13" t="s">
        <v>34</v>
      </c>
      <c r="AX394" s="13" t="s">
        <v>78</v>
      </c>
      <c r="AY394" s="242" t="s">
        <v>152</v>
      </c>
    </row>
    <row r="395" s="13" customFormat="1">
      <c r="A395" s="13"/>
      <c r="B395" s="231"/>
      <c r="C395" s="232"/>
      <c r="D395" s="233" t="s">
        <v>160</v>
      </c>
      <c r="E395" s="234" t="s">
        <v>1</v>
      </c>
      <c r="F395" s="235" t="s">
        <v>575</v>
      </c>
      <c r="G395" s="232"/>
      <c r="H395" s="236">
        <v>2</v>
      </c>
      <c r="I395" s="237"/>
      <c r="J395" s="232"/>
      <c r="K395" s="232"/>
      <c r="L395" s="238"/>
      <c r="M395" s="239"/>
      <c r="N395" s="240"/>
      <c r="O395" s="240"/>
      <c r="P395" s="240"/>
      <c r="Q395" s="240"/>
      <c r="R395" s="240"/>
      <c r="S395" s="240"/>
      <c r="T395" s="24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2" t="s">
        <v>160</v>
      </c>
      <c r="AU395" s="242" t="s">
        <v>158</v>
      </c>
      <c r="AV395" s="13" t="s">
        <v>158</v>
      </c>
      <c r="AW395" s="13" t="s">
        <v>34</v>
      </c>
      <c r="AX395" s="13" t="s">
        <v>78</v>
      </c>
      <c r="AY395" s="242" t="s">
        <v>152</v>
      </c>
    </row>
    <row r="396" s="14" customFormat="1">
      <c r="A396" s="14"/>
      <c r="B396" s="243"/>
      <c r="C396" s="244"/>
      <c r="D396" s="233" t="s">
        <v>160</v>
      </c>
      <c r="E396" s="245" t="s">
        <v>1</v>
      </c>
      <c r="F396" s="246" t="s">
        <v>163</v>
      </c>
      <c r="G396" s="244"/>
      <c r="H396" s="247">
        <v>5</v>
      </c>
      <c r="I396" s="248"/>
      <c r="J396" s="244"/>
      <c r="K396" s="244"/>
      <c r="L396" s="249"/>
      <c r="M396" s="250"/>
      <c r="N396" s="251"/>
      <c r="O396" s="251"/>
      <c r="P396" s="251"/>
      <c r="Q396" s="251"/>
      <c r="R396" s="251"/>
      <c r="S396" s="251"/>
      <c r="T396" s="252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3" t="s">
        <v>160</v>
      </c>
      <c r="AU396" s="253" t="s">
        <v>158</v>
      </c>
      <c r="AV396" s="14" t="s">
        <v>157</v>
      </c>
      <c r="AW396" s="14" t="s">
        <v>34</v>
      </c>
      <c r="AX396" s="14" t="s">
        <v>86</v>
      </c>
      <c r="AY396" s="253" t="s">
        <v>152</v>
      </c>
    </row>
    <row r="397" s="2" customFormat="1" ht="24.15" customHeight="1">
      <c r="A397" s="38"/>
      <c r="B397" s="39"/>
      <c r="C397" s="217" t="s">
        <v>609</v>
      </c>
      <c r="D397" s="217" t="s">
        <v>154</v>
      </c>
      <c r="E397" s="218" t="s">
        <v>610</v>
      </c>
      <c r="F397" s="219" t="s">
        <v>611</v>
      </c>
      <c r="G397" s="220" t="s">
        <v>378</v>
      </c>
      <c r="H397" s="221">
        <v>5</v>
      </c>
      <c r="I397" s="222"/>
      <c r="J397" s="223">
        <f>ROUND(I397*H397,2)</f>
        <v>0</v>
      </c>
      <c r="K397" s="224"/>
      <c r="L397" s="44"/>
      <c r="M397" s="225" t="s">
        <v>1</v>
      </c>
      <c r="N397" s="226" t="s">
        <v>44</v>
      </c>
      <c r="O397" s="91"/>
      <c r="P397" s="227">
        <f>O397*H397</f>
        <v>0</v>
      </c>
      <c r="Q397" s="227">
        <v>0</v>
      </c>
      <c r="R397" s="227">
        <f>Q397*H397</f>
        <v>0</v>
      </c>
      <c r="S397" s="227">
        <v>0.024</v>
      </c>
      <c r="T397" s="228">
        <f>S397*H397</f>
        <v>0.12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9" t="s">
        <v>237</v>
      </c>
      <c r="AT397" s="229" t="s">
        <v>154</v>
      </c>
      <c r="AU397" s="229" t="s">
        <v>158</v>
      </c>
      <c r="AY397" s="17" t="s">
        <v>152</v>
      </c>
      <c r="BE397" s="230">
        <f>IF(N397="základní",J397,0)</f>
        <v>0</v>
      </c>
      <c r="BF397" s="230">
        <f>IF(N397="snížená",J397,0)</f>
        <v>0</v>
      </c>
      <c r="BG397" s="230">
        <f>IF(N397="zákl. přenesená",J397,0)</f>
        <v>0</v>
      </c>
      <c r="BH397" s="230">
        <f>IF(N397="sníž. přenesená",J397,0)</f>
        <v>0</v>
      </c>
      <c r="BI397" s="230">
        <f>IF(N397="nulová",J397,0)</f>
        <v>0</v>
      </c>
      <c r="BJ397" s="17" t="s">
        <v>158</v>
      </c>
      <c r="BK397" s="230">
        <f>ROUND(I397*H397,2)</f>
        <v>0</v>
      </c>
      <c r="BL397" s="17" t="s">
        <v>237</v>
      </c>
      <c r="BM397" s="229" t="s">
        <v>612</v>
      </c>
    </row>
    <row r="398" s="13" customFormat="1">
      <c r="A398" s="13"/>
      <c r="B398" s="231"/>
      <c r="C398" s="232"/>
      <c r="D398" s="233" t="s">
        <v>160</v>
      </c>
      <c r="E398" s="234" t="s">
        <v>1</v>
      </c>
      <c r="F398" s="235" t="s">
        <v>573</v>
      </c>
      <c r="G398" s="232"/>
      <c r="H398" s="236">
        <v>2</v>
      </c>
      <c r="I398" s="237"/>
      <c r="J398" s="232"/>
      <c r="K398" s="232"/>
      <c r="L398" s="238"/>
      <c r="M398" s="239"/>
      <c r="N398" s="240"/>
      <c r="O398" s="240"/>
      <c r="P398" s="240"/>
      <c r="Q398" s="240"/>
      <c r="R398" s="240"/>
      <c r="S398" s="240"/>
      <c r="T398" s="24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2" t="s">
        <v>160</v>
      </c>
      <c r="AU398" s="242" t="s">
        <v>158</v>
      </c>
      <c r="AV398" s="13" t="s">
        <v>158</v>
      </c>
      <c r="AW398" s="13" t="s">
        <v>34</v>
      </c>
      <c r="AX398" s="13" t="s">
        <v>78</v>
      </c>
      <c r="AY398" s="242" t="s">
        <v>152</v>
      </c>
    </row>
    <row r="399" s="13" customFormat="1">
      <c r="A399" s="13"/>
      <c r="B399" s="231"/>
      <c r="C399" s="232"/>
      <c r="D399" s="233" t="s">
        <v>160</v>
      </c>
      <c r="E399" s="234" t="s">
        <v>1</v>
      </c>
      <c r="F399" s="235" t="s">
        <v>574</v>
      </c>
      <c r="G399" s="232"/>
      <c r="H399" s="236">
        <v>1</v>
      </c>
      <c r="I399" s="237"/>
      <c r="J399" s="232"/>
      <c r="K399" s="232"/>
      <c r="L399" s="238"/>
      <c r="M399" s="239"/>
      <c r="N399" s="240"/>
      <c r="O399" s="240"/>
      <c r="P399" s="240"/>
      <c r="Q399" s="240"/>
      <c r="R399" s="240"/>
      <c r="S399" s="240"/>
      <c r="T399" s="24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2" t="s">
        <v>160</v>
      </c>
      <c r="AU399" s="242" t="s">
        <v>158</v>
      </c>
      <c r="AV399" s="13" t="s">
        <v>158</v>
      </c>
      <c r="AW399" s="13" t="s">
        <v>34</v>
      </c>
      <c r="AX399" s="13" t="s">
        <v>78</v>
      </c>
      <c r="AY399" s="242" t="s">
        <v>152</v>
      </c>
    </row>
    <row r="400" s="13" customFormat="1">
      <c r="A400" s="13"/>
      <c r="B400" s="231"/>
      <c r="C400" s="232"/>
      <c r="D400" s="233" t="s">
        <v>160</v>
      </c>
      <c r="E400" s="234" t="s">
        <v>1</v>
      </c>
      <c r="F400" s="235" t="s">
        <v>575</v>
      </c>
      <c r="G400" s="232"/>
      <c r="H400" s="236">
        <v>2</v>
      </c>
      <c r="I400" s="237"/>
      <c r="J400" s="232"/>
      <c r="K400" s="232"/>
      <c r="L400" s="238"/>
      <c r="M400" s="239"/>
      <c r="N400" s="240"/>
      <c r="O400" s="240"/>
      <c r="P400" s="240"/>
      <c r="Q400" s="240"/>
      <c r="R400" s="240"/>
      <c r="S400" s="240"/>
      <c r="T400" s="24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2" t="s">
        <v>160</v>
      </c>
      <c r="AU400" s="242" t="s">
        <v>158</v>
      </c>
      <c r="AV400" s="13" t="s">
        <v>158</v>
      </c>
      <c r="AW400" s="13" t="s">
        <v>34</v>
      </c>
      <c r="AX400" s="13" t="s">
        <v>78</v>
      </c>
      <c r="AY400" s="242" t="s">
        <v>152</v>
      </c>
    </row>
    <row r="401" s="14" customFormat="1">
      <c r="A401" s="14"/>
      <c r="B401" s="243"/>
      <c r="C401" s="244"/>
      <c r="D401" s="233" t="s">
        <v>160</v>
      </c>
      <c r="E401" s="245" t="s">
        <v>1</v>
      </c>
      <c r="F401" s="246" t="s">
        <v>163</v>
      </c>
      <c r="G401" s="244"/>
      <c r="H401" s="247">
        <v>5</v>
      </c>
      <c r="I401" s="248"/>
      <c r="J401" s="244"/>
      <c r="K401" s="244"/>
      <c r="L401" s="249"/>
      <c r="M401" s="250"/>
      <c r="N401" s="251"/>
      <c r="O401" s="251"/>
      <c r="P401" s="251"/>
      <c r="Q401" s="251"/>
      <c r="R401" s="251"/>
      <c r="S401" s="251"/>
      <c r="T401" s="252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3" t="s">
        <v>160</v>
      </c>
      <c r="AU401" s="253" t="s">
        <v>158</v>
      </c>
      <c r="AV401" s="14" t="s">
        <v>157</v>
      </c>
      <c r="AW401" s="14" t="s">
        <v>34</v>
      </c>
      <c r="AX401" s="14" t="s">
        <v>86</v>
      </c>
      <c r="AY401" s="253" t="s">
        <v>152</v>
      </c>
    </row>
    <row r="402" s="2" customFormat="1" ht="24.15" customHeight="1">
      <c r="A402" s="38"/>
      <c r="B402" s="39"/>
      <c r="C402" s="217" t="s">
        <v>613</v>
      </c>
      <c r="D402" s="217" t="s">
        <v>154</v>
      </c>
      <c r="E402" s="218" t="s">
        <v>614</v>
      </c>
      <c r="F402" s="219" t="s">
        <v>615</v>
      </c>
      <c r="G402" s="220" t="s">
        <v>378</v>
      </c>
      <c r="H402" s="221">
        <v>1</v>
      </c>
      <c r="I402" s="222"/>
      <c r="J402" s="223">
        <f>ROUND(I402*H402,2)</f>
        <v>0</v>
      </c>
      <c r="K402" s="224"/>
      <c r="L402" s="44"/>
      <c r="M402" s="225" t="s">
        <v>1</v>
      </c>
      <c r="N402" s="226" t="s">
        <v>44</v>
      </c>
      <c r="O402" s="91"/>
      <c r="P402" s="227">
        <f>O402*H402</f>
        <v>0</v>
      </c>
      <c r="Q402" s="227">
        <v>0</v>
      </c>
      <c r="R402" s="227">
        <f>Q402*H402</f>
        <v>0</v>
      </c>
      <c r="S402" s="227">
        <v>0</v>
      </c>
      <c r="T402" s="228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9" t="s">
        <v>237</v>
      </c>
      <c r="AT402" s="229" t="s">
        <v>154</v>
      </c>
      <c r="AU402" s="229" t="s">
        <v>158</v>
      </c>
      <c r="AY402" s="17" t="s">
        <v>152</v>
      </c>
      <c r="BE402" s="230">
        <f>IF(N402="základní",J402,0)</f>
        <v>0</v>
      </c>
      <c r="BF402" s="230">
        <f>IF(N402="snížená",J402,0)</f>
        <v>0</v>
      </c>
      <c r="BG402" s="230">
        <f>IF(N402="zákl. přenesená",J402,0)</f>
        <v>0</v>
      </c>
      <c r="BH402" s="230">
        <f>IF(N402="sníž. přenesená",J402,0)</f>
        <v>0</v>
      </c>
      <c r="BI402" s="230">
        <f>IF(N402="nulová",J402,0)</f>
        <v>0</v>
      </c>
      <c r="BJ402" s="17" t="s">
        <v>158</v>
      </c>
      <c r="BK402" s="230">
        <f>ROUND(I402*H402,2)</f>
        <v>0</v>
      </c>
      <c r="BL402" s="17" t="s">
        <v>237</v>
      </c>
      <c r="BM402" s="229" t="s">
        <v>616</v>
      </c>
    </row>
    <row r="403" s="13" customFormat="1">
      <c r="A403" s="13"/>
      <c r="B403" s="231"/>
      <c r="C403" s="232"/>
      <c r="D403" s="233" t="s">
        <v>160</v>
      </c>
      <c r="E403" s="234" t="s">
        <v>1</v>
      </c>
      <c r="F403" s="235" t="s">
        <v>617</v>
      </c>
      <c r="G403" s="232"/>
      <c r="H403" s="236">
        <v>1</v>
      </c>
      <c r="I403" s="237"/>
      <c r="J403" s="232"/>
      <c r="K403" s="232"/>
      <c r="L403" s="238"/>
      <c r="M403" s="239"/>
      <c r="N403" s="240"/>
      <c r="O403" s="240"/>
      <c r="P403" s="240"/>
      <c r="Q403" s="240"/>
      <c r="R403" s="240"/>
      <c r="S403" s="240"/>
      <c r="T403" s="24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2" t="s">
        <v>160</v>
      </c>
      <c r="AU403" s="242" t="s">
        <v>158</v>
      </c>
      <c r="AV403" s="13" t="s">
        <v>158</v>
      </c>
      <c r="AW403" s="13" t="s">
        <v>34</v>
      </c>
      <c r="AX403" s="13" t="s">
        <v>86</v>
      </c>
      <c r="AY403" s="242" t="s">
        <v>152</v>
      </c>
    </row>
    <row r="404" s="2" customFormat="1" ht="24.15" customHeight="1">
      <c r="A404" s="38"/>
      <c r="B404" s="39"/>
      <c r="C404" s="254" t="s">
        <v>618</v>
      </c>
      <c r="D404" s="254" t="s">
        <v>320</v>
      </c>
      <c r="E404" s="255" t="s">
        <v>619</v>
      </c>
      <c r="F404" s="256" t="s">
        <v>620</v>
      </c>
      <c r="G404" s="257" t="s">
        <v>378</v>
      </c>
      <c r="H404" s="258">
        <v>1</v>
      </c>
      <c r="I404" s="259"/>
      <c r="J404" s="260">
        <f>ROUND(I404*H404,2)</f>
        <v>0</v>
      </c>
      <c r="K404" s="261"/>
      <c r="L404" s="262"/>
      <c r="M404" s="263" t="s">
        <v>1</v>
      </c>
      <c r="N404" s="264" t="s">
        <v>44</v>
      </c>
      <c r="O404" s="91"/>
      <c r="P404" s="227">
        <f>O404*H404</f>
        <v>0</v>
      </c>
      <c r="Q404" s="227">
        <v>0.00123</v>
      </c>
      <c r="R404" s="227">
        <f>Q404*H404</f>
        <v>0.00123</v>
      </c>
      <c r="S404" s="227">
        <v>0</v>
      </c>
      <c r="T404" s="228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9" t="s">
        <v>323</v>
      </c>
      <c r="AT404" s="229" t="s">
        <v>320</v>
      </c>
      <c r="AU404" s="229" t="s">
        <v>158</v>
      </c>
      <c r="AY404" s="17" t="s">
        <v>152</v>
      </c>
      <c r="BE404" s="230">
        <f>IF(N404="základní",J404,0)</f>
        <v>0</v>
      </c>
      <c r="BF404" s="230">
        <f>IF(N404="snížená",J404,0)</f>
        <v>0</v>
      </c>
      <c r="BG404" s="230">
        <f>IF(N404="zákl. přenesená",J404,0)</f>
        <v>0</v>
      </c>
      <c r="BH404" s="230">
        <f>IF(N404="sníž. přenesená",J404,0)</f>
        <v>0</v>
      </c>
      <c r="BI404" s="230">
        <f>IF(N404="nulová",J404,0)</f>
        <v>0</v>
      </c>
      <c r="BJ404" s="17" t="s">
        <v>158</v>
      </c>
      <c r="BK404" s="230">
        <f>ROUND(I404*H404,2)</f>
        <v>0</v>
      </c>
      <c r="BL404" s="17" t="s">
        <v>237</v>
      </c>
      <c r="BM404" s="229" t="s">
        <v>621</v>
      </c>
    </row>
    <row r="405" s="13" customFormat="1">
      <c r="A405" s="13"/>
      <c r="B405" s="231"/>
      <c r="C405" s="232"/>
      <c r="D405" s="233" t="s">
        <v>160</v>
      </c>
      <c r="E405" s="234" t="s">
        <v>1</v>
      </c>
      <c r="F405" s="235" t="s">
        <v>617</v>
      </c>
      <c r="G405" s="232"/>
      <c r="H405" s="236">
        <v>1</v>
      </c>
      <c r="I405" s="237"/>
      <c r="J405" s="232"/>
      <c r="K405" s="232"/>
      <c r="L405" s="238"/>
      <c r="M405" s="239"/>
      <c r="N405" s="240"/>
      <c r="O405" s="240"/>
      <c r="P405" s="240"/>
      <c r="Q405" s="240"/>
      <c r="R405" s="240"/>
      <c r="S405" s="240"/>
      <c r="T405" s="24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2" t="s">
        <v>160</v>
      </c>
      <c r="AU405" s="242" t="s">
        <v>158</v>
      </c>
      <c r="AV405" s="13" t="s">
        <v>158</v>
      </c>
      <c r="AW405" s="13" t="s">
        <v>34</v>
      </c>
      <c r="AX405" s="13" t="s">
        <v>86</v>
      </c>
      <c r="AY405" s="242" t="s">
        <v>152</v>
      </c>
    </row>
    <row r="406" s="2" customFormat="1" ht="24.15" customHeight="1">
      <c r="A406" s="38"/>
      <c r="B406" s="39"/>
      <c r="C406" s="217" t="s">
        <v>622</v>
      </c>
      <c r="D406" s="217" t="s">
        <v>154</v>
      </c>
      <c r="E406" s="218" t="s">
        <v>623</v>
      </c>
      <c r="F406" s="219" t="s">
        <v>624</v>
      </c>
      <c r="G406" s="220" t="s">
        <v>378</v>
      </c>
      <c r="H406" s="221">
        <v>1</v>
      </c>
      <c r="I406" s="222"/>
      <c r="J406" s="223">
        <f>ROUND(I406*H406,2)</f>
        <v>0</v>
      </c>
      <c r="K406" s="224"/>
      <c r="L406" s="44"/>
      <c r="M406" s="225" t="s">
        <v>1</v>
      </c>
      <c r="N406" s="226" t="s">
        <v>44</v>
      </c>
      <c r="O406" s="91"/>
      <c r="P406" s="227">
        <f>O406*H406</f>
        <v>0</v>
      </c>
      <c r="Q406" s="227">
        <v>0</v>
      </c>
      <c r="R406" s="227">
        <f>Q406*H406</f>
        <v>0</v>
      </c>
      <c r="S406" s="227">
        <v>0.1104</v>
      </c>
      <c r="T406" s="228">
        <f>S406*H406</f>
        <v>0.1104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9" t="s">
        <v>237</v>
      </c>
      <c r="AT406" s="229" t="s">
        <v>154</v>
      </c>
      <c r="AU406" s="229" t="s">
        <v>158</v>
      </c>
      <c r="AY406" s="17" t="s">
        <v>152</v>
      </c>
      <c r="BE406" s="230">
        <f>IF(N406="základní",J406,0)</f>
        <v>0</v>
      </c>
      <c r="BF406" s="230">
        <f>IF(N406="snížená",J406,0)</f>
        <v>0</v>
      </c>
      <c r="BG406" s="230">
        <f>IF(N406="zákl. přenesená",J406,0)</f>
        <v>0</v>
      </c>
      <c r="BH406" s="230">
        <f>IF(N406="sníž. přenesená",J406,0)</f>
        <v>0</v>
      </c>
      <c r="BI406" s="230">
        <f>IF(N406="nulová",J406,0)</f>
        <v>0</v>
      </c>
      <c r="BJ406" s="17" t="s">
        <v>158</v>
      </c>
      <c r="BK406" s="230">
        <f>ROUND(I406*H406,2)</f>
        <v>0</v>
      </c>
      <c r="BL406" s="17" t="s">
        <v>237</v>
      </c>
      <c r="BM406" s="229" t="s">
        <v>625</v>
      </c>
    </row>
    <row r="407" s="13" customFormat="1">
      <c r="A407" s="13"/>
      <c r="B407" s="231"/>
      <c r="C407" s="232"/>
      <c r="D407" s="233" t="s">
        <v>160</v>
      </c>
      <c r="E407" s="234" t="s">
        <v>1</v>
      </c>
      <c r="F407" s="235" t="s">
        <v>626</v>
      </c>
      <c r="G407" s="232"/>
      <c r="H407" s="236">
        <v>1</v>
      </c>
      <c r="I407" s="237"/>
      <c r="J407" s="232"/>
      <c r="K407" s="232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160</v>
      </c>
      <c r="AU407" s="242" t="s">
        <v>158</v>
      </c>
      <c r="AV407" s="13" t="s">
        <v>158</v>
      </c>
      <c r="AW407" s="13" t="s">
        <v>34</v>
      </c>
      <c r="AX407" s="13" t="s">
        <v>78</v>
      </c>
      <c r="AY407" s="242" t="s">
        <v>152</v>
      </c>
    </row>
    <row r="408" s="14" customFormat="1">
      <c r="A408" s="14"/>
      <c r="B408" s="243"/>
      <c r="C408" s="244"/>
      <c r="D408" s="233" t="s">
        <v>160</v>
      </c>
      <c r="E408" s="245" t="s">
        <v>1</v>
      </c>
      <c r="F408" s="246" t="s">
        <v>163</v>
      </c>
      <c r="G408" s="244"/>
      <c r="H408" s="247">
        <v>1</v>
      </c>
      <c r="I408" s="248"/>
      <c r="J408" s="244"/>
      <c r="K408" s="244"/>
      <c r="L408" s="249"/>
      <c r="M408" s="250"/>
      <c r="N408" s="251"/>
      <c r="O408" s="251"/>
      <c r="P408" s="251"/>
      <c r="Q408" s="251"/>
      <c r="R408" s="251"/>
      <c r="S408" s="251"/>
      <c r="T408" s="25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3" t="s">
        <v>160</v>
      </c>
      <c r="AU408" s="253" t="s">
        <v>158</v>
      </c>
      <c r="AV408" s="14" t="s">
        <v>157</v>
      </c>
      <c r="AW408" s="14" t="s">
        <v>34</v>
      </c>
      <c r="AX408" s="14" t="s">
        <v>86</v>
      </c>
      <c r="AY408" s="253" t="s">
        <v>152</v>
      </c>
    </row>
    <row r="409" s="2" customFormat="1" ht="24.15" customHeight="1">
      <c r="A409" s="38"/>
      <c r="B409" s="39"/>
      <c r="C409" s="217" t="s">
        <v>627</v>
      </c>
      <c r="D409" s="217" t="s">
        <v>154</v>
      </c>
      <c r="E409" s="218" t="s">
        <v>628</v>
      </c>
      <c r="F409" s="219" t="s">
        <v>629</v>
      </c>
      <c r="G409" s="220" t="s">
        <v>275</v>
      </c>
      <c r="H409" s="221">
        <v>0.16900000000000001</v>
      </c>
      <c r="I409" s="222"/>
      <c r="J409" s="223">
        <f>ROUND(I409*H409,2)</f>
        <v>0</v>
      </c>
      <c r="K409" s="224"/>
      <c r="L409" s="44"/>
      <c r="M409" s="225" t="s">
        <v>1</v>
      </c>
      <c r="N409" s="226" t="s">
        <v>44</v>
      </c>
      <c r="O409" s="91"/>
      <c r="P409" s="227">
        <f>O409*H409</f>
        <v>0</v>
      </c>
      <c r="Q409" s="227">
        <v>0</v>
      </c>
      <c r="R409" s="227">
        <f>Q409*H409</f>
        <v>0</v>
      </c>
      <c r="S409" s="227">
        <v>0</v>
      </c>
      <c r="T409" s="228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9" t="s">
        <v>237</v>
      </c>
      <c r="AT409" s="229" t="s">
        <v>154</v>
      </c>
      <c r="AU409" s="229" t="s">
        <v>158</v>
      </c>
      <c r="AY409" s="17" t="s">
        <v>152</v>
      </c>
      <c r="BE409" s="230">
        <f>IF(N409="základní",J409,0)</f>
        <v>0</v>
      </c>
      <c r="BF409" s="230">
        <f>IF(N409="snížená",J409,0)</f>
        <v>0</v>
      </c>
      <c r="BG409" s="230">
        <f>IF(N409="zákl. přenesená",J409,0)</f>
        <v>0</v>
      </c>
      <c r="BH409" s="230">
        <f>IF(N409="sníž. přenesená",J409,0)</f>
        <v>0</v>
      </c>
      <c r="BI409" s="230">
        <f>IF(N409="nulová",J409,0)</f>
        <v>0</v>
      </c>
      <c r="BJ409" s="17" t="s">
        <v>158</v>
      </c>
      <c r="BK409" s="230">
        <f>ROUND(I409*H409,2)</f>
        <v>0</v>
      </c>
      <c r="BL409" s="17" t="s">
        <v>237</v>
      </c>
      <c r="BM409" s="229" t="s">
        <v>630</v>
      </c>
    </row>
    <row r="410" s="2" customFormat="1" ht="24.15" customHeight="1">
      <c r="A410" s="38"/>
      <c r="B410" s="39"/>
      <c r="C410" s="217" t="s">
        <v>631</v>
      </c>
      <c r="D410" s="217" t="s">
        <v>154</v>
      </c>
      <c r="E410" s="218" t="s">
        <v>632</v>
      </c>
      <c r="F410" s="219" t="s">
        <v>633</v>
      </c>
      <c r="G410" s="220" t="s">
        <v>275</v>
      </c>
      <c r="H410" s="221">
        <v>0.16900000000000001</v>
      </c>
      <c r="I410" s="222"/>
      <c r="J410" s="223">
        <f>ROUND(I410*H410,2)</f>
        <v>0</v>
      </c>
      <c r="K410" s="224"/>
      <c r="L410" s="44"/>
      <c r="M410" s="225" t="s">
        <v>1</v>
      </c>
      <c r="N410" s="226" t="s">
        <v>44</v>
      </c>
      <c r="O410" s="91"/>
      <c r="P410" s="227">
        <f>O410*H410</f>
        <v>0</v>
      </c>
      <c r="Q410" s="227">
        <v>0</v>
      </c>
      <c r="R410" s="227">
        <f>Q410*H410</f>
        <v>0</v>
      </c>
      <c r="S410" s="227">
        <v>0</v>
      </c>
      <c r="T410" s="228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9" t="s">
        <v>237</v>
      </c>
      <c r="AT410" s="229" t="s">
        <v>154</v>
      </c>
      <c r="AU410" s="229" t="s">
        <v>158</v>
      </c>
      <c r="AY410" s="17" t="s">
        <v>152</v>
      </c>
      <c r="BE410" s="230">
        <f>IF(N410="základní",J410,0)</f>
        <v>0</v>
      </c>
      <c r="BF410" s="230">
        <f>IF(N410="snížená",J410,0)</f>
        <v>0</v>
      </c>
      <c r="BG410" s="230">
        <f>IF(N410="zákl. přenesená",J410,0)</f>
        <v>0</v>
      </c>
      <c r="BH410" s="230">
        <f>IF(N410="sníž. přenesená",J410,0)</f>
        <v>0</v>
      </c>
      <c r="BI410" s="230">
        <f>IF(N410="nulová",J410,0)</f>
        <v>0</v>
      </c>
      <c r="BJ410" s="17" t="s">
        <v>158</v>
      </c>
      <c r="BK410" s="230">
        <f>ROUND(I410*H410,2)</f>
        <v>0</v>
      </c>
      <c r="BL410" s="17" t="s">
        <v>237</v>
      </c>
      <c r="BM410" s="229" t="s">
        <v>634</v>
      </c>
    </row>
    <row r="411" s="12" customFormat="1" ht="22.8" customHeight="1">
      <c r="A411" s="12"/>
      <c r="B411" s="202"/>
      <c r="C411" s="203"/>
      <c r="D411" s="204" t="s">
        <v>77</v>
      </c>
      <c r="E411" s="215" t="s">
        <v>635</v>
      </c>
      <c r="F411" s="215" t="s">
        <v>636</v>
      </c>
      <c r="G411" s="203"/>
      <c r="H411" s="203"/>
      <c r="I411" s="206"/>
      <c r="J411" s="216">
        <f>BK411</f>
        <v>0</v>
      </c>
      <c r="K411" s="203"/>
      <c r="L411" s="207"/>
      <c r="M411" s="208"/>
      <c r="N411" s="209"/>
      <c r="O411" s="209"/>
      <c r="P411" s="210">
        <f>SUM(P412:P431)</f>
        <v>0</v>
      </c>
      <c r="Q411" s="209"/>
      <c r="R411" s="210">
        <f>SUM(R412:R431)</f>
        <v>0.092463399999999987</v>
      </c>
      <c r="S411" s="209"/>
      <c r="T411" s="211">
        <f>SUM(T412:T431)</f>
        <v>0.31486639999999999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12" t="s">
        <v>158</v>
      </c>
      <c r="AT411" s="213" t="s">
        <v>77</v>
      </c>
      <c r="AU411" s="213" t="s">
        <v>86</v>
      </c>
      <c r="AY411" s="212" t="s">
        <v>152</v>
      </c>
      <c r="BK411" s="214">
        <f>SUM(BK412:BK431)</f>
        <v>0</v>
      </c>
    </row>
    <row r="412" s="2" customFormat="1" ht="16.5" customHeight="1">
      <c r="A412" s="38"/>
      <c r="B412" s="39"/>
      <c r="C412" s="217" t="s">
        <v>637</v>
      </c>
      <c r="D412" s="217" t="s">
        <v>154</v>
      </c>
      <c r="E412" s="218" t="s">
        <v>638</v>
      </c>
      <c r="F412" s="219" t="s">
        <v>639</v>
      </c>
      <c r="G412" s="220" t="s">
        <v>90</v>
      </c>
      <c r="H412" s="221">
        <v>3.3199999999999998</v>
      </c>
      <c r="I412" s="222"/>
      <c r="J412" s="223">
        <f>ROUND(I412*H412,2)</f>
        <v>0</v>
      </c>
      <c r="K412" s="224"/>
      <c r="L412" s="44"/>
      <c r="M412" s="225" t="s">
        <v>1</v>
      </c>
      <c r="N412" s="226" t="s">
        <v>44</v>
      </c>
      <c r="O412" s="91"/>
      <c r="P412" s="227">
        <f>O412*H412</f>
        <v>0</v>
      </c>
      <c r="Q412" s="227">
        <v>0.00029999999999999997</v>
      </c>
      <c r="R412" s="227">
        <f>Q412*H412</f>
        <v>0.00099599999999999992</v>
      </c>
      <c r="S412" s="227">
        <v>0</v>
      </c>
      <c r="T412" s="228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9" t="s">
        <v>237</v>
      </c>
      <c r="AT412" s="229" t="s">
        <v>154</v>
      </c>
      <c r="AU412" s="229" t="s">
        <v>158</v>
      </c>
      <c r="AY412" s="17" t="s">
        <v>152</v>
      </c>
      <c r="BE412" s="230">
        <f>IF(N412="základní",J412,0)</f>
        <v>0</v>
      </c>
      <c r="BF412" s="230">
        <f>IF(N412="snížená",J412,0)</f>
        <v>0</v>
      </c>
      <c r="BG412" s="230">
        <f>IF(N412="zákl. přenesená",J412,0)</f>
        <v>0</v>
      </c>
      <c r="BH412" s="230">
        <f>IF(N412="sníž. přenesená",J412,0)</f>
        <v>0</v>
      </c>
      <c r="BI412" s="230">
        <f>IF(N412="nulová",J412,0)</f>
        <v>0</v>
      </c>
      <c r="BJ412" s="17" t="s">
        <v>158</v>
      </c>
      <c r="BK412" s="230">
        <f>ROUND(I412*H412,2)</f>
        <v>0</v>
      </c>
      <c r="BL412" s="17" t="s">
        <v>237</v>
      </c>
      <c r="BM412" s="229" t="s">
        <v>640</v>
      </c>
    </row>
    <row r="413" s="13" customFormat="1">
      <c r="A413" s="13"/>
      <c r="B413" s="231"/>
      <c r="C413" s="232"/>
      <c r="D413" s="233" t="s">
        <v>160</v>
      </c>
      <c r="E413" s="234" t="s">
        <v>1</v>
      </c>
      <c r="F413" s="235" t="s">
        <v>100</v>
      </c>
      <c r="G413" s="232"/>
      <c r="H413" s="236">
        <v>3.3199999999999998</v>
      </c>
      <c r="I413" s="237"/>
      <c r="J413" s="232"/>
      <c r="K413" s="232"/>
      <c r="L413" s="238"/>
      <c r="M413" s="239"/>
      <c r="N413" s="240"/>
      <c r="O413" s="240"/>
      <c r="P413" s="240"/>
      <c r="Q413" s="240"/>
      <c r="R413" s="240"/>
      <c r="S413" s="240"/>
      <c r="T413" s="24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2" t="s">
        <v>160</v>
      </c>
      <c r="AU413" s="242" t="s">
        <v>158</v>
      </c>
      <c r="AV413" s="13" t="s">
        <v>158</v>
      </c>
      <c r="AW413" s="13" t="s">
        <v>34</v>
      </c>
      <c r="AX413" s="13" t="s">
        <v>86</v>
      </c>
      <c r="AY413" s="242" t="s">
        <v>152</v>
      </c>
    </row>
    <row r="414" s="2" customFormat="1" ht="24.15" customHeight="1">
      <c r="A414" s="38"/>
      <c r="B414" s="39"/>
      <c r="C414" s="217" t="s">
        <v>641</v>
      </c>
      <c r="D414" s="217" t="s">
        <v>154</v>
      </c>
      <c r="E414" s="218" t="s">
        <v>642</v>
      </c>
      <c r="F414" s="219" t="s">
        <v>643</v>
      </c>
      <c r="G414" s="220" t="s">
        <v>228</v>
      </c>
      <c r="H414" s="221">
        <v>3.2999999999999998</v>
      </c>
      <c r="I414" s="222"/>
      <c r="J414" s="223">
        <f>ROUND(I414*H414,2)</f>
        <v>0</v>
      </c>
      <c r="K414" s="224"/>
      <c r="L414" s="44"/>
      <c r="M414" s="225" t="s">
        <v>1</v>
      </c>
      <c r="N414" s="226" t="s">
        <v>44</v>
      </c>
      <c r="O414" s="91"/>
      <c r="P414" s="227">
        <f>O414*H414</f>
        <v>0</v>
      </c>
      <c r="Q414" s="227">
        <v>0</v>
      </c>
      <c r="R414" s="227">
        <f>Q414*H414</f>
        <v>0</v>
      </c>
      <c r="S414" s="227">
        <v>0.01174</v>
      </c>
      <c r="T414" s="228">
        <f>S414*H414</f>
        <v>0.038741999999999999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9" t="s">
        <v>237</v>
      </c>
      <c r="AT414" s="229" t="s">
        <v>154</v>
      </c>
      <c r="AU414" s="229" t="s">
        <v>158</v>
      </c>
      <c r="AY414" s="17" t="s">
        <v>152</v>
      </c>
      <c r="BE414" s="230">
        <f>IF(N414="základní",J414,0)</f>
        <v>0</v>
      </c>
      <c r="BF414" s="230">
        <f>IF(N414="snížená",J414,0)</f>
        <v>0</v>
      </c>
      <c r="BG414" s="230">
        <f>IF(N414="zákl. přenesená",J414,0)</f>
        <v>0</v>
      </c>
      <c r="BH414" s="230">
        <f>IF(N414="sníž. přenesená",J414,0)</f>
        <v>0</v>
      </c>
      <c r="BI414" s="230">
        <f>IF(N414="nulová",J414,0)</f>
        <v>0</v>
      </c>
      <c r="BJ414" s="17" t="s">
        <v>158</v>
      </c>
      <c r="BK414" s="230">
        <f>ROUND(I414*H414,2)</f>
        <v>0</v>
      </c>
      <c r="BL414" s="17" t="s">
        <v>237</v>
      </c>
      <c r="BM414" s="229" t="s">
        <v>644</v>
      </c>
    </row>
    <row r="415" s="13" customFormat="1">
      <c r="A415" s="13"/>
      <c r="B415" s="231"/>
      <c r="C415" s="232"/>
      <c r="D415" s="233" t="s">
        <v>160</v>
      </c>
      <c r="E415" s="234" t="s">
        <v>1</v>
      </c>
      <c r="F415" s="235" t="s">
        <v>645</v>
      </c>
      <c r="G415" s="232"/>
      <c r="H415" s="236">
        <v>3.2999999999999998</v>
      </c>
      <c r="I415" s="237"/>
      <c r="J415" s="232"/>
      <c r="K415" s="232"/>
      <c r="L415" s="238"/>
      <c r="M415" s="239"/>
      <c r="N415" s="240"/>
      <c r="O415" s="240"/>
      <c r="P415" s="240"/>
      <c r="Q415" s="240"/>
      <c r="R415" s="240"/>
      <c r="S415" s="240"/>
      <c r="T415" s="24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2" t="s">
        <v>160</v>
      </c>
      <c r="AU415" s="242" t="s">
        <v>158</v>
      </c>
      <c r="AV415" s="13" t="s">
        <v>158</v>
      </c>
      <c r="AW415" s="13" t="s">
        <v>34</v>
      </c>
      <c r="AX415" s="13" t="s">
        <v>78</v>
      </c>
      <c r="AY415" s="242" t="s">
        <v>152</v>
      </c>
    </row>
    <row r="416" s="14" customFormat="1">
      <c r="A416" s="14"/>
      <c r="B416" s="243"/>
      <c r="C416" s="244"/>
      <c r="D416" s="233" t="s">
        <v>160</v>
      </c>
      <c r="E416" s="245" t="s">
        <v>1</v>
      </c>
      <c r="F416" s="246" t="s">
        <v>163</v>
      </c>
      <c r="G416" s="244"/>
      <c r="H416" s="247">
        <v>3.2999999999999998</v>
      </c>
      <c r="I416" s="248"/>
      <c r="J416" s="244"/>
      <c r="K416" s="244"/>
      <c r="L416" s="249"/>
      <c r="M416" s="250"/>
      <c r="N416" s="251"/>
      <c r="O416" s="251"/>
      <c r="P416" s="251"/>
      <c r="Q416" s="251"/>
      <c r="R416" s="251"/>
      <c r="S416" s="251"/>
      <c r="T416" s="25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3" t="s">
        <v>160</v>
      </c>
      <c r="AU416" s="253" t="s">
        <v>158</v>
      </c>
      <c r="AV416" s="14" t="s">
        <v>157</v>
      </c>
      <c r="AW416" s="14" t="s">
        <v>34</v>
      </c>
      <c r="AX416" s="14" t="s">
        <v>86</v>
      </c>
      <c r="AY416" s="253" t="s">
        <v>152</v>
      </c>
    </row>
    <row r="417" s="2" customFormat="1" ht="24.15" customHeight="1">
      <c r="A417" s="38"/>
      <c r="B417" s="39"/>
      <c r="C417" s="217" t="s">
        <v>646</v>
      </c>
      <c r="D417" s="217" t="s">
        <v>154</v>
      </c>
      <c r="E417" s="218" t="s">
        <v>647</v>
      </c>
      <c r="F417" s="219" t="s">
        <v>648</v>
      </c>
      <c r="G417" s="220" t="s">
        <v>90</v>
      </c>
      <c r="H417" s="221">
        <v>3.3199999999999998</v>
      </c>
      <c r="I417" s="222"/>
      <c r="J417" s="223">
        <f>ROUND(I417*H417,2)</f>
        <v>0</v>
      </c>
      <c r="K417" s="224"/>
      <c r="L417" s="44"/>
      <c r="M417" s="225" t="s">
        <v>1</v>
      </c>
      <c r="N417" s="226" t="s">
        <v>44</v>
      </c>
      <c r="O417" s="91"/>
      <c r="P417" s="227">
        <f>O417*H417</f>
        <v>0</v>
      </c>
      <c r="Q417" s="227">
        <v>0</v>
      </c>
      <c r="R417" s="227">
        <f>Q417*H417</f>
        <v>0</v>
      </c>
      <c r="S417" s="227">
        <v>0.083169999999999994</v>
      </c>
      <c r="T417" s="228">
        <f>S417*H417</f>
        <v>0.27612439999999999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9" t="s">
        <v>237</v>
      </c>
      <c r="AT417" s="229" t="s">
        <v>154</v>
      </c>
      <c r="AU417" s="229" t="s">
        <v>158</v>
      </c>
      <c r="AY417" s="17" t="s">
        <v>152</v>
      </c>
      <c r="BE417" s="230">
        <f>IF(N417="základní",J417,0)</f>
        <v>0</v>
      </c>
      <c r="BF417" s="230">
        <f>IF(N417="snížená",J417,0)</f>
        <v>0</v>
      </c>
      <c r="BG417" s="230">
        <f>IF(N417="zákl. přenesená",J417,0)</f>
        <v>0</v>
      </c>
      <c r="BH417" s="230">
        <f>IF(N417="sníž. přenesená",J417,0)</f>
        <v>0</v>
      </c>
      <c r="BI417" s="230">
        <f>IF(N417="nulová",J417,0)</f>
        <v>0</v>
      </c>
      <c r="BJ417" s="17" t="s">
        <v>158</v>
      </c>
      <c r="BK417" s="230">
        <f>ROUND(I417*H417,2)</f>
        <v>0</v>
      </c>
      <c r="BL417" s="17" t="s">
        <v>237</v>
      </c>
      <c r="BM417" s="229" t="s">
        <v>649</v>
      </c>
    </row>
    <row r="418" s="13" customFormat="1">
      <c r="A418" s="13"/>
      <c r="B418" s="231"/>
      <c r="C418" s="232"/>
      <c r="D418" s="233" t="s">
        <v>160</v>
      </c>
      <c r="E418" s="234" t="s">
        <v>1</v>
      </c>
      <c r="F418" s="235" t="s">
        <v>650</v>
      </c>
      <c r="G418" s="232"/>
      <c r="H418" s="236">
        <v>0.92000000000000004</v>
      </c>
      <c r="I418" s="237"/>
      <c r="J418" s="232"/>
      <c r="K418" s="232"/>
      <c r="L418" s="238"/>
      <c r="M418" s="239"/>
      <c r="N418" s="240"/>
      <c r="O418" s="240"/>
      <c r="P418" s="240"/>
      <c r="Q418" s="240"/>
      <c r="R418" s="240"/>
      <c r="S418" s="240"/>
      <c r="T418" s="24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2" t="s">
        <v>160</v>
      </c>
      <c r="AU418" s="242" t="s">
        <v>158</v>
      </c>
      <c r="AV418" s="13" t="s">
        <v>158</v>
      </c>
      <c r="AW418" s="13" t="s">
        <v>34</v>
      </c>
      <c r="AX418" s="13" t="s">
        <v>78</v>
      </c>
      <c r="AY418" s="242" t="s">
        <v>152</v>
      </c>
    </row>
    <row r="419" s="13" customFormat="1">
      <c r="A419" s="13"/>
      <c r="B419" s="231"/>
      <c r="C419" s="232"/>
      <c r="D419" s="233" t="s">
        <v>160</v>
      </c>
      <c r="E419" s="234" t="s">
        <v>1</v>
      </c>
      <c r="F419" s="235" t="s">
        <v>651</v>
      </c>
      <c r="G419" s="232"/>
      <c r="H419" s="236">
        <v>2.3999999999999999</v>
      </c>
      <c r="I419" s="237"/>
      <c r="J419" s="232"/>
      <c r="K419" s="232"/>
      <c r="L419" s="238"/>
      <c r="M419" s="239"/>
      <c r="N419" s="240"/>
      <c r="O419" s="240"/>
      <c r="P419" s="240"/>
      <c r="Q419" s="240"/>
      <c r="R419" s="240"/>
      <c r="S419" s="240"/>
      <c r="T419" s="24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2" t="s">
        <v>160</v>
      </c>
      <c r="AU419" s="242" t="s">
        <v>158</v>
      </c>
      <c r="AV419" s="13" t="s">
        <v>158</v>
      </c>
      <c r="AW419" s="13" t="s">
        <v>34</v>
      </c>
      <c r="AX419" s="13" t="s">
        <v>78</v>
      </c>
      <c r="AY419" s="242" t="s">
        <v>152</v>
      </c>
    </row>
    <row r="420" s="14" customFormat="1">
      <c r="A420" s="14"/>
      <c r="B420" s="243"/>
      <c r="C420" s="244"/>
      <c r="D420" s="233" t="s">
        <v>160</v>
      </c>
      <c r="E420" s="245" t="s">
        <v>1</v>
      </c>
      <c r="F420" s="246" t="s">
        <v>163</v>
      </c>
      <c r="G420" s="244"/>
      <c r="H420" s="247">
        <v>3.3199999999999998</v>
      </c>
      <c r="I420" s="248"/>
      <c r="J420" s="244"/>
      <c r="K420" s="244"/>
      <c r="L420" s="249"/>
      <c r="M420" s="250"/>
      <c r="N420" s="251"/>
      <c r="O420" s="251"/>
      <c r="P420" s="251"/>
      <c r="Q420" s="251"/>
      <c r="R420" s="251"/>
      <c r="S420" s="251"/>
      <c r="T420" s="25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3" t="s">
        <v>160</v>
      </c>
      <c r="AU420" s="253" t="s">
        <v>158</v>
      </c>
      <c r="AV420" s="14" t="s">
        <v>157</v>
      </c>
      <c r="AW420" s="14" t="s">
        <v>34</v>
      </c>
      <c r="AX420" s="14" t="s">
        <v>86</v>
      </c>
      <c r="AY420" s="253" t="s">
        <v>152</v>
      </c>
    </row>
    <row r="421" s="2" customFormat="1" ht="24.15" customHeight="1">
      <c r="A421" s="38"/>
      <c r="B421" s="39"/>
      <c r="C421" s="217" t="s">
        <v>652</v>
      </c>
      <c r="D421" s="217" t="s">
        <v>154</v>
      </c>
      <c r="E421" s="218" t="s">
        <v>653</v>
      </c>
      <c r="F421" s="219" t="s">
        <v>654</v>
      </c>
      <c r="G421" s="220" t="s">
        <v>90</v>
      </c>
      <c r="H421" s="221">
        <v>3.3199999999999998</v>
      </c>
      <c r="I421" s="222"/>
      <c r="J421" s="223">
        <f>ROUND(I421*H421,2)</f>
        <v>0</v>
      </c>
      <c r="K421" s="224"/>
      <c r="L421" s="44"/>
      <c r="M421" s="225" t="s">
        <v>1</v>
      </c>
      <c r="N421" s="226" t="s">
        <v>44</v>
      </c>
      <c r="O421" s="91"/>
      <c r="P421" s="227">
        <f>O421*H421</f>
        <v>0</v>
      </c>
      <c r="Q421" s="227">
        <v>0.0063499999999999997</v>
      </c>
      <c r="R421" s="227">
        <f>Q421*H421</f>
        <v>0.021081999999999997</v>
      </c>
      <c r="S421" s="227">
        <v>0</v>
      </c>
      <c r="T421" s="228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9" t="s">
        <v>237</v>
      </c>
      <c r="AT421" s="229" t="s">
        <v>154</v>
      </c>
      <c r="AU421" s="229" t="s">
        <v>158</v>
      </c>
      <c r="AY421" s="17" t="s">
        <v>152</v>
      </c>
      <c r="BE421" s="230">
        <f>IF(N421="základní",J421,0)</f>
        <v>0</v>
      </c>
      <c r="BF421" s="230">
        <f>IF(N421="snížená",J421,0)</f>
        <v>0</v>
      </c>
      <c r="BG421" s="230">
        <f>IF(N421="zákl. přenesená",J421,0)</f>
        <v>0</v>
      </c>
      <c r="BH421" s="230">
        <f>IF(N421="sníž. přenesená",J421,0)</f>
        <v>0</v>
      </c>
      <c r="BI421" s="230">
        <f>IF(N421="nulová",J421,0)</f>
        <v>0</v>
      </c>
      <c r="BJ421" s="17" t="s">
        <v>158</v>
      </c>
      <c r="BK421" s="230">
        <f>ROUND(I421*H421,2)</f>
        <v>0</v>
      </c>
      <c r="BL421" s="17" t="s">
        <v>237</v>
      </c>
      <c r="BM421" s="229" t="s">
        <v>655</v>
      </c>
    </row>
    <row r="422" s="13" customFormat="1">
      <c r="A422" s="13"/>
      <c r="B422" s="231"/>
      <c r="C422" s="232"/>
      <c r="D422" s="233" t="s">
        <v>160</v>
      </c>
      <c r="E422" s="234" t="s">
        <v>1</v>
      </c>
      <c r="F422" s="235" t="s">
        <v>100</v>
      </c>
      <c r="G422" s="232"/>
      <c r="H422" s="236">
        <v>3.3199999999999998</v>
      </c>
      <c r="I422" s="237"/>
      <c r="J422" s="232"/>
      <c r="K422" s="232"/>
      <c r="L422" s="238"/>
      <c r="M422" s="239"/>
      <c r="N422" s="240"/>
      <c r="O422" s="240"/>
      <c r="P422" s="240"/>
      <c r="Q422" s="240"/>
      <c r="R422" s="240"/>
      <c r="S422" s="240"/>
      <c r="T422" s="241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2" t="s">
        <v>160</v>
      </c>
      <c r="AU422" s="242" t="s">
        <v>158</v>
      </c>
      <c r="AV422" s="13" t="s">
        <v>158</v>
      </c>
      <c r="AW422" s="13" t="s">
        <v>34</v>
      </c>
      <c r="AX422" s="13" t="s">
        <v>86</v>
      </c>
      <c r="AY422" s="242" t="s">
        <v>152</v>
      </c>
    </row>
    <row r="423" s="2" customFormat="1" ht="37.8" customHeight="1">
      <c r="A423" s="38"/>
      <c r="B423" s="39"/>
      <c r="C423" s="254" t="s">
        <v>656</v>
      </c>
      <c r="D423" s="254" t="s">
        <v>320</v>
      </c>
      <c r="E423" s="255" t="s">
        <v>657</v>
      </c>
      <c r="F423" s="256" t="s">
        <v>658</v>
      </c>
      <c r="G423" s="257" t="s">
        <v>90</v>
      </c>
      <c r="H423" s="258">
        <v>3.6520000000000001</v>
      </c>
      <c r="I423" s="259"/>
      <c r="J423" s="260">
        <f>ROUND(I423*H423,2)</f>
        <v>0</v>
      </c>
      <c r="K423" s="261"/>
      <c r="L423" s="262"/>
      <c r="M423" s="263" t="s">
        <v>1</v>
      </c>
      <c r="N423" s="264" t="s">
        <v>44</v>
      </c>
      <c r="O423" s="91"/>
      <c r="P423" s="227">
        <f>O423*H423</f>
        <v>0</v>
      </c>
      <c r="Q423" s="227">
        <v>0.019199999999999998</v>
      </c>
      <c r="R423" s="227">
        <f>Q423*H423</f>
        <v>0.070118399999999997</v>
      </c>
      <c r="S423" s="227">
        <v>0</v>
      </c>
      <c r="T423" s="228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9" t="s">
        <v>323</v>
      </c>
      <c r="AT423" s="229" t="s">
        <v>320</v>
      </c>
      <c r="AU423" s="229" t="s">
        <v>158</v>
      </c>
      <c r="AY423" s="17" t="s">
        <v>152</v>
      </c>
      <c r="BE423" s="230">
        <f>IF(N423="základní",J423,0)</f>
        <v>0</v>
      </c>
      <c r="BF423" s="230">
        <f>IF(N423="snížená",J423,0)</f>
        <v>0</v>
      </c>
      <c r="BG423" s="230">
        <f>IF(N423="zákl. přenesená",J423,0)</f>
        <v>0</v>
      </c>
      <c r="BH423" s="230">
        <f>IF(N423="sníž. přenesená",J423,0)</f>
        <v>0</v>
      </c>
      <c r="BI423" s="230">
        <f>IF(N423="nulová",J423,0)</f>
        <v>0</v>
      </c>
      <c r="BJ423" s="17" t="s">
        <v>158</v>
      </c>
      <c r="BK423" s="230">
        <f>ROUND(I423*H423,2)</f>
        <v>0</v>
      </c>
      <c r="BL423" s="17" t="s">
        <v>237</v>
      </c>
      <c r="BM423" s="229" t="s">
        <v>659</v>
      </c>
    </row>
    <row r="424" s="13" customFormat="1">
      <c r="A424" s="13"/>
      <c r="B424" s="231"/>
      <c r="C424" s="232"/>
      <c r="D424" s="233" t="s">
        <v>160</v>
      </c>
      <c r="E424" s="234" t="s">
        <v>1</v>
      </c>
      <c r="F424" s="235" t="s">
        <v>100</v>
      </c>
      <c r="G424" s="232"/>
      <c r="H424" s="236">
        <v>3.3199999999999998</v>
      </c>
      <c r="I424" s="237"/>
      <c r="J424" s="232"/>
      <c r="K424" s="232"/>
      <c r="L424" s="238"/>
      <c r="M424" s="239"/>
      <c r="N424" s="240"/>
      <c r="O424" s="240"/>
      <c r="P424" s="240"/>
      <c r="Q424" s="240"/>
      <c r="R424" s="240"/>
      <c r="S424" s="240"/>
      <c r="T424" s="241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2" t="s">
        <v>160</v>
      </c>
      <c r="AU424" s="242" t="s">
        <v>158</v>
      </c>
      <c r="AV424" s="13" t="s">
        <v>158</v>
      </c>
      <c r="AW424" s="13" t="s">
        <v>34</v>
      </c>
      <c r="AX424" s="13" t="s">
        <v>86</v>
      </c>
      <c r="AY424" s="242" t="s">
        <v>152</v>
      </c>
    </row>
    <row r="425" s="13" customFormat="1">
      <c r="A425" s="13"/>
      <c r="B425" s="231"/>
      <c r="C425" s="232"/>
      <c r="D425" s="233" t="s">
        <v>160</v>
      </c>
      <c r="E425" s="232"/>
      <c r="F425" s="235" t="s">
        <v>660</v>
      </c>
      <c r="G425" s="232"/>
      <c r="H425" s="236">
        <v>3.6520000000000001</v>
      </c>
      <c r="I425" s="237"/>
      <c r="J425" s="232"/>
      <c r="K425" s="232"/>
      <c r="L425" s="238"/>
      <c r="M425" s="239"/>
      <c r="N425" s="240"/>
      <c r="O425" s="240"/>
      <c r="P425" s="240"/>
      <c r="Q425" s="240"/>
      <c r="R425" s="240"/>
      <c r="S425" s="240"/>
      <c r="T425" s="24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2" t="s">
        <v>160</v>
      </c>
      <c r="AU425" s="242" t="s">
        <v>158</v>
      </c>
      <c r="AV425" s="13" t="s">
        <v>158</v>
      </c>
      <c r="AW425" s="13" t="s">
        <v>4</v>
      </c>
      <c r="AX425" s="13" t="s">
        <v>86</v>
      </c>
      <c r="AY425" s="242" t="s">
        <v>152</v>
      </c>
    </row>
    <row r="426" s="2" customFormat="1" ht="16.5" customHeight="1">
      <c r="A426" s="38"/>
      <c r="B426" s="39"/>
      <c r="C426" s="217" t="s">
        <v>661</v>
      </c>
      <c r="D426" s="217" t="s">
        <v>154</v>
      </c>
      <c r="E426" s="218" t="s">
        <v>662</v>
      </c>
      <c r="F426" s="219" t="s">
        <v>663</v>
      </c>
      <c r="G426" s="220" t="s">
        <v>228</v>
      </c>
      <c r="H426" s="221">
        <v>8.9000000000000004</v>
      </c>
      <c r="I426" s="222"/>
      <c r="J426" s="223">
        <f>ROUND(I426*H426,2)</f>
        <v>0</v>
      </c>
      <c r="K426" s="224"/>
      <c r="L426" s="44"/>
      <c r="M426" s="225" t="s">
        <v>1</v>
      </c>
      <c r="N426" s="226" t="s">
        <v>44</v>
      </c>
      <c r="O426" s="91"/>
      <c r="P426" s="227">
        <f>O426*H426</f>
        <v>0</v>
      </c>
      <c r="Q426" s="227">
        <v>3.0000000000000001E-05</v>
      </c>
      <c r="R426" s="227">
        <f>Q426*H426</f>
        <v>0.00026700000000000004</v>
      </c>
      <c r="S426" s="227">
        <v>0</v>
      </c>
      <c r="T426" s="228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9" t="s">
        <v>237</v>
      </c>
      <c r="AT426" s="229" t="s">
        <v>154</v>
      </c>
      <c r="AU426" s="229" t="s">
        <v>158</v>
      </c>
      <c r="AY426" s="17" t="s">
        <v>152</v>
      </c>
      <c r="BE426" s="230">
        <f>IF(N426="základní",J426,0)</f>
        <v>0</v>
      </c>
      <c r="BF426" s="230">
        <f>IF(N426="snížená",J426,0)</f>
        <v>0</v>
      </c>
      <c r="BG426" s="230">
        <f>IF(N426="zákl. přenesená",J426,0)</f>
        <v>0</v>
      </c>
      <c r="BH426" s="230">
        <f>IF(N426="sníž. přenesená",J426,0)</f>
        <v>0</v>
      </c>
      <c r="BI426" s="230">
        <f>IF(N426="nulová",J426,0)</f>
        <v>0</v>
      </c>
      <c r="BJ426" s="17" t="s">
        <v>158</v>
      </c>
      <c r="BK426" s="230">
        <f>ROUND(I426*H426,2)</f>
        <v>0</v>
      </c>
      <c r="BL426" s="17" t="s">
        <v>237</v>
      </c>
      <c r="BM426" s="229" t="s">
        <v>664</v>
      </c>
    </row>
    <row r="427" s="13" customFormat="1">
      <c r="A427" s="13"/>
      <c r="B427" s="231"/>
      <c r="C427" s="232"/>
      <c r="D427" s="233" t="s">
        <v>160</v>
      </c>
      <c r="E427" s="234" t="s">
        <v>1</v>
      </c>
      <c r="F427" s="235" t="s">
        <v>665</v>
      </c>
      <c r="G427" s="232"/>
      <c r="H427" s="236">
        <v>3.2999999999999998</v>
      </c>
      <c r="I427" s="237"/>
      <c r="J427" s="232"/>
      <c r="K427" s="232"/>
      <c r="L427" s="238"/>
      <c r="M427" s="239"/>
      <c r="N427" s="240"/>
      <c r="O427" s="240"/>
      <c r="P427" s="240"/>
      <c r="Q427" s="240"/>
      <c r="R427" s="240"/>
      <c r="S427" s="240"/>
      <c r="T427" s="24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2" t="s">
        <v>160</v>
      </c>
      <c r="AU427" s="242" t="s">
        <v>158</v>
      </c>
      <c r="AV427" s="13" t="s">
        <v>158</v>
      </c>
      <c r="AW427" s="13" t="s">
        <v>34</v>
      </c>
      <c r="AX427" s="13" t="s">
        <v>78</v>
      </c>
      <c r="AY427" s="242" t="s">
        <v>152</v>
      </c>
    </row>
    <row r="428" s="13" customFormat="1">
      <c r="A428" s="13"/>
      <c r="B428" s="231"/>
      <c r="C428" s="232"/>
      <c r="D428" s="233" t="s">
        <v>160</v>
      </c>
      <c r="E428" s="234" t="s">
        <v>1</v>
      </c>
      <c r="F428" s="235" t="s">
        <v>666</v>
      </c>
      <c r="G428" s="232"/>
      <c r="H428" s="236">
        <v>5.5999999999999996</v>
      </c>
      <c r="I428" s="237"/>
      <c r="J428" s="232"/>
      <c r="K428" s="232"/>
      <c r="L428" s="238"/>
      <c r="M428" s="239"/>
      <c r="N428" s="240"/>
      <c r="O428" s="240"/>
      <c r="P428" s="240"/>
      <c r="Q428" s="240"/>
      <c r="R428" s="240"/>
      <c r="S428" s="240"/>
      <c r="T428" s="24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2" t="s">
        <v>160</v>
      </c>
      <c r="AU428" s="242" t="s">
        <v>158</v>
      </c>
      <c r="AV428" s="13" t="s">
        <v>158</v>
      </c>
      <c r="AW428" s="13" t="s">
        <v>34</v>
      </c>
      <c r="AX428" s="13" t="s">
        <v>78</v>
      </c>
      <c r="AY428" s="242" t="s">
        <v>152</v>
      </c>
    </row>
    <row r="429" s="14" customFormat="1">
      <c r="A429" s="14"/>
      <c r="B429" s="243"/>
      <c r="C429" s="244"/>
      <c r="D429" s="233" t="s">
        <v>160</v>
      </c>
      <c r="E429" s="245" t="s">
        <v>1</v>
      </c>
      <c r="F429" s="246" t="s">
        <v>163</v>
      </c>
      <c r="G429" s="244"/>
      <c r="H429" s="247">
        <v>8.8999999999999986</v>
      </c>
      <c r="I429" s="248"/>
      <c r="J429" s="244"/>
      <c r="K429" s="244"/>
      <c r="L429" s="249"/>
      <c r="M429" s="250"/>
      <c r="N429" s="251"/>
      <c r="O429" s="251"/>
      <c r="P429" s="251"/>
      <c r="Q429" s="251"/>
      <c r="R429" s="251"/>
      <c r="S429" s="251"/>
      <c r="T429" s="25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3" t="s">
        <v>160</v>
      </c>
      <c r="AU429" s="253" t="s">
        <v>158</v>
      </c>
      <c r="AV429" s="14" t="s">
        <v>157</v>
      </c>
      <c r="AW429" s="14" t="s">
        <v>34</v>
      </c>
      <c r="AX429" s="14" t="s">
        <v>86</v>
      </c>
      <c r="AY429" s="253" t="s">
        <v>152</v>
      </c>
    </row>
    <row r="430" s="2" customFormat="1" ht="24.15" customHeight="1">
      <c r="A430" s="38"/>
      <c r="B430" s="39"/>
      <c r="C430" s="217" t="s">
        <v>667</v>
      </c>
      <c r="D430" s="217" t="s">
        <v>154</v>
      </c>
      <c r="E430" s="218" t="s">
        <v>668</v>
      </c>
      <c r="F430" s="219" t="s">
        <v>669</v>
      </c>
      <c r="G430" s="220" t="s">
        <v>275</v>
      </c>
      <c r="H430" s="221">
        <v>0.091999999999999998</v>
      </c>
      <c r="I430" s="222"/>
      <c r="J430" s="223">
        <f>ROUND(I430*H430,2)</f>
        <v>0</v>
      </c>
      <c r="K430" s="224"/>
      <c r="L430" s="44"/>
      <c r="M430" s="225" t="s">
        <v>1</v>
      </c>
      <c r="N430" s="226" t="s">
        <v>44</v>
      </c>
      <c r="O430" s="91"/>
      <c r="P430" s="227">
        <f>O430*H430</f>
        <v>0</v>
      </c>
      <c r="Q430" s="227">
        <v>0</v>
      </c>
      <c r="R430" s="227">
        <f>Q430*H430</f>
        <v>0</v>
      </c>
      <c r="S430" s="227">
        <v>0</v>
      </c>
      <c r="T430" s="228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9" t="s">
        <v>237</v>
      </c>
      <c r="AT430" s="229" t="s">
        <v>154</v>
      </c>
      <c r="AU430" s="229" t="s">
        <v>158</v>
      </c>
      <c r="AY430" s="17" t="s">
        <v>152</v>
      </c>
      <c r="BE430" s="230">
        <f>IF(N430="základní",J430,0)</f>
        <v>0</v>
      </c>
      <c r="BF430" s="230">
        <f>IF(N430="snížená",J430,0)</f>
        <v>0</v>
      </c>
      <c r="BG430" s="230">
        <f>IF(N430="zákl. přenesená",J430,0)</f>
        <v>0</v>
      </c>
      <c r="BH430" s="230">
        <f>IF(N430="sníž. přenesená",J430,0)</f>
        <v>0</v>
      </c>
      <c r="BI430" s="230">
        <f>IF(N430="nulová",J430,0)</f>
        <v>0</v>
      </c>
      <c r="BJ430" s="17" t="s">
        <v>158</v>
      </c>
      <c r="BK430" s="230">
        <f>ROUND(I430*H430,2)</f>
        <v>0</v>
      </c>
      <c r="BL430" s="17" t="s">
        <v>237</v>
      </c>
      <c r="BM430" s="229" t="s">
        <v>670</v>
      </c>
    </row>
    <row r="431" s="2" customFormat="1" ht="24.15" customHeight="1">
      <c r="A431" s="38"/>
      <c r="B431" s="39"/>
      <c r="C431" s="217" t="s">
        <v>671</v>
      </c>
      <c r="D431" s="217" t="s">
        <v>154</v>
      </c>
      <c r="E431" s="218" t="s">
        <v>672</v>
      </c>
      <c r="F431" s="219" t="s">
        <v>673</v>
      </c>
      <c r="G431" s="220" t="s">
        <v>275</v>
      </c>
      <c r="H431" s="221">
        <v>0.091999999999999998</v>
      </c>
      <c r="I431" s="222"/>
      <c r="J431" s="223">
        <f>ROUND(I431*H431,2)</f>
        <v>0</v>
      </c>
      <c r="K431" s="224"/>
      <c r="L431" s="44"/>
      <c r="M431" s="225" t="s">
        <v>1</v>
      </c>
      <c r="N431" s="226" t="s">
        <v>44</v>
      </c>
      <c r="O431" s="91"/>
      <c r="P431" s="227">
        <f>O431*H431</f>
        <v>0</v>
      </c>
      <c r="Q431" s="227">
        <v>0</v>
      </c>
      <c r="R431" s="227">
        <f>Q431*H431</f>
        <v>0</v>
      </c>
      <c r="S431" s="227">
        <v>0</v>
      </c>
      <c r="T431" s="228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9" t="s">
        <v>237</v>
      </c>
      <c r="AT431" s="229" t="s">
        <v>154</v>
      </c>
      <c r="AU431" s="229" t="s">
        <v>158</v>
      </c>
      <c r="AY431" s="17" t="s">
        <v>152</v>
      </c>
      <c r="BE431" s="230">
        <f>IF(N431="základní",J431,0)</f>
        <v>0</v>
      </c>
      <c r="BF431" s="230">
        <f>IF(N431="snížená",J431,0)</f>
        <v>0</v>
      </c>
      <c r="BG431" s="230">
        <f>IF(N431="zákl. přenesená",J431,0)</f>
        <v>0</v>
      </c>
      <c r="BH431" s="230">
        <f>IF(N431="sníž. přenesená",J431,0)</f>
        <v>0</v>
      </c>
      <c r="BI431" s="230">
        <f>IF(N431="nulová",J431,0)</f>
        <v>0</v>
      </c>
      <c r="BJ431" s="17" t="s">
        <v>158</v>
      </c>
      <c r="BK431" s="230">
        <f>ROUND(I431*H431,2)</f>
        <v>0</v>
      </c>
      <c r="BL431" s="17" t="s">
        <v>237</v>
      </c>
      <c r="BM431" s="229" t="s">
        <v>674</v>
      </c>
    </row>
    <row r="432" s="12" customFormat="1" ht="22.8" customHeight="1">
      <c r="A432" s="12"/>
      <c r="B432" s="202"/>
      <c r="C432" s="203"/>
      <c r="D432" s="204" t="s">
        <v>77</v>
      </c>
      <c r="E432" s="215" t="s">
        <v>675</v>
      </c>
      <c r="F432" s="215" t="s">
        <v>676</v>
      </c>
      <c r="G432" s="203"/>
      <c r="H432" s="203"/>
      <c r="I432" s="206"/>
      <c r="J432" s="216">
        <f>BK432</f>
        <v>0</v>
      </c>
      <c r="K432" s="203"/>
      <c r="L432" s="207"/>
      <c r="M432" s="208"/>
      <c r="N432" s="209"/>
      <c r="O432" s="209"/>
      <c r="P432" s="210">
        <f>SUM(P433:P436)</f>
        <v>0</v>
      </c>
      <c r="Q432" s="209"/>
      <c r="R432" s="210">
        <f>SUM(R433:R436)</f>
        <v>0</v>
      </c>
      <c r="S432" s="209"/>
      <c r="T432" s="211">
        <f>SUM(T433:T436)</f>
        <v>0.97200000000000009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12" t="s">
        <v>158</v>
      </c>
      <c r="AT432" s="213" t="s">
        <v>77</v>
      </c>
      <c r="AU432" s="213" t="s">
        <v>86</v>
      </c>
      <c r="AY432" s="212" t="s">
        <v>152</v>
      </c>
      <c r="BK432" s="214">
        <f>SUM(BK433:BK436)</f>
        <v>0</v>
      </c>
    </row>
    <row r="433" s="2" customFormat="1" ht="24.15" customHeight="1">
      <c r="A433" s="38"/>
      <c r="B433" s="39"/>
      <c r="C433" s="217" t="s">
        <v>677</v>
      </c>
      <c r="D433" s="217" t="s">
        <v>154</v>
      </c>
      <c r="E433" s="218" t="s">
        <v>678</v>
      </c>
      <c r="F433" s="219" t="s">
        <v>679</v>
      </c>
      <c r="G433" s="220" t="s">
        <v>90</v>
      </c>
      <c r="H433" s="221">
        <v>38.880000000000003</v>
      </c>
      <c r="I433" s="222"/>
      <c r="J433" s="223">
        <f>ROUND(I433*H433,2)</f>
        <v>0</v>
      </c>
      <c r="K433" s="224"/>
      <c r="L433" s="44"/>
      <c r="M433" s="225" t="s">
        <v>1</v>
      </c>
      <c r="N433" s="226" t="s">
        <v>44</v>
      </c>
      <c r="O433" s="91"/>
      <c r="P433" s="227">
        <f>O433*H433</f>
        <v>0</v>
      </c>
      <c r="Q433" s="227">
        <v>0</v>
      </c>
      <c r="R433" s="227">
        <f>Q433*H433</f>
        <v>0</v>
      </c>
      <c r="S433" s="227">
        <v>0.025000000000000001</v>
      </c>
      <c r="T433" s="228">
        <f>S433*H433</f>
        <v>0.97200000000000009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9" t="s">
        <v>237</v>
      </c>
      <c r="AT433" s="229" t="s">
        <v>154</v>
      </c>
      <c r="AU433" s="229" t="s">
        <v>158</v>
      </c>
      <c r="AY433" s="17" t="s">
        <v>152</v>
      </c>
      <c r="BE433" s="230">
        <f>IF(N433="základní",J433,0)</f>
        <v>0</v>
      </c>
      <c r="BF433" s="230">
        <f>IF(N433="snížená",J433,0)</f>
        <v>0</v>
      </c>
      <c r="BG433" s="230">
        <f>IF(N433="zákl. přenesená",J433,0)</f>
        <v>0</v>
      </c>
      <c r="BH433" s="230">
        <f>IF(N433="sníž. přenesená",J433,0)</f>
        <v>0</v>
      </c>
      <c r="BI433" s="230">
        <f>IF(N433="nulová",J433,0)</f>
        <v>0</v>
      </c>
      <c r="BJ433" s="17" t="s">
        <v>158</v>
      </c>
      <c r="BK433" s="230">
        <f>ROUND(I433*H433,2)</f>
        <v>0</v>
      </c>
      <c r="BL433" s="17" t="s">
        <v>237</v>
      </c>
      <c r="BM433" s="229" t="s">
        <v>680</v>
      </c>
    </row>
    <row r="434" s="13" customFormat="1">
      <c r="A434" s="13"/>
      <c r="B434" s="231"/>
      <c r="C434" s="232"/>
      <c r="D434" s="233" t="s">
        <v>160</v>
      </c>
      <c r="E434" s="234" t="s">
        <v>1</v>
      </c>
      <c r="F434" s="235" t="s">
        <v>313</v>
      </c>
      <c r="G434" s="232"/>
      <c r="H434" s="236">
        <v>19.440000000000001</v>
      </c>
      <c r="I434" s="237"/>
      <c r="J434" s="232"/>
      <c r="K434" s="232"/>
      <c r="L434" s="238"/>
      <c r="M434" s="239"/>
      <c r="N434" s="240"/>
      <c r="O434" s="240"/>
      <c r="P434" s="240"/>
      <c r="Q434" s="240"/>
      <c r="R434" s="240"/>
      <c r="S434" s="240"/>
      <c r="T434" s="24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2" t="s">
        <v>160</v>
      </c>
      <c r="AU434" s="242" t="s">
        <v>158</v>
      </c>
      <c r="AV434" s="13" t="s">
        <v>158</v>
      </c>
      <c r="AW434" s="13" t="s">
        <v>34</v>
      </c>
      <c r="AX434" s="13" t="s">
        <v>78</v>
      </c>
      <c r="AY434" s="242" t="s">
        <v>152</v>
      </c>
    </row>
    <row r="435" s="13" customFormat="1">
      <c r="A435" s="13"/>
      <c r="B435" s="231"/>
      <c r="C435" s="232"/>
      <c r="D435" s="233" t="s">
        <v>160</v>
      </c>
      <c r="E435" s="234" t="s">
        <v>1</v>
      </c>
      <c r="F435" s="235" t="s">
        <v>314</v>
      </c>
      <c r="G435" s="232"/>
      <c r="H435" s="236">
        <v>19.440000000000001</v>
      </c>
      <c r="I435" s="237"/>
      <c r="J435" s="232"/>
      <c r="K435" s="232"/>
      <c r="L435" s="238"/>
      <c r="M435" s="239"/>
      <c r="N435" s="240"/>
      <c r="O435" s="240"/>
      <c r="P435" s="240"/>
      <c r="Q435" s="240"/>
      <c r="R435" s="240"/>
      <c r="S435" s="240"/>
      <c r="T435" s="24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2" t="s">
        <v>160</v>
      </c>
      <c r="AU435" s="242" t="s">
        <v>158</v>
      </c>
      <c r="AV435" s="13" t="s">
        <v>158</v>
      </c>
      <c r="AW435" s="13" t="s">
        <v>34</v>
      </c>
      <c r="AX435" s="13" t="s">
        <v>78</v>
      </c>
      <c r="AY435" s="242" t="s">
        <v>152</v>
      </c>
    </row>
    <row r="436" s="14" customFormat="1">
      <c r="A436" s="14"/>
      <c r="B436" s="243"/>
      <c r="C436" s="244"/>
      <c r="D436" s="233" t="s">
        <v>160</v>
      </c>
      <c r="E436" s="245" t="s">
        <v>1</v>
      </c>
      <c r="F436" s="246" t="s">
        <v>163</v>
      </c>
      <c r="G436" s="244"/>
      <c r="H436" s="247">
        <v>38.880000000000003</v>
      </c>
      <c r="I436" s="248"/>
      <c r="J436" s="244"/>
      <c r="K436" s="244"/>
      <c r="L436" s="249"/>
      <c r="M436" s="250"/>
      <c r="N436" s="251"/>
      <c r="O436" s="251"/>
      <c r="P436" s="251"/>
      <c r="Q436" s="251"/>
      <c r="R436" s="251"/>
      <c r="S436" s="251"/>
      <c r="T436" s="252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3" t="s">
        <v>160</v>
      </c>
      <c r="AU436" s="253" t="s">
        <v>158</v>
      </c>
      <c r="AV436" s="14" t="s">
        <v>157</v>
      </c>
      <c r="AW436" s="14" t="s">
        <v>34</v>
      </c>
      <c r="AX436" s="14" t="s">
        <v>86</v>
      </c>
      <c r="AY436" s="253" t="s">
        <v>152</v>
      </c>
    </row>
    <row r="437" s="12" customFormat="1" ht="22.8" customHeight="1">
      <c r="A437" s="12"/>
      <c r="B437" s="202"/>
      <c r="C437" s="203"/>
      <c r="D437" s="204" t="s">
        <v>77</v>
      </c>
      <c r="E437" s="215" t="s">
        <v>681</v>
      </c>
      <c r="F437" s="215" t="s">
        <v>682</v>
      </c>
      <c r="G437" s="203"/>
      <c r="H437" s="203"/>
      <c r="I437" s="206"/>
      <c r="J437" s="216">
        <f>BK437</f>
        <v>0</v>
      </c>
      <c r="K437" s="203"/>
      <c r="L437" s="207"/>
      <c r="M437" s="208"/>
      <c r="N437" s="209"/>
      <c r="O437" s="209"/>
      <c r="P437" s="210">
        <f>SUM(P438:P479)</f>
        <v>0</v>
      </c>
      <c r="Q437" s="209"/>
      <c r="R437" s="210">
        <f>SUM(R438:R479)</f>
        <v>0.2582238</v>
      </c>
      <c r="S437" s="209"/>
      <c r="T437" s="211">
        <f>SUM(T438:T479)</f>
        <v>0.051659999999999998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12" t="s">
        <v>158</v>
      </c>
      <c r="AT437" s="213" t="s">
        <v>77</v>
      </c>
      <c r="AU437" s="213" t="s">
        <v>86</v>
      </c>
      <c r="AY437" s="212" t="s">
        <v>152</v>
      </c>
      <c r="BK437" s="214">
        <f>SUM(BK438:BK479)</f>
        <v>0</v>
      </c>
    </row>
    <row r="438" s="2" customFormat="1" ht="21.75" customHeight="1">
      <c r="A438" s="38"/>
      <c r="B438" s="39"/>
      <c r="C438" s="217" t="s">
        <v>683</v>
      </c>
      <c r="D438" s="217" t="s">
        <v>154</v>
      </c>
      <c r="E438" s="218" t="s">
        <v>684</v>
      </c>
      <c r="F438" s="219" t="s">
        <v>685</v>
      </c>
      <c r="G438" s="220" t="s">
        <v>90</v>
      </c>
      <c r="H438" s="221">
        <v>59.420000000000002</v>
      </c>
      <c r="I438" s="222"/>
      <c r="J438" s="223">
        <f>ROUND(I438*H438,2)</f>
        <v>0</v>
      </c>
      <c r="K438" s="224"/>
      <c r="L438" s="44"/>
      <c r="M438" s="225" t="s">
        <v>1</v>
      </c>
      <c r="N438" s="226" t="s">
        <v>44</v>
      </c>
      <c r="O438" s="91"/>
      <c r="P438" s="227">
        <f>O438*H438</f>
        <v>0</v>
      </c>
      <c r="Q438" s="227">
        <v>0</v>
      </c>
      <c r="R438" s="227">
        <f>Q438*H438</f>
        <v>0</v>
      </c>
      <c r="S438" s="227">
        <v>0</v>
      </c>
      <c r="T438" s="228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9" t="s">
        <v>237</v>
      </c>
      <c r="AT438" s="229" t="s">
        <v>154</v>
      </c>
      <c r="AU438" s="229" t="s">
        <v>158</v>
      </c>
      <c r="AY438" s="17" t="s">
        <v>152</v>
      </c>
      <c r="BE438" s="230">
        <f>IF(N438="základní",J438,0)</f>
        <v>0</v>
      </c>
      <c r="BF438" s="230">
        <f>IF(N438="snížená",J438,0)</f>
        <v>0</v>
      </c>
      <c r="BG438" s="230">
        <f>IF(N438="zákl. přenesená",J438,0)</f>
        <v>0</v>
      </c>
      <c r="BH438" s="230">
        <f>IF(N438="sníž. přenesená",J438,0)</f>
        <v>0</v>
      </c>
      <c r="BI438" s="230">
        <f>IF(N438="nulová",J438,0)</f>
        <v>0</v>
      </c>
      <c r="BJ438" s="17" t="s">
        <v>158</v>
      </c>
      <c r="BK438" s="230">
        <f>ROUND(I438*H438,2)</f>
        <v>0</v>
      </c>
      <c r="BL438" s="17" t="s">
        <v>237</v>
      </c>
      <c r="BM438" s="229" t="s">
        <v>686</v>
      </c>
    </row>
    <row r="439" s="13" customFormat="1">
      <c r="A439" s="13"/>
      <c r="B439" s="231"/>
      <c r="C439" s="232"/>
      <c r="D439" s="233" t="s">
        <v>160</v>
      </c>
      <c r="E439" s="234" t="s">
        <v>1</v>
      </c>
      <c r="F439" s="235" t="s">
        <v>93</v>
      </c>
      <c r="G439" s="232"/>
      <c r="H439" s="236">
        <v>59.420000000000002</v>
      </c>
      <c r="I439" s="237"/>
      <c r="J439" s="232"/>
      <c r="K439" s="232"/>
      <c r="L439" s="238"/>
      <c r="M439" s="239"/>
      <c r="N439" s="240"/>
      <c r="O439" s="240"/>
      <c r="P439" s="240"/>
      <c r="Q439" s="240"/>
      <c r="R439" s="240"/>
      <c r="S439" s="240"/>
      <c r="T439" s="24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2" t="s">
        <v>160</v>
      </c>
      <c r="AU439" s="242" t="s">
        <v>158</v>
      </c>
      <c r="AV439" s="13" t="s">
        <v>158</v>
      </c>
      <c r="AW439" s="13" t="s">
        <v>34</v>
      </c>
      <c r="AX439" s="13" t="s">
        <v>86</v>
      </c>
      <c r="AY439" s="242" t="s">
        <v>152</v>
      </c>
    </row>
    <row r="440" s="2" customFormat="1" ht="16.5" customHeight="1">
      <c r="A440" s="38"/>
      <c r="B440" s="39"/>
      <c r="C440" s="217" t="s">
        <v>687</v>
      </c>
      <c r="D440" s="217" t="s">
        <v>154</v>
      </c>
      <c r="E440" s="218" t="s">
        <v>688</v>
      </c>
      <c r="F440" s="219" t="s">
        <v>689</v>
      </c>
      <c r="G440" s="220" t="s">
        <v>90</v>
      </c>
      <c r="H440" s="221">
        <v>59.420000000000002</v>
      </c>
      <c r="I440" s="222"/>
      <c r="J440" s="223">
        <f>ROUND(I440*H440,2)</f>
        <v>0</v>
      </c>
      <c r="K440" s="224"/>
      <c r="L440" s="44"/>
      <c r="M440" s="225" t="s">
        <v>1</v>
      </c>
      <c r="N440" s="226" t="s">
        <v>44</v>
      </c>
      <c r="O440" s="91"/>
      <c r="P440" s="227">
        <f>O440*H440</f>
        <v>0</v>
      </c>
      <c r="Q440" s="227">
        <v>0</v>
      </c>
      <c r="R440" s="227">
        <f>Q440*H440</f>
        <v>0</v>
      </c>
      <c r="S440" s="227">
        <v>0</v>
      </c>
      <c r="T440" s="228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9" t="s">
        <v>237</v>
      </c>
      <c r="AT440" s="229" t="s">
        <v>154</v>
      </c>
      <c r="AU440" s="229" t="s">
        <v>158</v>
      </c>
      <c r="AY440" s="17" t="s">
        <v>152</v>
      </c>
      <c r="BE440" s="230">
        <f>IF(N440="základní",J440,0)</f>
        <v>0</v>
      </c>
      <c r="BF440" s="230">
        <f>IF(N440="snížená",J440,0)</f>
        <v>0</v>
      </c>
      <c r="BG440" s="230">
        <f>IF(N440="zákl. přenesená",J440,0)</f>
        <v>0</v>
      </c>
      <c r="BH440" s="230">
        <f>IF(N440="sníž. přenesená",J440,0)</f>
        <v>0</v>
      </c>
      <c r="BI440" s="230">
        <f>IF(N440="nulová",J440,0)</f>
        <v>0</v>
      </c>
      <c r="BJ440" s="17" t="s">
        <v>158</v>
      </c>
      <c r="BK440" s="230">
        <f>ROUND(I440*H440,2)</f>
        <v>0</v>
      </c>
      <c r="BL440" s="17" t="s">
        <v>237</v>
      </c>
      <c r="BM440" s="229" t="s">
        <v>690</v>
      </c>
    </row>
    <row r="441" s="13" customFormat="1">
      <c r="A441" s="13"/>
      <c r="B441" s="231"/>
      <c r="C441" s="232"/>
      <c r="D441" s="233" t="s">
        <v>160</v>
      </c>
      <c r="E441" s="234" t="s">
        <v>1</v>
      </c>
      <c r="F441" s="235" t="s">
        <v>93</v>
      </c>
      <c r="G441" s="232"/>
      <c r="H441" s="236">
        <v>59.420000000000002</v>
      </c>
      <c r="I441" s="237"/>
      <c r="J441" s="232"/>
      <c r="K441" s="232"/>
      <c r="L441" s="238"/>
      <c r="M441" s="239"/>
      <c r="N441" s="240"/>
      <c r="O441" s="240"/>
      <c r="P441" s="240"/>
      <c r="Q441" s="240"/>
      <c r="R441" s="240"/>
      <c r="S441" s="240"/>
      <c r="T441" s="24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2" t="s">
        <v>160</v>
      </c>
      <c r="AU441" s="242" t="s">
        <v>158</v>
      </c>
      <c r="AV441" s="13" t="s">
        <v>158</v>
      </c>
      <c r="AW441" s="13" t="s">
        <v>34</v>
      </c>
      <c r="AX441" s="13" t="s">
        <v>86</v>
      </c>
      <c r="AY441" s="242" t="s">
        <v>152</v>
      </c>
    </row>
    <row r="442" s="2" customFormat="1" ht="24.15" customHeight="1">
      <c r="A442" s="38"/>
      <c r="B442" s="39"/>
      <c r="C442" s="217" t="s">
        <v>691</v>
      </c>
      <c r="D442" s="217" t="s">
        <v>154</v>
      </c>
      <c r="E442" s="218" t="s">
        <v>692</v>
      </c>
      <c r="F442" s="219" t="s">
        <v>693</v>
      </c>
      <c r="G442" s="220" t="s">
        <v>90</v>
      </c>
      <c r="H442" s="221">
        <v>54.299999999999997</v>
      </c>
      <c r="I442" s="222"/>
      <c r="J442" s="223">
        <f>ROUND(I442*H442,2)</f>
        <v>0</v>
      </c>
      <c r="K442" s="224"/>
      <c r="L442" s="44"/>
      <c r="M442" s="225" t="s">
        <v>1</v>
      </c>
      <c r="N442" s="226" t="s">
        <v>44</v>
      </c>
      <c r="O442" s="91"/>
      <c r="P442" s="227">
        <f>O442*H442</f>
        <v>0</v>
      </c>
      <c r="Q442" s="227">
        <v>3.0000000000000001E-05</v>
      </c>
      <c r="R442" s="227">
        <f>Q442*H442</f>
        <v>0.001629</v>
      </c>
      <c r="S442" s="227">
        <v>0</v>
      </c>
      <c r="T442" s="228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9" t="s">
        <v>237</v>
      </c>
      <c r="AT442" s="229" t="s">
        <v>154</v>
      </c>
      <c r="AU442" s="229" t="s">
        <v>158</v>
      </c>
      <c r="AY442" s="17" t="s">
        <v>152</v>
      </c>
      <c r="BE442" s="230">
        <f>IF(N442="základní",J442,0)</f>
        <v>0</v>
      </c>
      <c r="BF442" s="230">
        <f>IF(N442="snížená",J442,0)</f>
        <v>0</v>
      </c>
      <c r="BG442" s="230">
        <f>IF(N442="zákl. přenesená",J442,0)</f>
        <v>0</v>
      </c>
      <c r="BH442" s="230">
        <f>IF(N442="sníž. přenesená",J442,0)</f>
        <v>0</v>
      </c>
      <c r="BI442" s="230">
        <f>IF(N442="nulová",J442,0)</f>
        <v>0</v>
      </c>
      <c r="BJ442" s="17" t="s">
        <v>158</v>
      </c>
      <c r="BK442" s="230">
        <f>ROUND(I442*H442,2)</f>
        <v>0</v>
      </c>
      <c r="BL442" s="17" t="s">
        <v>237</v>
      </c>
      <c r="BM442" s="229" t="s">
        <v>694</v>
      </c>
    </row>
    <row r="443" s="13" customFormat="1">
      <c r="A443" s="13"/>
      <c r="B443" s="231"/>
      <c r="C443" s="232"/>
      <c r="D443" s="233" t="s">
        <v>160</v>
      </c>
      <c r="E443" s="234" t="s">
        <v>1</v>
      </c>
      <c r="F443" s="235" t="s">
        <v>695</v>
      </c>
      <c r="G443" s="232"/>
      <c r="H443" s="236">
        <v>8.4299999999999997</v>
      </c>
      <c r="I443" s="237"/>
      <c r="J443" s="232"/>
      <c r="K443" s="232"/>
      <c r="L443" s="238"/>
      <c r="M443" s="239"/>
      <c r="N443" s="240"/>
      <c r="O443" s="240"/>
      <c r="P443" s="240"/>
      <c r="Q443" s="240"/>
      <c r="R443" s="240"/>
      <c r="S443" s="240"/>
      <c r="T443" s="24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2" t="s">
        <v>160</v>
      </c>
      <c r="AU443" s="242" t="s">
        <v>158</v>
      </c>
      <c r="AV443" s="13" t="s">
        <v>158</v>
      </c>
      <c r="AW443" s="13" t="s">
        <v>34</v>
      </c>
      <c r="AX443" s="13" t="s">
        <v>78</v>
      </c>
      <c r="AY443" s="242" t="s">
        <v>152</v>
      </c>
    </row>
    <row r="444" s="13" customFormat="1">
      <c r="A444" s="13"/>
      <c r="B444" s="231"/>
      <c r="C444" s="232"/>
      <c r="D444" s="233" t="s">
        <v>160</v>
      </c>
      <c r="E444" s="234" t="s">
        <v>1</v>
      </c>
      <c r="F444" s="235" t="s">
        <v>313</v>
      </c>
      <c r="G444" s="232"/>
      <c r="H444" s="236">
        <v>19.440000000000001</v>
      </c>
      <c r="I444" s="237"/>
      <c r="J444" s="232"/>
      <c r="K444" s="232"/>
      <c r="L444" s="238"/>
      <c r="M444" s="239"/>
      <c r="N444" s="240"/>
      <c r="O444" s="240"/>
      <c r="P444" s="240"/>
      <c r="Q444" s="240"/>
      <c r="R444" s="240"/>
      <c r="S444" s="240"/>
      <c r="T444" s="24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2" t="s">
        <v>160</v>
      </c>
      <c r="AU444" s="242" t="s">
        <v>158</v>
      </c>
      <c r="AV444" s="13" t="s">
        <v>158</v>
      </c>
      <c r="AW444" s="13" t="s">
        <v>34</v>
      </c>
      <c r="AX444" s="13" t="s">
        <v>78</v>
      </c>
      <c r="AY444" s="242" t="s">
        <v>152</v>
      </c>
    </row>
    <row r="445" s="13" customFormat="1">
      <c r="A445" s="13"/>
      <c r="B445" s="231"/>
      <c r="C445" s="232"/>
      <c r="D445" s="233" t="s">
        <v>160</v>
      </c>
      <c r="E445" s="234" t="s">
        <v>1</v>
      </c>
      <c r="F445" s="235" t="s">
        <v>314</v>
      </c>
      <c r="G445" s="232"/>
      <c r="H445" s="236">
        <v>19.440000000000001</v>
      </c>
      <c r="I445" s="237"/>
      <c r="J445" s="232"/>
      <c r="K445" s="232"/>
      <c r="L445" s="238"/>
      <c r="M445" s="239"/>
      <c r="N445" s="240"/>
      <c r="O445" s="240"/>
      <c r="P445" s="240"/>
      <c r="Q445" s="240"/>
      <c r="R445" s="240"/>
      <c r="S445" s="240"/>
      <c r="T445" s="24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2" t="s">
        <v>160</v>
      </c>
      <c r="AU445" s="242" t="s">
        <v>158</v>
      </c>
      <c r="AV445" s="13" t="s">
        <v>158</v>
      </c>
      <c r="AW445" s="13" t="s">
        <v>34</v>
      </c>
      <c r="AX445" s="13" t="s">
        <v>78</v>
      </c>
      <c r="AY445" s="242" t="s">
        <v>152</v>
      </c>
    </row>
    <row r="446" s="13" customFormat="1">
      <c r="A446" s="13"/>
      <c r="B446" s="231"/>
      <c r="C446" s="232"/>
      <c r="D446" s="233" t="s">
        <v>160</v>
      </c>
      <c r="E446" s="234" t="s">
        <v>1</v>
      </c>
      <c r="F446" s="235" t="s">
        <v>696</v>
      </c>
      <c r="G446" s="232"/>
      <c r="H446" s="236">
        <v>6.9900000000000002</v>
      </c>
      <c r="I446" s="237"/>
      <c r="J446" s="232"/>
      <c r="K446" s="232"/>
      <c r="L446" s="238"/>
      <c r="M446" s="239"/>
      <c r="N446" s="240"/>
      <c r="O446" s="240"/>
      <c r="P446" s="240"/>
      <c r="Q446" s="240"/>
      <c r="R446" s="240"/>
      <c r="S446" s="240"/>
      <c r="T446" s="241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2" t="s">
        <v>160</v>
      </c>
      <c r="AU446" s="242" t="s">
        <v>158</v>
      </c>
      <c r="AV446" s="13" t="s">
        <v>158</v>
      </c>
      <c r="AW446" s="13" t="s">
        <v>34</v>
      </c>
      <c r="AX446" s="13" t="s">
        <v>78</v>
      </c>
      <c r="AY446" s="242" t="s">
        <v>152</v>
      </c>
    </row>
    <row r="447" s="14" customFormat="1">
      <c r="A447" s="14"/>
      <c r="B447" s="243"/>
      <c r="C447" s="244"/>
      <c r="D447" s="233" t="s">
        <v>160</v>
      </c>
      <c r="E447" s="245" t="s">
        <v>1</v>
      </c>
      <c r="F447" s="246" t="s">
        <v>163</v>
      </c>
      <c r="G447" s="244"/>
      <c r="H447" s="247">
        <v>54.299999999999997</v>
      </c>
      <c r="I447" s="248"/>
      <c r="J447" s="244"/>
      <c r="K447" s="244"/>
      <c r="L447" s="249"/>
      <c r="M447" s="250"/>
      <c r="N447" s="251"/>
      <c r="O447" s="251"/>
      <c r="P447" s="251"/>
      <c r="Q447" s="251"/>
      <c r="R447" s="251"/>
      <c r="S447" s="251"/>
      <c r="T447" s="252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3" t="s">
        <v>160</v>
      </c>
      <c r="AU447" s="253" t="s">
        <v>158</v>
      </c>
      <c r="AV447" s="14" t="s">
        <v>157</v>
      </c>
      <c r="AW447" s="14" t="s">
        <v>34</v>
      </c>
      <c r="AX447" s="14" t="s">
        <v>86</v>
      </c>
      <c r="AY447" s="253" t="s">
        <v>152</v>
      </c>
    </row>
    <row r="448" s="2" customFormat="1" ht="24.15" customHeight="1">
      <c r="A448" s="38"/>
      <c r="B448" s="39"/>
      <c r="C448" s="217" t="s">
        <v>697</v>
      </c>
      <c r="D448" s="217" t="s">
        <v>154</v>
      </c>
      <c r="E448" s="218" t="s">
        <v>698</v>
      </c>
      <c r="F448" s="219" t="s">
        <v>699</v>
      </c>
      <c r="G448" s="220" t="s">
        <v>90</v>
      </c>
      <c r="H448" s="221">
        <v>17.219999999999999</v>
      </c>
      <c r="I448" s="222"/>
      <c r="J448" s="223">
        <f>ROUND(I448*H448,2)</f>
        <v>0</v>
      </c>
      <c r="K448" s="224"/>
      <c r="L448" s="44"/>
      <c r="M448" s="225" t="s">
        <v>1</v>
      </c>
      <c r="N448" s="226" t="s">
        <v>44</v>
      </c>
      <c r="O448" s="91"/>
      <c r="P448" s="227">
        <f>O448*H448</f>
        <v>0</v>
      </c>
      <c r="Q448" s="227">
        <v>0</v>
      </c>
      <c r="R448" s="227">
        <f>Q448*H448</f>
        <v>0</v>
      </c>
      <c r="S448" s="227">
        <v>0.0030000000000000001</v>
      </c>
      <c r="T448" s="228">
        <f>S448*H448</f>
        <v>0.051659999999999998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9" t="s">
        <v>237</v>
      </c>
      <c r="AT448" s="229" t="s">
        <v>154</v>
      </c>
      <c r="AU448" s="229" t="s">
        <v>158</v>
      </c>
      <c r="AY448" s="17" t="s">
        <v>152</v>
      </c>
      <c r="BE448" s="230">
        <f>IF(N448="základní",J448,0)</f>
        <v>0</v>
      </c>
      <c r="BF448" s="230">
        <f>IF(N448="snížená",J448,0)</f>
        <v>0</v>
      </c>
      <c r="BG448" s="230">
        <f>IF(N448="zákl. přenesená",J448,0)</f>
        <v>0</v>
      </c>
      <c r="BH448" s="230">
        <f>IF(N448="sníž. přenesená",J448,0)</f>
        <v>0</v>
      </c>
      <c r="BI448" s="230">
        <f>IF(N448="nulová",J448,0)</f>
        <v>0</v>
      </c>
      <c r="BJ448" s="17" t="s">
        <v>158</v>
      </c>
      <c r="BK448" s="230">
        <f>ROUND(I448*H448,2)</f>
        <v>0</v>
      </c>
      <c r="BL448" s="17" t="s">
        <v>237</v>
      </c>
      <c r="BM448" s="229" t="s">
        <v>700</v>
      </c>
    </row>
    <row r="449" s="13" customFormat="1">
      <c r="A449" s="13"/>
      <c r="B449" s="231"/>
      <c r="C449" s="232"/>
      <c r="D449" s="233" t="s">
        <v>160</v>
      </c>
      <c r="E449" s="234" t="s">
        <v>1</v>
      </c>
      <c r="F449" s="235" t="s">
        <v>701</v>
      </c>
      <c r="G449" s="232"/>
      <c r="H449" s="236">
        <v>10.23</v>
      </c>
      <c r="I449" s="237"/>
      <c r="J449" s="232"/>
      <c r="K449" s="232"/>
      <c r="L449" s="238"/>
      <c r="M449" s="239"/>
      <c r="N449" s="240"/>
      <c r="O449" s="240"/>
      <c r="P449" s="240"/>
      <c r="Q449" s="240"/>
      <c r="R449" s="240"/>
      <c r="S449" s="240"/>
      <c r="T449" s="24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2" t="s">
        <v>160</v>
      </c>
      <c r="AU449" s="242" t="s">
        <v>158</v>
      </c>
      <c r="AV449" s="13" t="s">
        <v>158</v>
      </c>
      <c r="AW449" s="13" t="s">
        <v>34</v>
      </c>
      <c r="AX449" s="13" t="s">
        <v>78</v>
      </c>
      <c r="AY449" s="242" t="s">
        <v>152</v>
      </c>
    </row>
    <row r="450" s="13" customFormat="1">
      <c r="A450" s="13"/>
      <c r="B450" s="231"/>
      <c r="C450" s="232"/>
      <c r="D450" s="233" t="s">
        <v>160</v>
      </c>
      <c r="E450" s="234" t="s">
        <v>1</v>
      </c>
      <c r="F450" s="235" t="s">
        <v>696</v>
      </c>
      <c r="G450" s="232"/>
      <c r="H450" s="236">
        <v>6.9900000000000002</v>
      </c>
      <c r="I450" s="237"/>
      <c r="J450" s="232"/>
      <c r="K450" s="232"/>
      <c r="L450" s="238"/>
      <c r="M450" s="239"/>
      <c r="N450" s="240"/>
      <c r="O450" s="240"/>
      <c r="P450" s="240"/>
      <c r="Q450" s="240"/>
      <c r="R450" s="240"/>
      <c r="S450" s="240"/>
      <c r="T450" s="241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2" t="s">
        <v>160</v>
      </c>
      <c r="AU450" s="242" t="s">
        <v>158</v>
      </c>
      <c r="AV450" s="13" t="s">
        <v>158</v>
      </c>
      <c r="AW450" s="13" t="s">
        <v>34</v>
      </c>
      <c r="AX450" s="13" t="s">
        <v>78</v>
      </c>
      <c r="AY450" s="242" t="s">
        <v>152</v>
      </c>
    </row>
    <row r="451" s="14" customFormat="1">
      <c r="A451" s="14"/>
      <c r="B451" s="243"/>
      <c r="C451" s="244"/>
      <c r="D451" s="233" t="s">
        <v>160</v>
      </c>
      <c r="E451" s="245" t="s">
        <v>1</v>
      </c>
      <c r="F451" s="246" t="s">
        <v>163</v>
      </c>
      <c r="G451" s="244"/>
      <c r="H451" s="247">
        <v>17.219999999999999</v>
      </c>
      <c r="I451" s="248"/>
      <c r="J451" s="244"/>
      <c r="K451" s="244"/>
      <c r="L451" s="249"/>
      <c r="M451" s="250"/>
      <c r="N451" s="251"/>
      <c r="O451" s="251"/>
      <c r="P451" s="251"/>
      <c r="Q451" s="251"/>
      <c r="R451" s="251"/>
      <c r="S451" s="251"/>
      <c r="T451" s="252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3" t="s">
        <v>160</v>
      </c>
      <c r="AU451" s="253" t="s">
        <v>158</v>
      </c>
      <c r="AV451" s="14" t="s">
        <v>157</v>
      </c>
      <c r="AW451" s="14" t="s">
        <v>34</v>
      </c>
      <c r="AX451" s="14" t="s">
        <v>86</v>
      </c>
      <c r="AY451" s="253" t="s">
        <v>152</v>
      </c>
    </row>
    <row r="452" s="2" customFormat="1" ht="21.75" customHeight="1">
      <c r="A452" s="38"/>
      <c r="B452" s="39"/>
      <c r="C452" s="217" t="s">
        <v>702</v>
      </c>
      <c r="D452" s="217" t="s">
        <v>154</v>
      </c>
      <c r="E452" s="218" t="s">
        <v>703</v>
      </c>
      <c r="F452" s="219" t="s">
        <v>704</v>
      </c>
      <c r="G452" s="220" t="s">
        <v>90</v>
      </c>
      <c r="H452" s="221">
        <v>56.100000000000001</v>
      </c>
      <c r="I452" s="222"/>
      <c r="J452" s="223">
        <f>ROUND(I452*H452,2)</f>
        <v>0</v>
      </c>
      <c r="K452" s="224"/>
      <c r="L452" s="44"/>
      <c r="M452" s="225" t="s">
        <v>1</v>
      </c>
      <c r="N452" s="226" t="s">
        <v>44</v>
      </c>
      <c r="O452" s="91"/>
      <c r="P452" s="227">
        <f>O452*H452</f>
        <v>0</v>
      </c>
      <c r="Q452" s="227">
        <v>0.00029999999999999997</v>
      </c>
      <c r="R452" s="227">
        <f>Q452*H452</f>
        <v>0.016829999999999998</v>
      </c>
      <c r="S452" s="227">
        <v>0</v>
      </c>
      <c r="T452" s="228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9" t="s">
        <v>237</v>
      </c>
      <c r="AT452" s="229" t="s">
        <v>154</v>
      </c>
      <c r="AU452" s="229" t="s">
        <v>158</v>
      </c>
      <c r="AY452" s="17" t="s">
        <v>152</v>
      </c>
      <c r="BE452" s="230">
        <f>IF(N452="základní",J452,0)</f>
        <v>0</v>
      </c>
      <c r="BF452" s="230">
        <f>IF(N452="snížená",J452,0)</f>
        <v>0</v>
      </c>
      <c r="BG452" s="230">
        <f>IF(N452="zákl. přenesená",J452,0)</f>
        <v>0</v>
      </c>
      <c r="BH452" s="230">
        <f>IF(N452="sníž. přenesená",J452,0)</f>
        <v>0</v>
      </c>
      <c r="BI452" s="230">
        <f>IF(N452="nulová",J452,0)</f>
        <v>0</v>
      </c>
      <c r="BJ452" s="17" t="s">
        <v>158</v>
      </c>
      <c r="BK452" s="230">
        <f>ROUND(I452*H452,2)</f>
        <v>0</v>
      </c>
      <c r="BL452" s="17" t="s">
        <v>237</v>
      </c>
      <c r="BM452" s="229" t="s">
        <v>705</v>
      </c>
    </row>
    <row r="453" s="13" customFormat="1">
      <c r="A453" s="13"/>
      <c r="B453" s="231"/>
      <c r="C453" s="232"/>
      <c r="D453" s="233" t="s">
        <v>160</v>
      </c>
      <c r="E453" s="234" t="s">
        <v>1</v>
      </c>
      <c r="F453" s="235" t="s">
        <v>93</v>
      </c>
      <c r="G453" s="232"/>
      <c r="H453" s="236">
        <v>59.420000000000002</v>
      </c>
      <c r="I453" s="237"/>
      <c r="J453" s="232"/>
      <c r="K453" s="232"/>
      <c r="L453" s="238"/>
      <c r="M453" s="239"/>
      <c r="N453" s="240"/>
      <c r="O453" s="240"/>
      <c r="P453" s="240"/>
      <c r="Q453" s="240"/>
      <c r="R453" s="240"/>
      <c r="S453" s="240"/>
      <c r="T453" s="24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2" t="s">
        <v>160</v>
      </c>
      <c r="AU453" s="242" t="s">
        <v>158</v>
      </c>
      <c r="AV453" s="13" t="s">
        <v>158</v>
      </c>
      <c r="AW453" s="13" t="s">
        <v>34</v>
      </c>
      <c r="AX453" s="13" t="s">
        <v>78</v>
      </c>
      <c r="AY453" s="242" t="s">
        <v>152</v>
      </c>
    </row>
    <row r="454" s="13" customFormat="1">
      <c r="A454" s="13"/>
      <c r="B454" s="231"/>
      <c r="C454" s="232"/>
      <c r="D454" s="233" t="s">
        <v>160</v>
      </c>
      <c r="E454" s="234" t="s">
        <v>1</v>
      </c>
      <c r="F454" s="235" t="s">
        <v>706</v>
      </c>
      <c r="G454" s="232"/>
      <c r="H454" s="236">
        <v>-3.3199999999999998</v>
      </c>
      <c r="I454" s="237"/>
      <c r="J454" s="232"/>
      <c r="K454" s="232"/>
      <c r="L454" s="238"/>
      <c r="M454" s="239"/>
      <c r="N454" s="240"/>
      <c r="O454" s="240"/>
      <c r="P454" s="240"/>
      <c r="Q454" s="240"/>
      <c r="R454" s="240"/>
      <c r="S454" s="240"/>
      <c r="T454" s="241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2" t="s">
        <v>160</v>
      </c>
      <c r="AU454" s="242" t="s">
        <v>158</v>
      </c>
      <c r="AV454" s="13" t="s">
        <v>158</v>
      </c>
      <c r="AW454" s="13" t="s">
        <v>34</v>
      </c>
      <c r="AX454" s="13" t="s">
        <v>78</v>
      </c>
      <c r="AY454" s="242" t="s">
        <v>152</v>
      </c>
    </row>
    <row r="455" s="14" customFormat="1">
      <c r="A455" s="14"/>
      <c r="B455" s="243"/>
      <c r="C455" s="244"/>
      <c r="D455" s="233" t="s">
        <v>160</v>
      </c>
      <c r="E455" s="245" t="s">
        <v>1</v>
      </c>
      <c r="F455" s="246" t="s">
        <v>163</v>
      </c>
      <c r="G455" s="244"/>
      <c r="H455" s="247">
        <v>56.100000000000001</v>
      </c>
      <c r="I455" s="248"/>
      <c r="J455" s="244"/>
      <c r="K455" s="244"/>
      <c r="L455" s="249"/>
      <c r="M455" s="250"/>
      <c r="N455" s="251"/>
      <c r="O455" s="251"/>
      <c r="P455" s="251"/>
      <c r="Q455" s="251"/>
      <c r="R455" s="251"/>
      <c r="S455" s="251"/>
      <c r="T455" s="252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3" t="s">
        <v>160</v>
      </c>
      <c r="AU455" s="253" t="s">
        <v>158</v>
      </c>
      <c r="AV455" s="14" t="s">
        <v>157</v>
      </c>
      <c r="AW455" s="14" t="s">
        <v>34</v>
      </c>
      <c r="AX455" s="14" t="s">
        <v>86</v>
      </c>
      <c r="AY455" s="253" t="s">
        <v>152</v>
      </c>
    </row>
    <row r="456" s="2" customFormat="1" ht="44.25" customHeight="1">
      <c r="A456" s="38"/>
      <c r="B456" s="39"/>
      <c r="C456" s="254" t="s">
        <v>707</v>
      </c>
      <c r="D456" s="254" t="s">
        <v>320</v>
      </c>
      <c r="E456" s="255" t="s">
        <v>708</v>
      </c>
      <c r="F456" s="256" t="s">
        <v>709</v>
      </c>
      <c r="G456" s="257" t="s">
        <v>90</v>
      </c>
      <c r="H456" s="258">
        <v>61.710000000000001</v>
      </c>
      <c r="I456" s="259"/>
      <c r="J456" s="260">
        <f>ROUND(I456*H456,2)</f>
        <v>0</v>
      </c>
      <c r="K456" s="261"/>
      <c r="L456" s="262"/>
      <c r="M456" s="263" t="s">
        <v>1</v>
      </c>
      <c r="N456" s="264" t="s">
        <v>44</v>
      </c>
      <c r="O456" s="91"/>
      <c r="P456" s="227">
        <f>O456*H456</f>
        <v>0</v>
      </c>
      <c r="Q456" s="227">
        <v>0.0036800000000000001</v>
      </c>
      <c r="R456" s="227">
        <f>Q456*H456</f>
        <v>0.22709280000000001</v>
      </c>
      <c r="S456" s="227">
        <v>0</v>
      </c>
      <c r="T456" s="228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9" t="s">
        <v>323</v>
      </c>
      <c r="AT456" s="229" t="s">
        <v>320</v>
      </c>
      <c r="AU456" s="229" t="s">
        <v>158</v>
      </c>
      <c r="AY456" s="17" t="s">
        <v>152</v>
      </c>
      <c r="BE456" s="230">
        <f>IF(N456="základní",J456,0)</f>
        <v>0</v>
      </c>
      <c r="BF456" s="230">
        <f>IF(N456="snížená",J456,0)</f>
        <v>0</v>
      </c>
      <c r="BG456" s="230">
        <f>IF(N456="zákl. přenesená",J456,0)</f>
        <v>0</v>
      </c>
      <c r="BH456" s="230">
        <f>IF(N456="sníž. přenesená",J456,0)</f>
        <v>0</v>
      </c>
      <c r="BI456" s="230">
        <f>IF(N456="nulová",J456,0)</f>
        <v>0</v>
      </c>
      <c r="BJ456" s="17" t="s">
        <v>158</v>
      </c>
      <c r="BK456" s="230">
        <f>ROUND(I456*H456,2)</f>
        <v>0</v>
      </c>
      <c r="BL456" s="17" t="s">
        <v>237</v>
      </c>
      <c r="BM456" s="229" t="s">
        <v>710</v>
      </c>
    </row>
    <row r="457" s="13" customFormat="1">
      <c r="A457" s="13"/>
      <c r="B457" s="231"/>
      <c r="C457" s="232"/>
      <c r="D457" s="233" t="s">
        <v>160</v>
      </c>
      <c r="E457" s="234" t="s">
        <v>1</v>
      </c>
      <c r="F457" s="235" t="s">
        <v>93</v>
      </c>
      <c r="G457" s="232"/>
      <c r="H457" s="236">
        <v>59.420000000000002</v>
      </c>
      <c r="I457" s="237"/>
      <c r="J457" s="232"/>
      <c r="K457" s="232"/>
      <c r="L457" s="238"/>
      <c r="M457" s="239"/>
      <c r="N457" s="240"/>
      <c r="O457" s="240"/>
      <c r="P457" s="240"/>
      <c r="Q457" s="240"/>
      <c r="R457" s="240"/>
      <c r="S457" s="240"/>
      <c r="T457" s="24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2" t="s">
        <v>160</v>
      </c>
      <c r="AU457" s="242" t="s">
        <v>158</v>
      </c>
      <c r="AV457" s="13" t="s">
        <v>158</v>
      </c>
      <c r="AW457" s="13" t="s">
        <v>34</v>
      </c>
      <c r="AX457" s="13" t="s">
        <v>78</v>
      </c>
      <c r="AY457" s="242" t="s">
        <v>152</v>
      </c>
    </row>
    <row r="458" s="13" customFormat="1">
      <c r="A458" s="13"/>
      <c r="B458" s="231"/>
      <c r="C458" s="232"/>
      <c r="D458" s="233" t="s">
        <v>160</v>
      </c>
      <c r="E458" s="234" t="s">
        <v>1</v>
      </c>
      <c r="F458" s="235" t="s">
        <v>706</v>
      </c>
      <c r="G458" s="232"/>
      <c r="H458" s="236">
        <v>-3.3199999999999998</v>
      </c>
      <c r="I458" s="237"/>
      <c r="J458" s="232"/>
      <c r="K458" s="232"/>
      <c r="L458" s="238"/>
      <c r="M458" s="239"/>
      <c r="N458" s="240"/>
      <c r="O458" s="240"/>
      <c r="P458" s="240"/>
      <c r="Q458" s="240"/>
      <c r="R458" s="240"/>
      <c r="S458" s="240"/>
      <c r="T458" s="241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2" t="s">
        <v>160</v>
      </c>
      <c r="AU458" s="242" t="s">
        <v>158</v>
      </c>
      <c r="AV458" s="13" t="s">
        <v>158</v>
      </c>
      <c r="AW458" s="13" t="s">
        <v>34</v>
      </c>
      <c r="AX458" s="13" t="s">
        <v>78</v>
      </c>
      <c r="AY458" s="242" t="s">
        <v>152</v>
      </c>
    </row>
    <row r="459" s="14" customFormat="1">
      <c r="A459" s="14"/>
      <c r="B459" s="243"/>
      <c r="C459" s="244"/>
      <c r="D459" s="233" t="s">
        <v>160</v>
      </c>
      <c r="E459" s="245" t="s">
        <v>1</v>
      </c>
      <c r="F459" s="246" t="s">
        <v>163</v>
      </c>
      <c r="G459" s="244"/>
      <c r="H459" s="247">
        <v>56.100000000000001</v>
      </c>
      <c r="I459" s="248"/>
      <c r="J459" s="244"/>
      <c r="K459" s="244"/>
      <c r="L459" s="249"/>
      <c r="M459" s="250"/>
      <c r="N459" s="251"/>
      <c r="O459" s="251"/>
      <c r="P459" s="251"/>
      <c r="Q459" s="251"/>
      <c r="R459" s="251"/>
      <c r="S459" s="251"/>
      <c r="T459" s="252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3" t="s">
        <v>160</v>
      </c>
      <c r="AU459" s="253" t="s">
        <v>158</v>
      </c>
      <c r="AV459" s="14" t="s">
        <v>157</v>
      </c>
      <c r="AW459" s="14" t="s">
        <v>34</v>
      </c>
      <c r="AX459" s="14" t="s">
        <v>86</v>
      </c>
      <c r="AY459" s="253" t="s">
        <v>152</v>
      </c>
    </row>
    <row r="460" s="13" customFormat="1">
      <c r="A460" s="13"/>
      <c r="B460" s="231"/>
      <c r="C460" s="232"/>
      <c r="D460" s="233" t="s">
        <v>160</v>
      </c>
      <c r="E460" s="232"/>
      <c r="F460" s="235" t="s">
        <v>711</v>
      </c>
      <c r="G460" s="232"/>
      <c r="H460" s="236">
        <v>61.710000000000001</v>
      </c>
      <c r="I460" s="237"/>
      <c r="J460" s="232"/>
      <c r="K460" s="232"/>
      <c r="L460" s="238"/>
      <c r="M460" s="239"/>
      <c r="N460" s="240"/>
      <c r="O460" s="240"/>
      <c r="P460" s="240"/>
      <c r="Q460" s="240"/>
      <c r="R460" s="240"/>
      <c r="S460" s="240"/>
      <c r="T460" s="241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2" t="s">
        <v>160</v>
      </c>
      <c r="AU460" s="242" t="s">
        <v>158</v>
      </c>
      <c r="AV460" s="13" t="s">
        <v>158</v>
      </c>
      <c r="AW460" s="13" t="s">
        <v>4</v>
      </c>
      <c r="AX460" s="13" t="s">
        <v>86</v>
      </c>
      <c r="AY460" s="242" t="s">
        <v>152</v>
      </c>
    </row>
    <row r="461" s="2" customFormat="1" ht="16.5" customHeight="1">
      <c r="A461" s="38"/>
      <c r="B461" s="39"/>
      <c r="C461" s="217" t="s">
        <v>712</v>
      </c>
      <c r="D461" s="217" t="s">
        <v>154</v>
      </c>
      <c r="E461" s="218" t="s">
        <v>713</v>
      </c>
      <c r="F461" s="219" t="s">
        <v>714</v>
      </c>
      <c r="G461" s="220" t="s">
        <v>228</v>
      </c>
      <c r="H461" s="221">
        <v>54.799999999999997</v>
      </c>
      <c r="I461" s="222"/>
      <c r="J461" s="223">
        <f>ROUND(I461*H461,2)</f>
        <v>0</v>
      </c>
      <c r="K461" s="224"/>
      <c r="L461" s="44"/>
      <c r="M461" s="225" t="s">
        <v>1</v>
      </c>
      <c r="N461" s="226" t="s">
        <v>44</v>
      </c>
      <c r="O461" s="91"/>
      <c r="P461" s="227">
        <f>O461*H461</f>
        <v>0</v>
      </c>
      <c r="Q461" s="227">
        <v>1.0000000000000001E-05</v>
      </c>
      <c r="R461" s="227">
        <f>Q461*H461</f>
        <v>0.00054799999999999998</v>
      </c>
      <c r="S461" s="227">
        <v>0</v>
      </c>
      <c r="T461" s="228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9" t="s">
        <v>237</v>
      </c>
      <c r="AT461" s="229" t="s">
        <v>154</v>
      </c>
      <c r="AU461" s="229" t="s">
        <v>158</v>
      </c>
      <c r="AY461" s="17" t="s">
        <v>152</v>
      </c>
      <c r="BE461" s="230">
        <f>IF(N461="základní",J461,0)</f>
        <v>0</v>
      </c>
      <c r="BF461" s="230">
        <f>IF(N461="snížená",J461,0)</f>
        <v>0</v>
      </c>
      <c r="BG461" s="230">
        <f>IF(N461="zákl. přenesená",J461,0)</f>
        <v>0</v>
      </c>
      <c r="BH461" s="230">
        <f>IF(N461="sníž. přenesená",J461,0)</f>
        <v>0</v>
      </c>
      <c r="BI461" s="230">
        <f>IF(N461="nulová",J461,0)</f>
        <v>0</v>
      </c>
      <c r="BJ461" s="17" t="s">
        <v>158</v>
      </c>
      <c r="BK461" s="230">
        <f>ROUND(I461*H461,2)</f>
        <v>0</v>
      </c>
      <c r="BL461" s="17" t="s">
        <v>237</v>
      </c>
      <c r="BM461" s="229" t="s">
        <v>715</v>
      </c>
    </row>
    <row r="462" s="13" customFormat="1">
      <c r="A462" s="13"/>
      <c r="B462" s="231"/>
      <c r="C462" s="232"/>
      <c r="D462" s="233" t="s">
        <v>160</v>
      </c>
      <c r="E462" s="234" t="s">
        <v>1</v>
      </c>
      <c r="F462" s="235" t="s">
        <v>716</v>
      </c>
      <c r="G462" s="232"/>
      <c r="H462" s="236">
        <v>11.4</v>
      </c>
      <c r="I462" s="237"/>
      <c r="J462" s="232"/>
      <c r="K462" s="232"/>
      <c r="L462" s="238"/>
      <c r="M462" s="239"/>
      <c r="N462" s="240"/>
      <c r="O462" s="240"/>
      <c r="P462" s="240"/>
      <c r="Q462" s="240"/>
      <c r="R462" s="240"/>
      <c r="S462" s="240"/>
      <c r="T462" s="24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2" t="s">
        <v>160</v>
      </c>
      <c r="AU462" s="242" t="s">
        <v>158</v>
      </c>
      <c r="AV462" s="13" t="s">
        <v>158</v>
      </c>
      <c r="AW462" s="13" t="s">
        <v>34</v>
      </c>
      <c r="AX462" s="13" t="s">
        <v>78</v>
      </c>
      <c r="AY462" s="242" t="s">
        <v>152</v>
      </c>
    </row>
    <row r="463" s="13" customFormat="1">
      <c r="A463" s="13"/>
      <c r="B463" s="231"/>
      <c r="C463" s="232"/>
      <c r="D463" s="233" t="s">
        <v>160</v>
      </c>
      <c r="E463" s="234" t="s">
        <v>1</v>
      </c>
      <c r="F463" s="235" t="s">
        <v>717</v>
      </c>
      <c r="G463" s="232"/>
      <c r="H463" s="236">
        <v>17.199999999999999</v>
      </c>
      <c r="I463" s="237"/>
      <c r="J463" s="232"/>
      <c r="K463" s="232"/>
      <c r="L463" s="238"/>
      <c r="M463" s="239"/>
      <c r="N463" s="240"/>
      <c r="O463" s="240"/>
      <c r="P463" s="240"/>
      <c r="Q463" s="240"/>
      <c r="R463" s="240"/>
      <c r="S463" s="240"/>
      <c r="T463" s="24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2" t="s">
        <v>160</v>
      </c>
      <c r="AU463" s="242" t="s">
        <v>158</v>
      </c>
      <c r="AV463" s="13" t="s">
        <v>158</v>
      </c>
      <c r="AW463" s="13" t="s">
        <v>34</v>
      </c>
      <c r="AX463" s="13" t="s">
        <v>78</v>
      </c>
      <c r="AY463" s="242" t="s">
        <v>152</v>
      </c>
    </row>
    <row r="464" s="13" customFormat="1">
      <c r="A464" s="13"/>
      <c r="B464" s="231"/>
      <c r="C464" s="232"/>
      <c r="D464" s="233" t="s">
        <v>160</v>
      </c>
      <c r="E464" s="234" t="s">
        <v>1</v>
      </c>
      <c r="F464" s="235" t="s">
        <v>718</v>
      </c>
      <c r="G464" s="232"/>
      <c r="H464" s="236">
        <v>17.199999999999999</v>
      </c>
      <c r="I464" s="237"/>
      <c r="J464" s="232"/>
      <c r="K464" s="232"/>
      <c r="L464" s="238"/>
      <c r="M464" s="239"/>
      <c r="N464" s="240"/>
      <c r="O464" s="240"/>
      <c r="P464" s="240"/>
      <c r="Q464" s="240"/>
      <c r="R464" s="240"/>
      <c r="S464" s="240"/>
      <c r="T464" s="24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2" t="s">
        <v>160</v>
      </c>
      <c r="AU464" s="242" t="s">
        <v>158</v>
      </c>
      <c r="AV464" s="13" t="s">
        <v>158</v>
      </c>
      <c r="AW464" s="13" t="s">
        <v>34</v>
      </c>
      <c r="AX464" s="13" t="s">
        <v>78</v>
      </c>
      <c r="AY464" s="242" t="s">
        <v>152</v>
      </c>
    </row>
    <row r="465" s="13" customFormat="1">
      <c r="A465" s="13"/>
      <c r="B465" s="231"/>
      <c r="C465" s="232"/>
      <c r="D465" s="233" t="s">
        <v>160</v>
      </c>
      <c r="E465" s="234" t="s">
        <v>1</v>
      </c>
      <c r="F465" s="235" t="s">
        <v>719</v>
      </c>
      <c r="G465" s="232"/>
      <c r="H465" s="236">
        <v>9</v>
      </c>
      <c r="I465" s="237"/>
      <c r="J465" s="232"/>
      <c r="K465" s="232"/>
      <c r="L465" s="238"/>
      <c r="M465" s="239"/>
      <c r="N465" s="240"/>
      <c r="O465" s="240"/>
      <c r="P465" s="240"/>
      <c r="Q465" s="240"/>
      <c r="R465" s="240"/>
      <c r="S465" s="240"/>
      <c r="T465" s="24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2" t="s">
        <v>160</v>
      </c>
      <c r="AU465" s="242" t="s">
        <v>158</v>
      </c>
      <c r="AV465" s="13" t="s">
        <v>158</v>
      </c>
      <c r="AW465" s="13" t="s">
        <v>34</v>
      </c>
      <c r="AX465" s="13" t="s">
        <v>78</v>
      </c>
      <c r="AY465" s="242" t="s">
        <v>152</v>
      </c>
    </row>
    <row r="466" s="14" customFormat="1">
      <c r="A466" s="14"/>
      <c r="B466" s="243"/>
      <c r="C466" s="244"/>
      <c r="D466" s="233" t="s">
        <v>160</v>
      </c>
      <c r="E466" s="245" t="s">
        <v>1</v>
      </c>
      <c r="F466" s="246" t="s">
        <v>163</v>
      </c>
      <c r="G466" s="244"/>
      <c r="H466" s="247">
        <v>54.799999999999997</v>
      </c>
      <c r="I466" s="248"/>
      <c r="J466" s="244"/>
      <c r="K466" s="244"/>
      <c r="L466" s="249"/>
      <c r="M466" s="250"/>
      <c r="N466" s="251"/>
      <c r="O466" s="251"/>
      <c r="P466" s="251"/>
      <c r="Q466" s="251"/>
      <c r="R466" s="251"/>
      <c r="S466" s="251"/>
      <c r="T466" s="252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3" t="s">
        <v>160</v>
      </c>
      <c r="AU466" s="253" t="s">
        <v>158</v>
      </c>
      <c r="AV466" s="14" t="s">
        <v>157</v>
      </c>
      <c r="AW466" s="14" t="s">
        <v>34</v>
      </c>
      <c r="AX466" s="14" t="s">
        <v>86</v>
      </c>
      <c r="AY466" s="253" t="s">
        <v>152</v>
      </c>
    </row>
    <row r="467" s="2" customFormat="1" ht="16.5" customHeight="1">
      <c r="A467" s="38"/>
      <c r="B467" s="39"/>
      <c r="C467" s="254" t="s">
        <v>720</v>
      </c>
      <c r="D467" s="254" t="s">
        <v>320</v>
      </c>
      <c r="E467" s="255" t="s">
        <v>721</v>
      </c>
      <c r="F467" s="256" t="s">
        <v>722</v>
      </c>
      <c r="G467" s="257" t="s">
        <v>228</v>
      </c>
      <c r="H467" s="258">
        <v>57.539999999999999</v>
      </c>
      <c r="I467" s="259"/>
      <c r="J467" s="260">
        <f>ROUND(I467*H467,2)</f>
        <v>0</v>
      </c>
      <c r="K467" s="261"/>
      <c r="L467" s="262"/>
      <c r="M467" s="263" t="s">
        <v>1</v>
      </c>
      <c r="N467" s="264" t="s">
        <v>44</v>
      </c>
      <c r="O467" s="91"/>
      <c r="P467" s="227">
        <f>O467*H467</f>
        <v>0</v>
      </c>
      <c r="Q467" s="227">
        <v>0.00020000000000000001</v>
      </c>
      <c r="R467" s="227">
        <f>Q467*H467</f>
        <v>0.011508000000000001</v>
      </c>
      <c r="S467" s="227">
        <v>0</v>
      </c>
      <c r="T467" s="228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9" t="s">
        <v>323</v>
      </c>
      <c r="AT467" s="229" t="s">
        <v>320</v>
      </c>
      <c r="AU467" s="229" t="s">
        <v>158</v>
      </c>
      <c r="AY467" s="17" t="s">
        <v>152</v>
      </c>
      <c r="BE467" s="230">
        <f>IF(N467="základní",J467,0)</f>
        <v>0</v>
      </c>
      <c r="BF467" s="230">
        <f>IF(N467="snížená",J467,0)</f>
        <v>0</v>
      </c>
      <c r="BG467" s="230">
        <f>IF(N467="zákl. přenesená",J467,0)</f>
        <v>0</v>
      </c>
      <c r="BH467" s="230">
        <f>IF(N467="sníž. přenesená",J467,0)</f>
        <v>0</v>
      </c>
      <c r="BI467" s="230">
        <f>IF(N467="nulová",J467,0)</f>
        <v>0</v>
      </c>
      <c r="BJ467" s="17" t="s">
        <v>158</v>
      </c>
      <c r="BK467" s="230">
        <f>ROUND(I467*H467,2)</f>
        <v>0</v>
      </c>
      <c r="BL467" s="17" t="s">
        <v>237</v>
      </c>
      <c r="BM467" s="229" t="s">
        <v>723</v>
      </c>
    </row>
    <row r="468" s="13" customFormat="1">
      <c r="A468" s="13"/>
      <c r="B468" s="231"/>
      <c r="C468" s="232"/>
      <c r="D468" s="233" t="s">
        <v>160</v>
      </c>
      <c r="E468" s="234" t="s">
        <v>1</v>
      </c>
      <c r="F468" s="235" t="s">
        <v>724</v>
      </c>
      <c r="G468" s="232"/>
      <c r="H468" s="236">
        <v>54.799999999999997</v>
      </c>
      <c r="I468" s="237"/>
      <c r="J468" s="232"/>
      <c r="K468" s="232"/>
      <c r="L468" s="238"/>
      <c r="M468" s="239"/>
      <c r="N468" s="240"/>
      <c r="O468" s="240"/>
      <c r="P468" s="240"/>
      <c r="Q468" s="240"/>
      <c r="R468" s="240"/>
      <c r="S468" s="240"/>
      <c r="T468" s="24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2" t="s">
        <v>160</v>
      </c>
      <c r="AU468" s="242" t="s">
        <v>158</v>
      </c>
      <c r="AV468" s="13" t="s">
        <v>158</v>
      </c>
      <c r="AW468" s="13" t="s">
        <v>34</v>
      </c>
      <c r="AX468" s="13" t="s">
        <v>86</v>
      </c>
      <c r="AY468" s="242" t="s">
        <v>152</v>
      </c>
    </row>
    <row r="469" s="13" customFormat="1">
      <c r="A469" s="13"/>
      <c r="B469" s="231"/>
      <c r="C469" s="232"/>
      <c r="D469" s="233" t="s">
        <v>160</v>
      </c>
      <c r="E469" s="232"/>
      <c r="F469" s="235" t="s">
        <v>725</v>
      </c>
      <c r="G469" s="232"/>
      <c r="H469" s="236">
        <v>57.539999999999999</v>
      </c>
      <c r="I469" s="237"/>
      <c r="J469" s="232"/>
      <c r="K469" s="232"/>
      <c r="L469" s="238"/>
      <c r="M469" s="239"/>
      <c r="N469" s="240"/>
      <c r="O469" s="240"/>
      <c r="P469" s="240"/>
      <c r="Q469" s="240"/>
      <c r="R469" s="240"/>
      <c r="S469" s="240"/>
      <c r="T469" s="24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2" t="s">
        <v>160</v>
      </c>
      <c r="AU469" s="242" t="s">
        <v>158</v>
      </c>
      <c r="AV469" s="13" t="s">
        <v>158</v>
      </c>
      <c r="AW469" s="13" t="s">
        <v>4</v>
      </c>
      <c r="AX469" s="13" t="s">
        <v>86</v>
      </c>
      <c r="AY469" s="242" t="s">
        <v>152</v>
      </c>
    </row>
    <row r="470" s="2" customFormat="1" ht="16.5" customHeight="1">
      <c r="A470" s="38"/>
      <c r="B470" s="39"/>
      <c r="C470" s="217" t="s">
        <v>726</v>
      </c>
      <c r="D470" s="217" t="s">
        <v>154</v>
      </c>
      <c r="E470" s="218" t="s">
        <v>727</v>
      </c>
      <c r="F470" s="219" t="s">
        <v>728</v>
      </c>
      <c r="G470" s="220" t="s">
        <v>228</v>
      </c>
      <c r="H470" s="221">
        <v>3.5</v>
      </c>
      <c r="I470" s="222"/>
      <c r="J470" s="223">
        <f>ROUND(I470*H470,2)</f>
        <v>0</v>
      </c>
      <c r="K470" s="224"/>
      <c r="L470" s="44"/>
      <c r="M470" s="225" t="s">
        <v>1</v>
      </c>
      <c r="N470" s="226" t="s">
        <v>44</v>
      </c>
      <c r="O470" s="91"/>
      <c r="P470" s="227">
        <f>O470*H470</f>
        <v>0</v>
      </c>
      <c r="Q470" s="227">
        <v>0</v>
      </c>
      <c r="R470" s="227">
        <f>Q470*H470</f>
        <v>0</v>
      </c>
      <c r="S470" s="227">
        <v>0</v>
      </c>
      <c r="T470" s="228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9" t="s">
        <v>237</v>
      </c>
      <c r="AT470" s="229" t="s">
        <v>154</v>
      </c>
      <c r="AU470" s="229" t="s">
        <v>158</v>
      </c>
      <c r="AY470" s="17" t="s">
        <v>152</v>
      </c>
      <c r="BE470" s="230">
        <f>IF(N470="základní",J470,0)</f>
        <v>0</v>
      </c>
      <c r="BF470" s="230">
        <f>IF(N470="snížená",J470,0)</f>
        <v>0</v>
      </c>
      <c r="BG470" s="230">
        <f>IF(N470="zákl. přenesená",J470,0)</f>
        <v>0</v>
      </c>
      <c r="BH470" s="230">
        <f>IF(N470="sníž. přenesená",J470,0)</f>
        <v>0</v>
      </c>
      <c r="BI470" s="230">
        <f>IF(N470="nulová",J470,0)</f>
        <v>0</v>
      </c>
      <c r="BJ470" s="17" t="s">
        <v>158</v>
      </c>
      <c r="BK470" s="230">
        <f>ROUND(I470*H470,2)</f>
        <v>0</v>
      </c>
      <c r="BL470" s="17" t="s">
        <v>237</v>
      </c>
      <c r="BM470" s="229" t="s">
        <v>729</v>
      </c>
    </row>
    <row r="471" s="13" customFormat="1">
      <c r="A471" s="13"/>
      <c r="B471" s="231"/>
      <c r="C471" s="232"/>
      <c r="D471" s="233" t="s">
        <v>160</v>
      </c>
      <c r="E471" s="234" t="s">
        <v>1</v>
      </c>
      <c r="F471" s="235" t="s">
        <v>730</v>
      </c>
      <c r="G471" s="232"/>
      <c r="H471" s="236">
        <v>1.2</v>
      </c>
      <c r="I471" s="237"/>
      <c r="J471" s="232"/>
      <c r="K471" s="232"/>
      <c r="L471" s="238"/>
      <c r="M471" s="239"/>
      <c r="N471" s="240"/>
      <c r="O471" s="240"/>
      <c r="P471" s="240"/>
      <c r="Q471" s="240"/>
      <c r="R471" s="240"/>
      <c r="S471" s="240"/>
      <c r="T471" s="24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2" t="s">
        <v>160</v>
      </c>
      <c r="AU471" s="242" t="s">
        <v>158</v>
      </c>
      <c r="AV471" s="13" t="s">
        <v>158</v>
      </c>
      <c r="AW471" s="13" t="s">
        <v>34</v>
      </c>
      <c r="AX471" s="13" t="s">
        <v>78</v>
      </c>
      <c r="AY471" s="242" t="s">
        <v>152</v>
      </c>
    </row>
    <row r="472" s="13" customFormat="1">
      <c r="A472" s="13"/>
      <c r="B472" s="231"/>
      <c r="C472" s="232"/>
      <c r="D472" s="233" t="s">
        <v>160</v>
      </c>
      <c r="E472" s="234" t="s">
        <v>1</v>
      </c>
      <c r="F472" s="235" t="s">
        <v>731</v>
      </c>
      <c r="G472" s="232"/>
      <c r="H472" s="236">
        <v>0.69999999999999996</v>
      </c>
      <c r="I472" s="237"/>
      <c r="J472" s="232"/>
      <c r="K472" s="232"/>
      <c r="L472" s="238"/>
      <c r="M472" s="239"/>
      <c r="N472" s="240"/>
      <c r="O472" s="240"/>
      <c r="P472" s="240"/>
      <c r="Q472" s="240"/>
      <c r="R472" s="240"/>
      <c r="S472" s="240"/>
      <c r="T472" s="241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2" t="s">
        <v>160</v>
      </c>
      <c r="AU472" s="242" t="s">
        <v>158</v>
      </c>
      <c r="AV472" s="13" t="s">
        <v>158</v>
      </c>
      <c r="AW472" s="13" t="s">
        <v>34</v>
      </c>
      <c r="AX472" s="13" t="s">
        <v>78</v>
      </c>
      <c r="AY472" s="242" t="s">
        <v>152</v>
      </c>
    </row>
    <row r="473" s="13" customFormat="1">
      <c r="A473" s="13"/>
      <c r="B473" s="231"/>
      <c r="C473" s="232"/>
      <c r="D473" s="233" t="s">
        <v>160</v>
      </c>
      <c r="E473" s="234" t="s">
        <v>1</v>
      </c>
      <c r="F473" s="235" t="s">
        <v>732</v>
      </c>
      <c r="G473" s="232"/>
      <c r="H473" s="236">
        <v>1.6000000000000001</v>
      </c>
      <c r="I473" s="237"/>
      <c r="J473" s="232"/>
      <c r="K473" s="232"/>
      <c r="L473" s="238"/>
      <c r="M473" s="239"/>
      <c r="N473" s="240"/>
      <c r="O473" s="240"/>
      <c r="P473" s="240"/>
      <c r="Q473" s="240"/>
      <c r="R473" s="240"/>
      <c r="S473" s="240"/>
      <c r="T473" s="24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2" t="s">
        <v>160</v>
      </c>
      <c r="AU473" s="242" t="s">
        <v>158</v>
      </c>
      <c r="AV473" s="13" t="s">
        <v>158</v>
      </c>
      <c r="AW473" s="13" t="s">
        <v>34</v>
      </c>
      <c r="AX473" s="13" t="s">
        <v>78</v>
      </c>
      <c r="AY473" s="242" t="s">
        <v>152</v>
      </c>
    </row>
    <row r="474" s="14" customFormat="1">
      <c r="A474" s="14"/>
      <c r="B474" s="243"/>
      <c r="C474" s="244"/>
      <c r="D474" s="233" t="s">
        <v>160</v>
      </c>
      <c r="E474" s="245" t="s">
        <v>1</v>
      </c>
      <c r="F474" s="246" t="s">
        <v>163</v>
      </c>
      <c r="G474" s="244"/>
      <c r="H474" s="247">
        <v>3.5</v>
      </c>
      <c r="I474" s="248"/>
      <c r="J474" s="244"/>
      <c r="K474" s="244"/>
      <c r="L474" s="249"/>
      <c r="M474" s="250"/>
      <c r="N474" s="251"/>
      <c r="O474" s="251"/>
      <c r="P474" s="251"/>
      <c r="Q474" s="251"/>
      <c r="R474" s="251"/>
      <c r="S474" s="251"/>
      <c r="T474" s="25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3" t="s">
        <v>160</v>
      </c>
      <c r="AU474" s="253" t="s">
        <v>158</v>
      </c>
      <c r="AV474" s="14" t="s">
        <v>157</v>
      </c>
      <c r="AW474" s="14" t="s">
        <v>34</v>
      </c>
      <c r="AX474" s="14" t="s">
        <v>86</v>
      </c>
      <c r="AY474" s="253" t="s">
        <v>152</v>
      </c>
    </row>
    <row r="475" s="2" customFormat="1" ht="16.5" customHeight="1">
      <c r="A475" s="38"/>
      <c r="B475" s="39"/>
      <c r="C475" s="254" t="s">
        <v>733</v>
      </c>
      <c r="D475" s="254" t="s">
        <v>320</v>
      </c>
      <c r="E475" s="255" t="s">
        <v>734</v>
      </c>
      <c r="F475" s="256" t="s">
        <v>735</v>
      </c>
      <c r="G475" s="257" t="s">
        <v>228</v>
      </c>
      <c r="H475" s="258">
        <v>3.8500000000000001</v>
      </c>
      <c r="I475" s="259"/>
      <c r="J475" s="260">
        <f>ROUND(I475*H475,2)</f>
        <v>0</v>
      </c>
      <c r="K475" s="261"/>
      <c r="L475" s="262"/>
      <c r="M475" s="263" t="s">
        <v>1</v>
      </c>
      <c r="N475" s="264" t="s">
        <v>44</v>
      </c>
      <c r="O475" s="91"/>
      <c r="P475" s="227">
        <f>O475*H475</f>
        <v>0</v>
      </c>
      <c r="Q475" s="227">
        <v>0.00016000000000000001</v>
      </c>
      <c r="R475" s="227">
        <f>Q475*H475</f>
        <v>0.00061600000000000001</v>
      </c>
      <c r="S475" s="227">
        <v>0</v>
      </c>
      <c r="T475" s="228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9" t="s">
        <v>323</v>
      </c>
      <c r="AT475" s="229" t="s">
        <v>320</v>
      </c>
      <c r="AU475" s="229" t="s">
        <v>158</v>
      </c>
      <c r="AY475" s="17" t="s">
        <v>152</v>
      </c>
      <c r="BE475" s="230">
        <f>IF(N475="základní",J475,0)</f>
        <v>0</v>
      </c>
      <c r="BF475" s="230">
        <f>IF(N475="snížená",J475,0)</f>
        <v>0</v>
      </c>
      <c r="BG475" s="230">
        <f>IF(N475="zákl. přenesená",J475,0)</f>
        <v>0</v>
      </c>
      <c r="BH475" s="230">
        <f>IF(N475="sníž. přenesená",J475,0)</f>
        <v>0</v>
      </c>
      <c r="BI475" s="230">
        <f>IF(N475="nulová",J475,0)</f>
        <v>0</v>
      </c>
      <c r="BJ475" s="17" t="s">
        <v>158</v>
      </c>
      <c r="BK475" s="230">
        <f>ROUND(I475*H475,2)</f>
        <v>0</v>
      </c>
      <c r="BL475" s="17" t="s">
        <v>237</v>
      </c>
      <c r="BM475" s="229" t="s">
        <v>736</v>
      </c>
    </row>
    <row r="476" s="13" customFormat="1">
      <c r="A476" s="13"/>
      <c r="B476" s="231"/>
      <c r="C476" s="232"/>
      <c r="D476" s="233" t="s">
        <v>160</v>
      </c>
      <c r="E476" s="234" t="s">
        <v>1</v>
      </c>
      <c r="F476" s="235" t="s">
        <v>737</v>
      </c>
      <c r="G476" s="232"/>
      <c r="H476" s="236">
        <v>3.5</v>
      </c>
      <c r="I476" s="237"/>
      <c r="J476" s="232"/>
      <c r="K476" s="232"/>
      <c r="L476" s="238"/>
      <c r="M476" s="239"/>
      <c r="N476" s="240"/>
      <c r="O476" s="240"/>
      <c r="P476" s="240"/>
      <c r="Q476" s="240"/>
      <c r="R476" s="240"/>
      <c r="S476" s="240"/>
      <c r="T476" s="24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2" t="s">
        <v>160</v>
      </c>
      <c r="AU476" s="242" t="s">
        <v>158</v>
      </c>
      <c r="AV476" s="13" t="s">
        <v>158</v>
      </c>
      <c r="AW476" s="13" t="s">
        <v>34</v>
      </c>
      <c r="AX476" s="13" t="s">
        <v>86</v>
      </c>
      <c r="AY476" s="242" t="s">
        <v>152</v>
      </c>
    </row>
    <row r="477" s="13" customFormat="1">
      <c r="A477" s="13"/>
      <c r="B477" s="231"/>
      <c r="C477" s="232"/>
      <c r="D477" s="233" t="s">
        <v>160</v>
      </c>
      <c r="E477" s="232"/>
      <c r="F477" s="235" t="s">
        <v>738</v>
      </c>
      <c r="G477" s="232"/>
      <c r="H477" s="236">
        <v>3.8500000000000001</v>
      </c>
      <c r="I477" s="237"/>
      <c r="J477" s="232"/>
      <c r="K477" s="232"/>
      <c r="L477" s="238"/>
      <c r="M477" s="239"/>
      <c r="N477" s="240"/>
      <c r="O477" s="240"/>
      <c r="P477" s="240"/>
      <c r="Q477" s="240"/>
      <c r="R477" s="240"/>
      <c r="S477" s="240"/>
      <c r="T477" s="24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2" t="s">
        <v>160</v>
      </c>
      <c r="AU477" s="242" t="s">
        <v>158</v>
      </c>
      <c r="AV477" s="13" t="s">
        <v>158</v>
      </c>
      <c r="AW477" s="13" t="s">
        <v>4</v>
      </c>
      <c r="AX477" s="13" t="s">
        <v>86</v>
      </c>
      <c r="AY477" s="242" t="s">
        <v>152</v>
      </c>
    </row>
    <row r="478" s="2" customFormat="1" ht="24.15" customHeight="1">
      <c r="A478" s="38"/>
      <c r="B478" s="39"/>
      <c r="C478" s="217" t="s">
        <v>739</v>
      </c>
      <c r="D478" s="217" t="s">
        <v>154</v>
      </c>
      <c r="E478" s="218" t="s">
        <v>740</v>
      </c>
      <c r="F478" s="219" t="s">
        <v>741</v>
      </c>
      <c r="G478" s="220" t="s">
        <v>275</v>
      </c>
      <c r="H478" s="221">
        <v>0.25800000000000001</v>
      </c>
      <c r="I478" s="222"/>
      <c r="J478" s="223">
        <f>ROUND(I478*H478,2)</f>
        <v>0</v>
      </c>
      <c r="K478" s="224"/>
      <c r="L478" s="44"/>
      <c r="M478" s="225" t="s">
        <v>1</v>
      </c>
      <c r="N478" s="226" t="s">
        <v>44</v>
      </c>
      <c r="O478" s="91"/>
      <c r="P478" s="227">
        <f>O478*H478</f>
        <v>0</v>
      </c>
      <c r="Q478" s="227">
        <v>0</v>
      </c>
      <c r="R478" s="227">
        <f>Q478*H478</f>
        <v>0</v>
      </c>
      <c r="S478" s="227">
        <v>0</v>
      </c>
      <c r="T478" s="228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9" t="s">
        <v>237</v>
      </c>
      <c r="AT478" s="229" t="s">
        <v>154</v>
      </c>
      <c r="AU478" s="229" t="s">
        <v>158</v>
      </c>
      <c r="AY478" s="17" t="s">
        <v>152</v>
      </c>
      <c r="BE478" s="230">
        <f>IF(N478="základní",J478,0)</f>
        <v>0</v>
      </c>
      <c r="BF478" s="230">
        <f>IF(N478="snížená",J478,0)</f>
        <v>0</v>
      </c>
      <c r="BG478" s="230">
        <f>IF(N478="zákl. přenesená",J478,0)</f>
        <v>0</v>
      </c>
      <c r="BH478" s="230">
        <f>IF(N478="sníž. přenesená",J478,0)</f>
        <v>0</v>
      </c>
      <c r="BI478" s="230">
        <f>IF(N478="nulová",J478,0)</f>
        <v>0</v>
      </c>
      <c r="BJ478" s="17" t="s">
        <v>158</v>
      </c>
      <c r="BK478" s="230">
        <f>ROUND(I478*H478,2)</f>
        <v>0</v>
      </c>
      <c r="BL478" s="17" t="s">
        <v>237</v>
      </c>
      <c r="BM478" s="229" t="s">
        <v>742</v>
      </c>
    </row>
    <row r="479" s="2" customFormat="1" ht="24.15" customHeight="1">
      <c r="A479" s="38"/>
      <c r="B479" s="39"/>
      <c r="C479" s="217" t="s">
        <v>743</v>
      </c>
      <c r="D479" s="217" t="s">
        <v>154</v>
      </c>
      <c r="E479" s="218" t="s">
        <v>744</v>
      </c>
      <c r="F479" s="219" t="s">
        <v>745</v>
      </c>
      <c r="G479" s="220" t="s">
        <v>275</v>
      </c>
      <c r="H479" s="221">
        <v>0.25800000000000001</v>
      </c>
      <c r="I479" s="222"/>
      <c r="J479" s="223">
        <f>ROUND(I479*H479,2)</f>
        <v>0</v>
      </c>
      <c r="K479" s="224"/>
      <c r="L479" s="44"/>
      <c r="M479" s="225" t="s">
        <v>1</v>
      </c>
      <c r="N479" s="226" t="s">
        <v>44</v>
      </c>
      <c r="O479" s="91"/>
      <c r="P479" s="227">
        <f>O479*H479</f>
        <v>0</v>
      </c>
      <c r="Q479" s="227">
        <v>0</v>
      </c>
      <c r="R479" s="227">
        <f>Q479*H479</f>
        <v>0</v>
      </c>
      <c r="S479" s="227">
        <v>0</v>
      </c>
      <c r="T479" s="228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9" t="s">
        <v>237</v>
      </c>
      <c r="AT479" s="229" t="s">
        <v>154</v>
      </c>
      <c r="AU479" s="229" t="s">
        <v>158</v>
      </c>
      <c r="AY479" s="17" t="s">
        <v>152</v>
      </c>
      <c r="BE479" s="230">
        <f>IF(N479="základní",J479,0)</f>
        <v>0</v>
      </c>
      <c r="BF479" s="230">
        <f>IF(N479="snížená",J479,0)</f>
        <v>0</v>
      </c>
      <c r="BG479" s="230">
        <f>IF(N479="zákl. přenesená",J479,0)</f>
        <v>0</v>
      </c>
      <c r="BH479" s="230">
        <f>IF(N479="sníž. přenesená",J479,0)</f>
        <v>0</v>
      </c>
      <c r="BI479" s="230">
        <f>IF(N479="nulová",J479,0)</f>
        <v>0</v>
      </c>
      <c r="BJ479" s="17" t="s">
        <v>158</v>
      </c>
      <c r="BK479" s="230">
        <f>ROUND(I479*H479,2)</f>
        <v>0</v>
      </c>
      <c r="BL479" s="17" t="s">
        <v>237</v>
      </c>
      <c r="BM479" s="229" t="s">
        <v>746</v>
      </c>
    </row>
    <row r="480" s="12" customFormat="1" ht="22.8" customHeight="1">
      <c r="A480" s="12"/>
      <c r="B480" s="202"/>
      <c r="C480" s="203"/>
      <c r="D480" s="204" t="s">
        <v>77</v>
      </c>
      <c r="E480" s="215" t="s">
        <v>747</v>
      </c>
      <c r="F480" s="215" t="s">
        <v>748</v>
      </c>
      <c r="G480" s="203"/>
      <c r="H480" s="203"/>
      <c r="I480" s="206"/>
      <c r="J480" s="216">
        <f>BK480</f>
        <v>0</v>
      </c>
      <c r="K480" s="203"/>
      <c r="L480" s="207"/>
      <c r="M480" s="208"/>
      <c r="N480" s="209"/>
      <c r="O480" s="209"/>
      <c r="P480" s="210">
        <f>SUM(P481:P502)</f>
        <v>0</v>
      </c>
      <c r="Q480" s="209"/>
      <c r="R480" s="210">
        <f>SUM(R481:R502)</f>
        <v>0.33286670000000002</v>
      </c>
      <c r="S480" s="209"/>
      <c r="T480" s="211">
        <f>SUM(T481:T502)</f>
        <v>1.17686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12" t="s">
        <v>158</v>
      </c>
      <c r="AT480" s="213" t="s">
        <v>77</v>
      </c>
      <c r="AU480" s="213" t="s">
        <v>86</v>
      </c>
      <c r="AY480" s="212" t="s">
        <v>152</v>
      </c>
      <c r="BK480" s="214">
        <f>SUM(BK481:BK502)</f>
        <v>0</v>
      </c>
    </row>
    <row r="481" s="2" customFormat="1" ht="16.5" customHeight="1">
      <c r="A481" s="38"/>
      <c r="B481" s="39"/>
      <c r="C481" s="217" t="s">
        <v>749</v>
      </c>
      <c r="D481" s="217" t="s">
        <v>154</v>
      </c>
      <c r="E481" s="218" t="s">
        <v>750</v>
      </c>
      <c r="F481" s="219" t="s">
        <v>751</v>
      </c>
      <c r="G481" s="220" t="s">
        <v>90</v>
      </c>
      <c r="H481" s="221">
        <v>19.315000000000001</v>
      </c>
      <c r="I481" s="222"/>
      <c r="J481" s="223">
        <f>ROUND(I481*H481,2)</f>
        <v>0</v>
      </c>
      <c r="K481" s="224"/>
      <c r="L481" s="44"/>
      <c r="M481" s="225" t="s">
        <v>1</v>
      </c>
      <c r="N481" s="226" t="s">
        <v>44</v>
      </c>
      <c r="O481" s="91"/>
      <c r="P481" s="227">
        <f>O481*H481</f>
        <v>0</v>
      </c>
      <c r="Q481" s="227">
        <v>0.00029999999999999997</v>
      </c>
      <c r="R481" s="227">
        <f>Q481*H481</f>
        <v>0.0057945000000000002</v>
      </c>
      <c r="S481" s="227">
        <v>0</v>
      </c>
      <c r="T481" s="228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9" t="s">
        <v>237</v>
      </c>
      <c r="AT481" s="229" t="s">
        <v>154</v>
      </c>
      <c r="AU481" s="229" t="s">
        <v>158</v>
      </c>
      <c r="AY481" s="17" t="s">
        <v>152</v>
      </c>
      <c r="BE481" s="230">
        <f>IF(N481="základní",J481,0)</f>
        <v>0</v>
      </c>
      <c r="BF481" s="230">
        <f>IF(N481="snížená",J481,0)</f>
        <v>0</v>
      </c>
      <c r="BG481" s="230">
        <f>IF(N481="zákl. přenesená",J481,0)</f>
        <v>0</v>
      </c>
      <c r="BH481" s="230">
        <f>IF(N481="sníž. přenesená",J481,0)</f>
        <v>0</v>
      </c>
      <c r="BI481" s="230">
        <f>IF(N481="nulová",J481,0)</f>
        <v>0</v>
      </c>
      <c r="BJ481" s="17" t="s">
        <v>158</v>
      </c>
      <c r="BK481" s="230">
        <f>ROUND(I481*H481,2)</f>
        <v>0</v>
      </c>
      <c r="BL481" s="17" t="s">
        <v>237</v>
      </c>
      <c r="BM481" s="229" t="s">
        <v>752</v>
      </c>
    </row>
    <row r="482" s="13" customFormat="1">
      <c r="A482" s="13"/>
      <c r="B482" s="231"/>
      <c r="C482" s="232"/>
      <c r="D482" s="233" t="s">
        <v>160</v>
      </c>
      <c r="E482" s="234" t="s">
        <v>1</v>
      </c>
      <c r="F482" s="235" t="s">
        <v>88</v>
      </c>
      <c r="G482" s="232"/>
      <c r="H482" s="236">
        <v>19.315000000000001</v>
      </c>
      <c r="I482" s="237"/>
      <c r="J482" s="232"/>
      <c r="K482" s="232"/>
      <c r="L482" s="238"/>
      <c r="M482" s="239"/>
      <c r="N482" s="240"/>
      <c r="O482" s="240"/>
      <c r="P482" s="240"/>
      <c r="Q482" s="240"/>
      <c r="R482" s="240"/>
      <c r="S482" s="240"/>
      <c r="T482" s="241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2" t="s">
        <v>160</v>
      </c>
      <c r="AU482" s="242" t="s">
        <v>158</v>
      </c>
      <c r="AV482" s="13" t="s">
        <v>158</v>
      </c>
      <c r="AW482" s="13" t="s">
        <v>34</v>
      </c>
      <c r="AX482" s="13" t="s">
        <v>86</v>
      </c>
      <c r="AY482" s="242" t="s">
        <v>152</v>
      </c>
    </row>
    <row r="483" s="2" customFormat="1" ht="24.15" customHeight="1">
      <c r="A483" s="38"/>
      <c r="B483" s="39"/>
      <c r="C483" s="217" t="s">
        <v>753</v>
      </c>
      <c r="D483" s="217" t="s">
        <v>154</v>
      </c>
      <c r="E483" s="218" t="s">
        <v>754</v>
      </c>
      <c r="F483" s="219" t="s">
        <v>755</v>
      </c>
      <c r="G483" s="220" t="s">
        <v>90</v>
      </c>
      <c r="H483" s="221">
        <v>14.44</v>
      </c>
      <c r="I483" s="222"/>
      <c r="J483" s="223">
        <f>ROUND(I483*H483,2)</f>
        <v>0</v>
      </c>
      <c r="K483" s="224"/>
      <c r="L483" s="44"/>
      <c r="M483" s="225" t="s">
        <v>1</v>
      </c>
      <c r="N483" s="226" t="s">
        <v>44</v>
      </c>
      <c r="O483" s="91"/>
      <c r="P483" s="227">
        <f>O483*H483</f>
        <v>0</v>
      </c>
      <c r="Q483" s="227">
        <v>0</v>
      </c>
      <c r="R483" s="227">
        <f>Q483*H483</f>
        <v>0</v>
      </c>
      <c r="S483" s="227">
        <v>0.081500000000000003</v>
      </c>
      <c r="T483" s="228">
        <f>S483*H483</f>
        <v>1.17686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9" t="s">
        <v>237</v>
      </c>
      <c r="AT483" s="229" t="s">
        <v>154</v>
      </c>
      <c r="AU483" s="229" t="s">
        <v>158</v>
      </c>
      <c r="AY483" s="17" t="s">
        <v>152</v>
      </c>
      <c r="BE483" s="230">
        <f>IF(N483="základní",J483,0)</f>
        <v>0</v>
      </c>
      <c r="BF483" s="230">
        <f>IF(N483="snížená",J483,0)</f>
        <v>0</v>
      </c>
      <c r="BG483" s="230">
        <f>IF(N483="zákl. přenesená",J483,0)</f>
        <v>0</v>
      </c>
      <c r="BH483" s="230">
        <f>IF(N483="sníž. přenesená",J483,0)</f>
        <v>0</v>
      </c>
      <c r="BI483" s="230">
        <f>IF(N483="nulová",J483,0)</f>
        <v>0</v>
      </c>
      <c r="BJ483" s="17" t="s">
        <v>158</v>
      </c>
      <c r="BK483" s="230">
        <f>ROUND(I483*H483,2)</f>
        <v>0</v>
      </c>
      <c r="BL483" s="17" t="s">
        <v>237</v>
      </c>
      <c r="BM483" s="229" t="s">
        <v>756</v>
      </c>
    </row>
    <row r="484" s="13" customFormat="1">
      <c r="A484" s="13"/>
      <c r="B484" s="231"/>
      <c r="C484" s="232"/>
      <c r="D484" s="233" t="s">
        <v>160</v>
      </c>
      <c r="E484" s="234" t="s">
        <v>1</v>
      </c>
      <c r="F484" s="235" t="s">
        <v>757</v>
      </c>
      <c r="G484" s="232"/>
      <c r="H484" s="236">
        <v>5.5999999999999996</v>
      </c>
      <c r="I484" s="237"/>
      <c r="J484" s="232"/>
      <c r="K484" s="232"/>
      <c r="L484" s="238"/>
      <c r="M484" s="239"/>
      <c r="N484" s="240"/>
      <c r="O484" s="240"/>
      <c r="P484" s="240"/>
      <c r="Q484" s="240"/>
      <c r="R484" s="240"/>
      <c r="S484" s="240"/>
      <c r="T484" s="241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2" t="s">
        <v>160</v>
      </c>
      <c r="AU484" s="242" t="s">
        <v>158</v>
      </c>
      <c r="AV484" s="13" t="s">
        <v>158</v>
      </c>
      <c r="AW484" s="13" t="s">
        <v>34</v>
      </c>
      <c r="AX484" s="13" t="s">
        <v>78</v>
      </c>
      <c r="AY484" s="242" t="s">
        <v>152</v>
      </c>
    </row>
    <row r="485" s="13" customFormat="1">
      <c r="A485" s="13"/>
      <c r="B485" s="231"/>
      <c r="C485" s="232"/>
      <c r="D485" s="233" t="s">
        <v>160</v>
      </c>
      <c r="E485" s="234" t="s">
        <v>1</v>
      </c>
      <c r="F485" s="235" t="s">
        <v>758</v>
      </c>
      <c r="G485" s="232"/>
      <c r="H485" s="236">
        <v>8.8400000000000016</v>
      </c>
      <c r="I485" s="237"/>
      <c r="J485" s="232"/>
      <c r="K485" s="232"/>
      <c r="L485" s="238"/>
      <c r="M485" s="239"/>
      <c r="N485" s="240"/>
      <c r="O485" s="240"/>
      <c r="P485" s="240"/>
      <c r="Q485" s="240"/>
      <c r="R485" s="240"/>
      <c r="S485" s="240"/>
      <c r="T485" s="24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2" t="s">
        <v>160</v>
      </c>
      <c r="AU485" s="242" t="s">
        <v>158</v>
      </c>
      <c r="AV485" s="13" t="s">
        <v>158</v>
      </c>
      <c r="AW485" s="13" t="s">
        <v>34</v>
      </c>
      <c r="AX485" s="13" t="s">
        <v>78</v>
      </c>
      <c r="AY485" s="242" t="s">
        <v>152</v>
      </c>
    </row>
    <row r="486" s="14" customFormat="1">
      <c r="A486" s="14"/>
      <c r="B486" s="243"/>
      <c r="C486" s="244"/>
      <c r="D486" s="233" t="s">
        <v>160</v>
      </c>
      <c r="E486" s="245" t="s">
        <v>1</v>
      </c>
      <c r="F486" s="246" t="s">
        <v>163</v>
      </c>
      <c r="G486" s="244"/>
      <c r="H486" s="247">
        <v>14.440000000000001</v>
      </c>
      <c r="I486" s="248"/>
      <c r="J486" s="244"/>
      <c r="K486" s="244"/>
      <c r="L486" s="249"/>
      <c r="M486" s="250"/>
      <c r="N486" s="251"/>
      <c r="O486" s="251"/>
      <c r="P486" s="251"/>
      <c r="Q486" s="251"/>
      <c r="R486" s="251"/>
      <c r="S486" s="251"/>
      <c r="T486" s="252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3" t="s">
        <v>160</v>
      </c>
      <c r="AU486" s="253" t="s">
        <v>158</v>
      </c>
      <c r="AV486" s="14" t="s">
        <v>157</v>
      </c>
      <c r="AW486" s="14" t="s">
        <v>34</v>
      </c>
      <c r="AX486" s="14" t="s">
        <v>86</v>
      </c>
      <c r="AY486" s="253" t="s">
        <v>152</v>
      </c>
    </row>
    <row r="487" s="2" customFormat="1" ht="24.15" customHeight="1">
      <c r="A487" s="38"/>
      <c r="B487" s="39"/>
      <c r="C487" s="217" t="s">
        <v>759</v>
      </c>
      <c r="D487" s="217" t="s">
        <v>154</v>
      </c>
      <c r="E487" s="218" t="s">
        <v>760</v>
      </c>
      <c r="F487" s="219" t="s">
        <v>761</v>
      </c>
      <c r="G487" s="220" t="s">
        <v>90</v>
      </c>
      <c r="H487" s="221">
        <v>19.315000000000001</v>
      </c>
      <c r="I487" s="222"/>
      <c r="J487" s="223">
        <f>ROUND(I487*H487,2)</f>
        <v>0</v>
      </c>
      <c r="K487" s="224"/>
      <c r="L487" s="44"/>
      <c r="M487" s="225" t="s">
        <v>1</v>
      </c>
      <c r="N487" s="226" t="s">
        <v>44</v>
      </c>
      <c r="O487" s="91"/>
      <c r="P487" s="227">
        <f>O487*H487</f>
        <v>0</v>
      </c>
      <c r="Q487" s="227">
        <v>0.0030000000000000001</v>
      </c>
      <c r="R487" s="227">
        <f>Q487*H487</f>
        <v>0.057945000000000003</v>
      </c>
      <c r="S487" s="227">
        <v>0</v>
      </c>
      <c r="T487" s="228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9" t="s">
        <v>237</v>
      </c>
      <c r="AT487" s="229" t="s">
        <v>154</v>
      </c>
      <c r="AU487" s="229" t="s">
        <v>158</v>
      </c>
      <c r="AY487" s="17" t="s">
        <v>152</v>
      </c>
      <c r="BE487" s="230">
        <f>IF(N487="základní",J487,0)</f>
        <v>0</v>
      </c>
      <c r="BF487" s="230">
        <f>IF(N487="snížená",J487,0)</f>
        <v>0</v>
      </c>
      <c r="BG487" s="230">
        <f>IF(N487="zákl. přenesená",J487,0)</f>
        <v>0</v>
      </c>
      <c r="BH487" s="230">
        <f>IF(N487="sníž. přenesená",J487,0)</f>
        <v>0</v>
      </c>
      <c r="BI487" s="230">
        <f>IF(N487="nulová",J487,0)</f>
        <v>0</v>
      </c>
      <c r="BJ487" s="17" t="s">
        <v>158</v>
      </c>
      <c r="BK487" s="230">
        <f>ROUND(I487*H487,2)</f>
        <v>0</v>
      </c>
      <c r="BL487" s="17" t="s">
        <v>237</v>
      </c>
      <c r="BM487" s="229" t="s">
        <v>762</v>
      </c>
    </row>
    <row r="488" s="13" customFormat="1">
      <c r="A488" s="13"/>
      <c r="B488" s="231"/>
      <c r="C488" s="232"/>
      <c r="D488" s="233" t="s">
        <v>160</v>
      </c>
      <c r="E488" s="234" t="s">
        <v>1</v>
      </c>
      <c r="F488" s="235" t="s">
        <v>88</v>
      </c>
      <c r="G488" s="232"/>
      <c r="H488" s="236">
        <v>19.315000000000001</v>
      </c>
      <c r="I488" s="237"/>
      <c r="J488" s="232"/>
      <c r="K488" s="232"/>
      <c r="L488" s="238"/>
      <c r="M488" s="239"/>
      <c r="N488" s="240"/>
      <c r="O488" s="240"/>
      <c r="P488" s="240"/>
      <c r="Q488" s="240"/>
      <c r="R488" s="240"/>
      <c r="S488" s="240"/>
      <c r="T488" s="241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2" t="s">
        <v>160</v>
      </c>
      <c r="AU488" s="242" t="s">
        <v>158</v>
      </c>
      <c r="AV488" s="13" t="s">
        <v>158</v>
      </c>
      <c r="AW488" s="13" t="s">
        <v>34</v>
      </c>
      <c r="AX488" s="13" t="s">
        <v>86</v>
      </c>
      <c r="AY488" s="242" t="s">
        <v>152</v>
      </c>
    </row>
    <row r="489" s="2" customFormat="1" ht="16.5" customHeight="1">
      <c r="A489" s="38"/>
      <c r="B489" s="39"/>
      <c r="C489" s="254" t="s">
        <v>763</v>
      </c>
      <c r="D489" s="254" t="s">
        <v>320</v>
      </c>
      <c r="E489" s="255" t="s">
        <v>764</v>
      </c>
      <c r="F489" s="256" t="s">
        <v>765</v>
      </c>
      <c r="G489" s="257" t="s">
        <v>90</v>
      </c>
      <c r="H489" s="258">
        <v>21.247</v>
      </c>
      <c r="I489" s="259"/>
      <c r="J489" s="260">
        <f>ROUND(I489*H489,2)</f>
        <v>0</v>
      </c>
      <c r="K489" s="261"/>
      <c r="L489" s="262"/>
      <c r="M489" s="263" t="s">
        <v>1</v>
      </c>
      <c r="N489" s="264" t="s">
        <v>44</v>
      </c>
      <c r="O489" s="91"/>
      <c r="P489" s="227">
        <f>O489*H489</f>
        <v>0</v>
      </c>
      <c r="Q489" s="227">
        <v>0.0126</v>
      </c>
      <c r="R489" s="227">
        <f>Q489*H489</f>
        <v>0.26771220000000001</v>
      </c>
      <c r="S489" s="227">
        <v>0</v>
      </c>
      <c r="T489" s="228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9" t="s">
        <v>323</v>
      </c>
      <c r="AT489" s="229" t="s">
        <v>320</v>
      </c>
      <c r="AU489" s="229" t="s">
        <v>158</v>
      </c>
      <c r="AY489" s="17" t="s">
        <v>152</v>
      </c>
      <c r="BE489" s="230">
        <f>IF(N489="základní",J489,0)</f>
        <v>0</v>
      </c>
      <c r="BF489" s="230">
        <f>IF(N489="snížená",J489,0)</f>
        <v>0</v>
      </c>
      <c r="BG489" s="230">
        <f>IF(N489="zákl. přenesená",J489,0)</f>
        <v>0</v>
      </c>
      <c r="BH489" s="230">
        <f>IF(N489="sníž. přenesená",J489,0)</f>
        <v>0</v>
      </c>
      <c r="BI489" s="230">
        <f>IF(N489="nulová",J489,0)</f>
        <v>0</v>
      </c>
      <c r="BJ489" s="17" t="s">
        <v>158</v>
      </c>
      <c r="BK489" s="230">
        <f>ROUND(I489*H489,2)</f>
        <v>0</v>
      </c>
      <c r="BL489" s="17" t="s">
        <v>237</v>
      </c>
      <c r="BM489" s="229" t="s">
        <v>766</v>
      </c>
    </row>
    <row r="490" s="13" customFormat="1">
      <c r="A490" s="13"/>
      <c r="B490" s="231"/>
      <c r="C490" s="232"/>
      <c r="D490" s="233" t="s">
        <v>160</v>
      </c>
      <c r="E490" s="232"/>
      <c r="F490" s="235" t="s">
        <v>767</v>
      </c>
      <c r="G490" s="232"/>
      <c r="H490" s="236">
        <v>21.247</v>
      </c>
      <c r="I490" s="237"/>
      <c r="J490" s="232"/>
      <c r="K490" s="232"/>
      <c r="L490" s="238"/>
      <c r="M490" s="239"/>
      <c r="N490" s="240"/>
      <c r="O490" s="240"/>
      <c r="P490" s="240"/>
      <c r="Q490" s="240"/>
      <c r="R490" s="240"/>
      <c r="S490" s="240"/>
      <c r="T490" s="241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2" t="s">
        <v>160</v>
      </c>
      <c r="AU490" s="242" t="s">
        <v>158</v>
      </c>
      <c r="AV490" s="13" t="s">
        <v>158</v>
      </c>
      <c r="AW490" s="13" t="s">
        <v>4</v>
      </c>
      <c r="AX490" s="13" t="s">
        <v>86</v>
      </c>
      <c r="AY490" s="242" t="s">
        <v>152</v>
      </c>
    </row>
    <row r="491" s="2" customFormat="1" ht="21.75" customHeight="1">
      <c r="A491" s="38"/>
      <c r="B491" s="39"/>
      <c r="C491" s="217" t="s">
        <v>768</v>
      </c>
      <c r="D491" s="217" t="s">
        <v>154</v>
      </c>
      <c r="E491" s="218" t="s">
        <v>769</v>
      </c>
      <c r="F491" s="219" t="s">
        <v>770</v>
      </c>
      <c r="G491" s="220" t="s">
        <v>228</v>
      </c>
      <c r="H491" s="221">
        <v>2.8999999999999999</v>
      </c>
      <c r="I491" s="222"/>
      <c r="J491" s="223">
        <f>ROUND(I491*H491,2)</f>
        <v>0</v>
      </c>
      <c r="K491" s="224"/>
      <c r="L491" s="44"/>
      <c r="M491" s="225" t="s">
        <v>1</v>
      </c>
      <c r="N491" s="226" t="s">
        <v>44</v>
      </c>
      <c r="O491" s="91"/>
      <c r="P491" s="227">
        <f>O491*H491</f>
        <v>0</v>
      </c>
      <c r="Q491" s="227">
        <v>0.00031</v>
      </c>
      <c r="R491" s="227">
        <f>Q491*H491</f>
        <v>0.00089899999999999995</v>
      </c>
      <c r="S491" s="227">
        <v>0</v>
      </c>
      <c r="T491" s="228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9" t="s">
        <v>237</v>
      </c>
      <c r="AT491" s="229" t="s">
        <v>154</v>
      </c>
      <c r="AU491" s="229" t="s">
        <v>158</v>
      </c>
      <c r="AY491" s="17" t="s">
        <v>152</v>
      </c>
      <c r="BE491" s="230">
        <f>IF(N491="základní",J491,0)</f>
        <v>0</v>
      </c>
      <c r="BF491" s="230">
        <f>IF(N491="snížená",J491,0)</f>
        <v>0</v>
      </c>
      <c r="BG491" s="230">
        <f>IF(N491="zákl. přenesená",J491,0)</f>
        <v>0</v>
      </c>
      <c r="BH491" s="230">
        <f>IF(N491="sníž. přenesená",J491,0)</f>
        <v>0</v>
      </c>
      <c r="BI491" s="230">
        <f>IF(N491="nulová",J491,0)</f>
        <v>0</v>
      </c>
      <c r="BJ491" s="17" t="s">
        <v>158</v>
      </c>
      <c r="BK491" s="230">
        <f>ROUND(I491*H491,2)</f>
        <v>0</v>
      </c>
      <c r="BL491" s="17" t="s">
        <v>237</v>
      </c>
      <c r="BM491" s="229" t="s">
        <v>771</v>
      </c>
    </row>
    <row r="492" s="13" customFormat="1">
      <c r="A492" s="13"/>
      <c r="B492" s="231"/>
      <c r="C492" s="232"/>
      <c r="D492" s="233" t="s">
        <v>160</v>
      </c>
      <c r="E492" s="234" t="s">
        <v>1</v>
      </c>
      <c r="F492" s="235" t="s">
        <v>772</v>
      </c>
      <c r="G492" s="232"/>
      <c r="H492" s="236">
        <v>2.9000000000000004</v>
      </c>
      <c r="I492" s="237"/>
      <c r="J492" s="232"/>
      <c r="K492" s="232"/>
      <c r="L492" s="238"/>
      <c r="M492" s="239"/>
      <c r="N492" s="240"/>
      <c r="O492" s="240"/>
      <c r="P492" s="240"/>
      <c r="Q492" s="240"/>
      <c r="R492" s="240"/>
      <c r="S492" s="240"/>
      <c r="T492" s="241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2" t="s">
        <v>160</v>
      </c>
      <c r="AU492" s="242" t="s">
        <v>158</v>
      </c>
      <c r="AV492" s="13" t="s">
        <v>158</v>
      </c>
      <c r="AW492" s="13" t="s">
        <v>34</v>
      </c>
      <c r="AX492" s="13" t="s">
        <v>86</v>
      </c>
      <c r="AY492" s="242" t="s">
        <v>152</v>
      </c>
    </row>
    <row r="493" s="2" customFormat="1" ht="16.5" customHeight="1">
      <c r="A493" s="38"/>
      <c r="B493" s="39"/>
      <c r="C493" s="217" t="s">
        <v>773</v>
      </c>
      <c r="D493" s="217" t="s">
        <v>154</v>
      </c>
      <c r="E493" s="218" t="s">
        <v>774</v>
      </c>
      <c r="F493" s="219" t="s">
        <v>775</v>
      </c>
      <c r="G493" s="220" t="s">
        <v>228</v>
      </c>
      <c r="H493" s="221">
        <v>17.199999999999999</v>
      </c>
      <c r="I493" s="222"/>
      <c r="J493" s="223">
        <f>ROUND(I493*H493,2)</f>
        <v>0</v>
      </c>
      <c r="K493" s="224"/>
      <c r="L493" s="44"/>
      <c r="M493" s="225" t="s">
        <v>1</v>
      </c>
      <c r="N493" s="226" t="s">
        <v>44</v>
      </c>
      <c r="O493" s="91"/>
      <c r="P493" s="227">
        <f>O493*H493</f>
        <v>0</v>
      </c>
      <c r="Q493" s="227">
        <v>3.0000000000000001E-05</v>
      </c>
      <c r="R493" s="227">
        <f>Q493*H493</f>
        <v>0.00051599999999999997</v>
      </c>
      <c r="S493" s="227">
        <v>0</v>
      </c>
      <c r="T493" s="228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9" t="s">
        <v>237</v>
      </c>
      <c r="AT493" s="229" t="s">
        <v>154</v>
      </c>
      <c r="AU493" s="229" t="s">
        <v>158</v>
      </c>
      <c r="AY493" s="17" t="s">
        <v>152</v>
      </c>
      <c r="BE493" s="230">
        <f>IF(N493="základní",J493,0)</f>
        <v>0</v>
      </c>
      <c r="BF493" s="230">
        <f>IF(N493="snížená",J493,0)</f>
        <v>0</v>
      </c>
      <c r="BG493" s="230">
        <f>IF(N493="zákl. přenesená",J493,0)</f>
        <v>0</v>
      </c>
      <c r="BH493" s="230">
        <f>IF(N493="sníž. přenesená",J493,0)</f>
        <v>0</v>
      </c>
      <c r="BI493" s="230">
        <f>IF(N493="nulová",J493,0)</f>
        <v>0</v>
      </c>
      <c r="BJ493" s="17" t="s">
        <v>158</v>
      </c>
      <c r="BK493" s="230">
        <f>ROUND(I493*H493,2)</f>
        <v>0</v>
      </c>
      <c r="BL493" s="17" t="s">
        <v>237</v>
      </c>
      <c r="BM493" s="229" t="s">
        <v>776</v>
      </c>
    </row>
    <row r="494" s="15" customFormat="1">
      <c r="A494" s="15"/>
      <c r="B494" s="265"/>
      <c r="C494" s="266"/>
      <c r="D494" s="233" t="s">
        <v>160</v>
      </c>
      <c r="E494" s="267" t="s">
        <v>1</v>
      </c>
      <c r="F494" s="268" t="s">
        <v>777</v>
      </c>
      <c r="G494" s="266"/>
      <c r="H494" s="267" t="s">
        <v>1</v>
      </c>
      <c r="I494" s="269"/>
      <c r="J494" s="266"/>
      <c r="K494" s="266"/>
      <c r="L494" s="270"/>
      <c r="M494" s="271"/>
      <c r="N494" s="272"/>
      <c r="O494" s="272"/>
      <c r="P494" s="272"/>
      <c r="Q494" s="272"/>
      <c r="R494" s="272"/>
      <c r="S494" s="272"/>
      <c r="T494" s="273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74" t="s">
        <v>160</v>
      </c>
      <c r="AU494" s="274" t="s">
        <v>158</v>
      </c>
      <c r="AV494" s="15" t="s">
        <v>86</v>
      </c>
      <c r="AW494" s="15" t="s">
        <v>34</v>
      </c>
      <c r="AX494" s="15" t="s">
        <v>78</v>
      </c>
      <c r="AY494" s="274" t="s">
        <v>152</v>
      </c>
    </row>
    <row r="495" s="13" customFormat="1">
      <c r="A495" s="13"/>
      <c r="B495" s="231"/>
      <c r="C495" s="232"/>
      <c r="D495" s="233" t="s">
        <v>160</v>
      </c>
      <c r="E495" s="234" t="s">
        <v>1</v>
      </c>
      <c r="F495" s="235" t="s">
        <v>778</v>
      </c>
      <c r="G495" s="232"/>
      <c r="H495" s="236">
        <v>8.5999999999999996</v>
      </c>
      <c r="I495" s="237"/>
      <c r="J495" s="232"/>
      <c r="K495" s="232"/>
      <c r="L495" s="238"/>
      <c r="M495" s="239"/>
      <c r="N495" s="240"/>
      <c r="O495" s="240"/>
      <c r="P495" s="240"/>
      <c r="Q495" s="240"/>
      <c r="R495" s="240"/>
      <c r="S495" s="240"/>
      <c r="T495" s="24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2" t="s">
        <v>160</v>
      </c>
      <c r="AU495" s="242" t="s">
        <v>158</v>
      </c>
      <c r="AV495" s="13" t="s">
        <v>158</v>
      </c>
      <c r="AW495" s="13" t="s">
        <v>34</v>
      </c>
      <c r="AX495" s="13" t="s">
        <v>78</v>
      </c>
      <c r="AY495" s="242" t="s">
        <v>152</v>
      </c>
    </row>
    <row r="496" s="15" customFormat="1">
      <c r="A496" s="15"/>
      <c r="B496" s="265"/>
      <c r="C496" s="266"/>
      <c r="D496" s="233" t="s">
        <v>160</v>
      </c>
      <c r="E496" s="267" t="s">
        <v>1</v>
      </c>
      <c r="F496" s="268" t="s">
        <v>779</v>
      </c>
      <c r="G496" s="266"/>
      <c r="H496" s="267" t="s">
        <v>1</v>
      </c>
      <c r="I496" s="269"/>
      <c r="J496" s="266"/>
      <c r="K496" s="266"/>
      <c r="L496" s="270"/>
      <c r="M496" s="271"/>
      <c r="N496" s="272"/>
      <c r="O496" s="272"/>
      <c r="P496" s="272"/>
      <c r="Q496" s="272"/>
      <c r="R496" s="272"/>
      <c r="S496" s="272"/>
      <c r="T496" s="273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74" t="s">
        <v>160</v>
      </c>
      <c r="AU496" s="274" t="s">
        <v>158</v>
      </c>
      <c r="AV496" s="15" t="s">
        <v>86</v>
      </c>
      <c r="AW496" s="15" t="s">
        <v>34</v>
      </c>
      <c r="AX496" s="15" t="s">
        <v>78</v>
      </c>
      <c r="AY496" s="274" t="s">
        <v>152</v>
      </c>
    </row>
    <row r="497" s="13" customFormat="1">
      <c r="A497" s="13"/>
      <c r="B497" s="231"/>
      <c r="C497" s="232"/>
      <c r="D497" s="233" t="s">
        <v>160</v>
      </c>
      <c r="E497" s="234" t="s">
        <v>1</v>
      </c>
      <c r="F497" s="235" t="s">
        <v>778</v>
      </c>
      <c r="G497" s="232"/>
      <c r="H497" s="236">
        <v>8.5999999999999996</v>
      </c>
      <c r="I497" s="237"/>
      <c r="J497" s="232"/>
      <c r="K497" s="232"/>
      <c r="L497" s="238"/>
      <c r="M497" s="239"/>
      <c r="N497" s="240"/>
      <c r="O497" s="240"/>
      <c r="P497" s="240"/>
      <c r="Q497" s="240"/>
      <c r="R497" s="240"/>
      <c r="S497" s="240"/>
      <c r="T497" s="241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2" t="s">
        <v>160</v>
      </c>
      <c r="AU497" s="242" t="s">
        <v>158</v>
      </c>
      <c r="AV497" s="13" t="s">
        <v>158</v>
      </c>
      <c r="AW497" s="13" t="s">
        <v>34</v>
      </c>
      <c r="AX497" s="13" t="s">
        <v>78</v>
      </c>
      <c r="AY497" s="242" t="s">
        <v>152</v>
      </c>
    </row>
    <row r="498" s="14" customFormat="1">
      <c r="A498" s="14"/>
      <c r="B498" s="243"/>
      <c r="C498" s="244"/>
      <c r="D498" s="233" t="s">
        <v>160</v>
      </c>
      <c r="E498" s="245" t="s">
        <v>1</v>
      </c>
      <c r="F498" s="246" t="s">
        <v>163</v>
      </c>
      <c r="G498" s="244"/>
      <c r="H498" s="247">
        <v>17.199999999999999</v>
      </c>
      <c r="I498" s="248"/>
      <c r="J498" s="244"/>
      <c r="K498" s="244"/>
      <c r="L498" s="249"/>
      <c r="M498" s="250"/>
      <c r="N498" s="251"/>
      <c r="O498" s="251"/>
      <c r="P498" s="251"/>
      <c r="Q498" s="251"/>
      <c r="R498" s="251"/>
      <c r="S498" s="251"/>
      <c r="T498" s="252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3" t="s">
        <v>160</v>
      </c>
      <c r="AU498" s="253" t="s">
        <v>158</v>
      </c>
      <c r="AV498" s="14" t="s">
        <v>157</v>
      </c>
      <c r="AW498" s="14" t="s">
        <v>34</v>
      </c>
      <c r="AX498" s="14" t="s">
        <v>86</v>
      </c>
      <c r="AY498" s="253" t="s">
        <v>152</v>
      </c>
    </row>
    <row r="499" s="2" customFormat="1" ht="16.5" customHeight="1">
      <c r="A499" s="38"/>
      <c r="B499" s="39"/>
      <c r="C499" s="217" t="s">
        <v>780</v>
      </c>
      <c r="D499" s="217" t="s">
        <v>154</v>
      </c>
      <c r="E499" s="218" t="s">
        <v>781</v>
      </c>
      <c r="F499" s="219" t="s">
        <v>782</v>
      </c>
      <c r="G499" s="220" t="s">
        <v>378</v>
      </c>
      <c r="H499" s="221">
        <v>5</v>
      </c>
      <c r="I499" s="222"/>
      <c r="J499" s="223">
        <f>ROUND(I499*H499,2)</f>
        <v>0</v>
      </c>
      <c r="K499" s="224"/>
      <c r="L499" s="44"/>
      <c r="M499" s="225" t="s">
        <v>1</v>
      </c>
      <c r="N499" s="226" t="s">
        <v>44</v>
      </c>
      <c r="O499" s="91"/>
      <c r="P499" s="227">
        <f>O499*H499</f>
        <v>0</v>
      </c>
      <c r="Q499" s="227">
        <v>0</v>
      </c>
      <c r="R499" s="227">
        <f>Q499*H499</f>
        <v>0</v>
      </c>
      <c r="S499" s="227">
        <v>0</v>
      </c>
      <c r="T499" s="228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9" t="s">
        <v>237</v>
      </c>
      <c r="AT499" s="229" t="s">
        <v>154</v>
      </c>
      <c r="AU499" s="229" t="s">
        <v>158</v>
      </c>
      <c r="AY499" s="17" t="s">
        <v>152</v>
      </c>
      <c r="BE499" s="230">
        <f>IF(N499="základní",J499,0)</f>
        <v>0</v>
      </c>
      <c r="BF499" s="230">
        <f>IF(N499="snížená",J499,0)</f>
        <v>0</v>
      </c>
      <c r="BG499" s="230">
        <f>IF(N499="zákl. přenesená",J499,0)</f>
        <v>0</v>
      </c>
      <c r="BH499" s="230">
        <f>IF(N499="sníž. přenesená",J499,0)</f>
        <v>0</v>
      </c>
      <c r="BI499" s="230">
        <f>IF(N499="nulová",J499,0)</f>
        <v>0</v>
      </c>
      <c r="BJ499" s="17" t="s">
        <v>158</v>
      </c>
      <c r="BK499" s="230">
        <f>ROUND(I499*H499,2)</f>
        <v>0</v>
      </c>
      <c r="BL499" s="17" t="s">
        <v>237</v>
      </c>
      <c r="BM499" s="229" t="s">
        <v>783</v>
      </c>
    </row>
    <row r="500" s="13" customFormat="1">
      <c r="A500" s="13"/>
      <c r="B500" s="231"/>
      <c r="C500" s="232"/>
      <c r="D500" s="233" t="s">
        <v>160</v>
      </c>
      <c r="E500" s="234" t="s">
        <v>1</v>
      </c>
      <c r="F500" s="235" t="s">
        <v>784</v>
      </c>
      <c r="G500" s="232"/>
      <c r="H500" s="236">
        <v>5</v>
      </c>
      <c r="I500" s="237"/>
      <c r="J500" s="232"/>
      <c r="K500" s="232"/>
      <c r="L500" s="238"/>
      <c r="M500" s="239"/>
      <c r="N500" s="240"/>
      <c r="O500" s="240"/>
      <c r="P500" s="240"/>
      <c r="Q500" s="240"/>
      <c r="R500" s="240"/>
      <c r="S500" s="240"/>
      <c r="T500" s="24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2" t="s">
        <v>160</v>
      </c>
      <c r="AU500" s="242" t="s">
        <v>158</v>
      </c>
      <c r="AV500" s="13" t="s">
        <v>158</v>
      </c>
      <c r="AW500" s="13" t="s">
        <v>34</v>
      </c>
      <c r="AX500" s="13" t="s">
        <v>86</v>
      </c>
      <c r="AY500" s="242" t="s">
        <v>152</v>
      </c>
    </row>
    <row r="501" s="2" customFormat="1" ht="24.15" customHeight="1">
      <c r="A501" s="38"/>
      <c r="B501" s="39"/>
      <c r="C501" s="217" t="s">
        <v>785</v>
      </c>
      <c r="D501" s="217" t="s">
        <v>154</v>
      </c>
      <c r="E501" s="218" t="s">
        <v>786</v>
      </c>
      <c r="F501" s="219" t="s">
        <v>787</v>
      </c>
      <c r="G501" s="220" t="s">
        <v>275</v>
      </c>
      <c r="H501" s="221">
        <v>0.33300000000000002</v>
      </c>
      <c r="I501" s="222"/>
      <c r="J501" s="223">
        <f>ROUND(I501*H501,2)</f>
        <v>0</v>
      </c>
      <c r="K501" s="224"/>
      <c r="L501" s="44"/>
      <c r="M501" s="225" t="s">
        <v>1</v>
      </c>
      <c r="N501" s="226" t="s">
        <v>44</v>
      </c>
      <c r="O501" s="91"/>
      <c r="P501" s="227">
        <f>O501*H501</f>
        <v>0</v>
      </c>
      <c r="Q501" s="227">
        <v>0</v>
      </c>
      <c r="R501" s="227">
        <f>Q501*H501</f>
        <v>0</v>
      </c>
      <c r="S501" s="227">
        <v>0</v>
      </c>
      <c r="T501" s="228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29" t="s">
        <v>237</v>
      </c>
      <c r="AT501" s="229" t="s">
        <v>154</v>
      </c>
      <c r="AU501" s="229" t="s">
        <v>158</v>
      </c>
      <c r="AY501" s="17" t="s">
        <v>152</v>
      </c>
      <c r="BE501" s="230">
        <f>IF(N501="základní",J501,0)</f>
        <v>0</v>
      </c>
      <c r="BF501" s="230">
        <f>IF(N501="snížená",J501,0)</f>
        <v>0</v>
      </c>
      <c r="BG501" s="230">
        <f>IF(N501="zákl. přenesená",J501,0)</f>
        <v>0</v>
      </c>
      <c r="BH501" s="230">
        <f>IF(N501="sníž. přenesená",J501,0)</f>
        <v>0</v>
      </c>
      <c r="BI501" s="230">
        <f>IF(N501="nulová",J501,0)</f>
        <v>0</v>
      </c>
      <c r="BJ501" s="17" t="s">
        <v>158</v>
      </c>
      <c r="BK501" s="230">
        <f>ROUND(I501*H501,2)</f>
        <v>0</v>
      </c>
      <c r="BL501" s="17" t="s">
        <v>237</v>
      </c>
      <c r="BM501" s="229" t="s">
        <v>788</v>
      </c>
    </row>
    <row r="502" s="2" customFormat="1" ht="24.15" customHeight="1">
      <c r="A502" s="38"/>
      <c r="B502" s="39"/>
      <c r="C502" s="217" t="s">
        <v>789</v>
      </c>
      <c r="D502" s="217" t="s">
        <v>154</v>
      </c>
      <c r="E502" s="218" t="s">
        <v>790</v>
      </c>
      <c r="F502" s="219" t="s">
        <v>791</v>
      </c>
      <c r="G502" s="220" t="s">
        <v>275</v>
      </c>
      <c r="H502" s="221">
        <v>0.33300000000000002</v>
      </c>
      <c r="I502" s="222"/>
      <c r="J502" s="223">
        <f>ROUND(I502*H502,2)</f>
        <v>0</v>
      </c>
      <c r="K502" s="224"/>
      <c r="L502" s="44"/>
      <c r="M502" s="225" t="s">
        <v>1</v>
      </c>
      <c r="N502" s="226" t="s">
        <v>44</v>
      </c>
      <c r="O502" s="91"/>
      <c r="P502" s="227">
        <f>O502*H502</f>
        <v>0</v>
      </c>
      <c r="Q502" s="227">
        <v>0</v>
      </c>
      <c r="R502" s="227">
        <f>Q502*H502</f>
        <v>0</v>
      </c>
      <c r="S502" s="227">
        <v>0</v>
      </c>
      <c r="T502" s="228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29" t="s">
        <v>237</v>
      </c>
      <c r="AT502" s="229" t="s">
        <v>154</v>
      </c>
      <c r="AU502" s="229" t="s">
        <v>158</v>
      </c>
      <c r="AY502" s="17" t="s">
        <v>152</v>
      </c>
      <c r="BE502" s="230">
        <f>IF(N502="základní",J502,0)</f>
        <v>0</v>
      </c>
      <c r="BF502" s="230">
        <f>IF(N502="snížená",J502,0)</f>
        <v>0</v>
      </c>
      <c r="BG502" s="230">
        <f>IF(N502="zákl. přenesená",J502,0)</f>
        <v>0</v>
      </c>
      <c r="BH502" s="230">
        <f>IF(N502="sníž. přenesená",J502,0)</f>
        <v>0</v>
      </c>
      <c r="BI502" s="230">
        <f>IF(N502="nulová",J502,0)</f>
        <v>0</v>
      </c>
      <c r="BJ502" s="17" t="s">
        <v>158</v>
      </c>
      <c r="BK502" s="230">
        <f>ROUND(I502*H502,2)</f>
        <v>0</v>
      </c>
      <c r="BL502" s="17" t="s">
        <v>237</v>
      </c>
      <c r="BM502" s="229" t="s">
        <v>792</v>
      </c>
    </row>
    <row r="503" s="12" customFormat="1" ht="22.8" customHeight="1">
      <c r="A503" s="12"/>
      <c r="B503" s="202"/>
      <c r="C503" s="203"/>
      <c r="D503" s="204" t="s">
        <v>77</v>
      </c>
      <c r="E503" s="215" t="s">
        <v>793</v>
      </c>
      <c r="F503" s="215" t="s">
        <v>794</v>
      </c>
      <c r="G503" s="203"/>
      <c r="H503" s="203"/>
      <c r="I503" s="206"/>
      <c r="J503" s="216">
        <f>BK503</f>
        <v>0</v>
      </c>
      <c r="K503" s="203"/>
      <c r="L503" s="207"/>
      <c r="M503" s="208"/>
      <c r="N503" s="209"/>
      <c r="O503" s="209"/>
      <c r="P503" s="210">
        <f>SUM(P504:P551)</f>
        <v>0</v>
      </c>
      <c r="Q503" s="209"/>
      <c r="R503" s="210">
        <f>SUM(R504:R551)</f>
        <v>0.30980869999999999</v>
      </c>
      <c r="S503" s="209"/>
      <c r="T503" s="211">
        <f>SUM(T504:T551)</f>
        <v>0.095532659999999991</v>
      </c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R503" s="212" t="s">
        <v>158</v>
      </c>
      <c r="AT503" s="213" t="s">
        <v>77</v>
      </c>
      <c r="AU503" s="213" t="s">
        <v>86</v>
      </c>
      <c r="AY503" s="212" t="s">
        <v>152</v>
      </c>
      <c r="BK503" s="214">
        <f>SUM(BK504:BK551)</f>
        <v>0</v>
      </c>
    </row>
    <row r="504" s="2" customFormat="1" ht="24.15" customHeight="1">
      <c r="A504" s="38"/>
      <c r="B504" s="39"/>
      <c r="C504" s="217" t="s">
        <v>795</v>
      </c>
      <c r="D504" s="217" t="s">
        <v>154</v>
      </c>
      <c r="E504" s="218" t="s">
        <v>796</v>
      </c>
      <c r="F504" s="219" t="s">
        <v>797</v>
      </c>
      <c r="G504" s="220" t="s">
        <v>90</v>
      </c>
      <c r="H504" s="221">
        <v>203.43000000000001</v>
      </c>
      <c r="I504" s="222"/>
      <c r="J504" s="223">
        <f>ROUND(I504*H504,2)</f>
        <v>0</v>
      </c>
      <c r="K504" s="224"/>
      <c r="L504" s="44"/>
      <c r="M504" s="225" t="s">
        <v>1</v>
      </c>
      <c r="N504" s="226" t="s">
        <v>44</v>
      </c>
      <c r="O504" s="91"/>
      <c r="P504" s="227">
        <f>O504*H504</f>
        <v>0</v>
      </c>
      <c r="Q504" s="227">
        <v>0</v>
      </c>
      <c r="R504" s="227">
        <f>Q504*H504</f>
        <v>0</v>
      </c>
      <c r="S504" s="227">
        <v>0.00014999999999999999</v>
      </c>
      <c r="T504" s="228">
        <f>S504*H504</f>
        <v>0.0305145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9" t="s">
        <v>237</v>
      </c>
      <c r="AT504" s="229" t="s">
        <v>154</v>
      </c>
      <c r="AU504" s="229" t="s">
        <v>158</v>
      </c>
      <c r="AY504" s="17" t="s">
        <v>152</v>
      </c>
      <c r="BE504" s="230">
        <f>IF(N504="základní",J504,0)</f>
        <v>0</v>
      </c>
      <c r="BF504" s="230">
        <f>IF(N504="snížená",J504,0)</f>
        <v>0</v>
      </c>
      <c r="BG504" s="230">
        <f>IF(N504="zákl. přenesená",J504,0)</f>
        <v>0</v>
      </c>
      <c r="BH504" s="230">
        <f>IF(N504="sníž. přenesená",J504,0)</f>
        <v>0</v>
      </c>
      <c r="BI504" s="230">
        <f>IF(N504="nulová",J504,0)</f>
        <v>0</v>
      </c>
      <c r="BJ504" s="17" t="s">
        <v>158</v>
      </c>
      <c r="BK504" s="230">
        <f>ROUND(I504*H504,2)</f>
        <v>0</v>
      </c>
      <c r="BL504" s="17" t="s">
        <v>237</v>
      </c>
      <c r="BM504" s="229" t="s">
        <v>798</v>
      </c>
    </row>
    <row r="505" s="13" customFormat="1">
      <c r="A505" s="13"/>
      <c r="B505" s="231"/>
      <c r="C505" s="232"/>
      <c r="D505" s="233" t="s">
        <v>160</v>
      </c>
      <c r="E505" s="234" t="s">
        <v>1</v>
      </c>
      <c r="F505" s="235" t="s">
        <v>93</v>
      </c>
      <c r="G505" s="232"/>
      <c r="H505" s="236">
        <v>59.420000000000002</v>
      </c>
      <c r="I505" s="237"/>
      <c r="J505" s="232"/>
      <c r="K505" s="232"/>
      <c r="L505" s="238"/>
      <c r="M505" s="239"/>
      <c r="N505" s="240"/>
      <c r="O505" s="240"/>
      <c r="P505" s="240"/>
      <c r="Q505" s="240"/>
      <c r="R505" s="240"/>
      <c r="S505" s="240"/>
      <c r="T505" s="241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2" t="s">
        <v>160</v>
      </c>
      <c r="AU505" s="242" t="s">
        <v>158</v>
      </c>
      <c r="AV505" s="13" t="s">
        <v>158</v>
      </c>
      <c r="AW505" s="13" t="s">
        <v>34</v>
      </c>
      <c r="AX505" s="13" t="s">
        <v>78</v>
      </c>
      <c r="AY505" s="242" t="s">
        <v>152</v>
      </c>
    </row>
    <row r="506" s="13" customFormat="1">
      <c r="A506" s="13"/>
      <c r="B506" s="231"/>
      <c r="C506" s="232"/>
      <c r="D506" s="233" t="s">
        <v>160</v>
      </c>
      <c r="E506" s="234" t="s">
        <v>1</v>
      </c>
      <c r="F506" s="235" t="s">
        <v>97</v>
      </c>
      <c r="G506" s="232"/>
      <c r="H506" s="236">
        <v>163.32499999999999</v>
      </c>
      <c r="I506" s="237"/>
      <c r="J506" s="232"/>
      <c r="K506" s="232"/>
      <c r="L506" s="238"/>
      <c r="M506" s="239"/>
      <c r="N506" s="240"/>
      <c r="O506" s="240"/>
      <c r="P506" s="240"/>
      <c r="Q506" s="240"/>
      <c r="R506" s="240"/>
      <c r="S506" s="240"/>
      <c r="T506" s="241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2" t="s">
        <v>160</v>
      </c>
      <c r="AU506" s="242" t="s">
        <v>158</v>
      </c>
      <c r="AV506" s="13" t="s">
        <v>158</v>
      </c>
      <c r="AW506" s="13" t="s">
        <v>34</v>
      </c>
      <c r="AX506" s="13" t="s">
        <v>78</v>
      </c>
      <c r="AY506" s="242" t="s">
        <v>152</v>
      </c>
    </row>
    <row r="507" s="13" customFormat="1">
      <c r="A507" s="13"/>
      <c r="B507" s="231"/>
      <c r="C507" s="232"/>
      <c r="D507" s="233" t="s">
        <v>160</v>
      </c>
      <c r="E507" s="234" t="s">
        <v>1</v>
      </c>
      <c r="F507" s="235" t="s">
        <v>198</v>
      </c>
      <c r="G507" s="232"/>
      <c r="H507" s="236">
        <v>-19.315000000000001</v>
      </c>
      <c r="I507" s="237"/>
      <c r="J507" s="232"/>
      <c r="K507" s="232"/>
      <c r="L507" s="238"/>
      <c r="M507" s="239"/>
      <c r="N507" s="240"/>
      <c r="O507" s="240"/>
      <c r="P507" s="240"/>
      <c r="Q507" s="240"/>
      <c r="R507" s="240"/>
      <c r="S507" s="240"/>
      <c r="T507" s="241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2" t="s">
        <v>160</v>
      </c>
      <c r="AU507" s="242" t="s">
        <v>158</v>
      </c>
      <c r="AV507" s="13" t="s">
        <v>158</v>
      </c>
      <c r="AW507" s="13" t="s">
        <v>34</v>
      </c>
      <c r="AX507" s="13" t="s">
        <v>78</v>
      </c>
      <c r="AY507" s="242" t="s">
        <v>152</v>
      </c>
    </row>
    <row r="508" s="14" customFormat="1">
      <c r="A508" s="14"/>
      <c r="B508" s="243"/>
      <c r="C508" s="244"/>
      <c r="D508" s="233" t="s">
        <v>160</v>
      </c>
      <c r="E508" s="245" t="s">
        <v>1</v>
      </c>
      <c r="F508" s="246" t="s">
        <v>163</v>
      </c>
      <c r="G508" s="244"/>
      <c r="H508" s="247">
        <v>203.43000000000001</v>
      </c>
      <c r="I508" s="248"/>
      <c r="J508" s="244"/>
      <c r="K508" s="244"/>
      <c r="L508" s="249"/>
      <c r="M508" s="250"/>
      <c r="N508" s="251"/>
      <c r="O508" s="251"/>
      <c r="P508" s="251"/>
      <c r="Q508" s="251"/>
      <c r="R508" s="251"/>
      <c r="S508" s="251"/>
      <c r="T508" s="252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3" t="s">
        <v>160</v>
      </c>
      <c r="AU508" s="253" t="s">
        <v>158</v>
      </c>
      <c r="AV508" s="14" t="s">
        <v>157</v>
      </c>
      <c r="AW508" s="14" t="s">
        <v>34</v>
      </c>
      <c r="AX508" s="14" t="s">
        <v>86</v>
      </c>
      <c r="AY508" s="253" t="s">
        <v>152</v>
      </c>
    </row>
    <row r="509" s="2" customFormat="1" ht="16.5" customHeight="1">
      <c r="A509" s="38"/>
      <c r="B509" s="39"/>
      <c r="C509" s="217" t="s">
        <v>799</v>
      </c>
      <c r="D509" s="217" t="s">
        <v>154</v>
      </c>
      <c r="E509" s="218" t="s">
        <v>800</v>
      </c>
      <c r="F509" s="219" t="s">
        <v>801</v>
      </c>
      <c r="G509" s="220" t="s">
        <v>90</v>
      </c>
      <c r="H509" s="221">
        <v>209.73599999999999</v>
      </c>
      <c r="I509" s="222"/>
      <c r="J509" s="223">
        <f>ROUND(I509*H509,2)</f>
        <v>0</v>
      </c>
      <c r="K509" s="224"/>
      <c r="L509" s="44"/>
      <c r="M509" s="225" t="s">
        <v>1</v>
      </c>
      <c r="N509" s="226" t="s">
        <v>44</v>
      </c>
      <c r="O509" s="91"/>
      <c r="P509" s="227">
        <f>O509*H509</f>
        <v>0</v>
      </c>
      <c r="Q509" s="227">
        <v>0.001</v>
      </c>
      <c r="R509" s="227">
        <f>Q509*H509</f>
        <v>0.20973600000000001</v>
      </c>
      <c r="S509" s="227">
        <v>0.00031</v>
      </c>
      <c r="T509" s="228">
        <f>S509*H509</f>
        <v>0.065018159999999992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9" t="s">
        <v>237</v>
      </c>
      <c r="AT509" s="229" t="s">
        <v>154</v>
      </c>
      <c r="AU509" s="229" t="s">
        <v>158</v>
      </c>
      <c r="AY509" s="17" t="s">
        <v>152</v>
      </c>
      <c r="BE509" s="230">
        <f>IF(N509="základní",J509,0)</f>
        <v>0</v>
      </c>
      <c r="BF509" s="230">
        <f>IF(N509="snížená",J509,0)</f>
        <v>0</v>
      </c>
      <c r="BG509" s="230">
        <f>IF(N509="zákl. přenesená",J509,0)</f>
        <v>0</v>
      </c>
      <c r="BH509" s="230">
        <f>IF(N509="sníž. přenesená",J509,0)</f>
        <v>0</v>
      </c>
      <c r="BI509" s="230">
        <f>IF(N509="nulová",J509,0)</f>
        <v>0</v>
      </c>
      <c r="BJ509" s="17" t="s">
        <v>158</v>
      </c>
      <c r="BK509" s="230">
        <f>ROUND(I509*H509,2)</f>
        <v>0</v>
      </c>
      <c r="BL509" s="17" t="s">
        <v>237</v>
      </c>
      <c r="BM509" s="229" t="s">
        <v>802</v>
      </c>
    </row>
    <row r="510" s="13" customFormat="1">
      <c r="A510" s="13"/>
      <c r="B510" s="231"/>
      <c r="C510" s="232"/>
      <c r="D510" s="233" t="s">
        <v>160</v>
      </c>
      <c r="E510" s="234" t="s">
        <v>1</v>
      </c>
      <c r="F510" s="235" t="s">
        <v>695</v>
      </c>
      <c r="G510" s="232"/>
      <c r="H510" s="236">
        <v>8.4299999999999997</v>
      </c>
      <c r="I510" s="237"/>
      <c r="J510" s="232"/>
      <c r="K510" s="232"/>
      <c r="L510" s="238"/>
      <c r="M510" s="239"/>
      <c r="N510" s="240"/>
      <c r="O510" s="240"/>
      <c r="P510" s="240"/>
      <c r="Q510" s="240"/>
      <c r="R510" s="240"/>
      <c r="S510" s="240"/>
      <c r="T510" s="241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2" t="s">
        <v>160</v>
      </c>
      <c r="AU510" s="242" t="s">
        <v>158</v>
      </c>
      <c r="AV510" s="13" t="s">
        <v>158</v>
      </c>
      <c r="AW510" s="13" t="s">
        <v>34</v>
      </c>
      <c r="AX510" s="13" t="s">
        <v>78</v>
      </c>
      <c r="AY510" s="242" t="s">
        <v>152</v>
      </c>
    </row>
    <row r="511" s="13" customFormat="1">
      <c r="A511" s="13"/>
      <c r="B511" s="231"/>
      <c r="C511" s="232"/>
      <c r="D511" s="233" t="s">
        <v>160</v>
      </c>
      <c r="E511" s="234" t="s">
        <v>1</v>
      </c>
      <c r="F511" s="235" t="s">
        <v>803</v>
      </c>
      <c r="G511" s="232"/>
      <c r="H511" s="236">
        <v>29.268000000000001</v>
      </c>
      <c r="I511" s="237"/>
      <c r="J511" s="232"/>
      <c r="K511" s="232"/>
      <c r="L511" s="238"/>
      <c r="M511" s="239"/>
      <c r="N511" s="240"/>
      <c r="O511" s="240"/>
      <c r="P511" s="240"/>
      <c r="Q511" s="240"/>
      <c r="R511" s="240"/>
      <c r="S511" s="240"/>
      <c r="T511" s="241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2" t="s">
        <v>160</v>
      </c>
      <c r="AU511" s="242" t="s">
        <v>158</v>
      </c>
      <c r="AV511" s="13" t="s">
        <v>158</v>
      </c>
      <c r="AW511" s="13" t="s">
        <v>34</v>
      </c>
      <c r="AX511" s="13" t="s">
        <v>78</v>
      </c>
      <c r="AY511" s="242" t="s">
        <v>152</v>
      </c>
    </row>
    <row r="512" s="13" customFormat="1">
      <c r="A512" s="13"/>
      <c r="B512" s="231"/>
      <c r="C512" s="232"/>
      <c r="D512" s="233" t="s">
        <v>160</v>
      </c>
      <c r="E512" s="234" t="s">
        <v>1</v>
      </c>
      <c r="F512" s="235" t="s">
        <v>804</v>
      </c>
      <c r="G512" s="232"/>
      <c r="H512" s="236">
        <v>1.6200000000000001</v>
      </c>
      <c r="I512" s="237"/>
      <c r="J512" s="232"/>
      <c r="K512" s="232"/>
      <c r="L512" s="238"/>
      <c r="M512" s="239"/>
      <c r="N512" s="240"/>
      <c r="O512" s="240"/>
      <c r="P512" s="240"/>
      <c r="Q512" s="240"/>
      <c r="R512" s="240"/>
      <c r="S512" s="240"/>
      <c r="T512" s="241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2" t="s">
        <v>160</v>
      </c>
      <c r="AU512" s="242" t="s">
        <v>158</v>
      </c>
      <c r="AV512" s="13" t="s">
        <v>158</v>
      </c>
      <c r="AW512" s="13" t="s">
        <v>34</v>
      </c>
      <c r="AX512" s="13" t="s">
        <v>78</v>
      </c>
      <c r="AY512" s="242" t="s">
        <v>152</v>
      </c>
    </row>
    <row r="513" s="13" customFormat="1">
      <c r="A513" s="13"/>
      <c r="B513" s="231"/>
      <c r="C513" s="232"/>
      <c r="D513" s="233" t="s">
        <v>160</v>
      </c>
      <c r="E513" s="234" t="s">
        <v>1</v>
      </c>
      <c r="F513" s="235" t="s">
        <v>805</v>
      </c>
      <c r="G513" s="232"/>
      <c r="H513" s="236">
        <v>12.624000000000001</v>
      </c>
      <c r="I513" s="237"/>
      <c r="J513" s="232"/>
      <c r="K513" s="232"/>
      <c r="L513" s="238"/>
      <c r="M513" s="239"/>
      <c r="N513" s="240"/>
      <c r="O513" s="240"/>
      <c r="P513" s="240"/>
      <c r="Q513" s="240"/>
      <c r="R513" s="240"/>
      <c r="S513" s="240"/>
      <c r="T513" s="241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2" t="s">
        <v>160</v>
      </c>
      <c r="AU513" s="242" t="s">
        <v>158</v>
      </c>
      <c r="AV513" s="13" t="s">
        <v>158</v>
      </c>
      <c r="AW513" s="13" t="s">
        <v>34</v>
      </c>
      <c r="AX513" s="13" t="s">
        <v>78</v>
      </c>
      <c r="AY513" s="242" t="s">
        <v>152</v>
      </c>
    </row>
    <row r="514" s="13" customFormat="1">
      <c r="A514" s="13"/>
      <c r="B514" s="231"/>
      <c r="C514" s="232"/>
      <c r="D514" s="233" t="s">
        <v>160</v>
      </c>
      <c r="E514" s="234" t="s">
        <v>1</v>
      </c>
      <c r="F514" s="235" t="s">
        <v>313</v>
      </c>
      <c r="G514" s="232"/>
      <c r="H514" s="236">
        <v>19.440000000000001</v>
      </c>
      <c r="I514" s="237"/>
      <c r="J514" s="232"/>
      <c r="K514" s="232"/>
      <c r="L514" s="238"/>
      <c r="M514" s="239"/>
      <c r="N514" s="240"/>
      <c r="O514" s="240"/>
      <c r="P514" s="240"/>
      <c r="Q514" s="240"/>
      <c r="R514" s="240"/>
      <c r="S514" s="240"/>
      <c r="T514" s="24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2" t="s">
        <v>160</v>
      </c>
      <c r="AU514" s="242" t="s">
        <v>158</v>
      </c>
      <c r="AV514" s="13" t="s">
        <v>158</v>
      </c>
      <c r="AW514" s="13" t="s">
        <v>34</v>
      </c>
      <c r="AX514" s="13" t="s">
        <v>78</v>
      </c>
      <c r="AY514" s="242" t="s">
        <v>152</v>
      </c>
    </row>
    <row r="515" s="13" customFormat="1">
      <c r="A515" s="13"/>
      <c r="B515" s="231"/>
      <c r="C515" s="232"/>
      <c r="D515" s="233" t="s">
        <v>160</v>
      </c>
      <c r="E515" s="234" t="s">
        <v>1</v>
      </c>
      <c r="F515" s="235" t="s">
        <v>806</v>
      </c>
      <c r="G515" s="232"/>
      <c r="H515" s="236">
        <v>41.609999999999999</v>
      </c>
      <c r="I515" s="237"/>
      <c r="J515" s="232"/>
      <c r="K515" s="232"/>
      <c r="L515" s="238"/>
      <c r="M515" s="239"/>
      <c r="N515" s="240"/>
      <c r="O515" s="240"/>
      <c r="P515" s="240"/>
      <c r="Q515" s="240"/>
      <c r="R515" s="240"/>
      <c r="S515" s="240"/>
      <c r="T515" s="241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2" t="s">
        <v>160</v>
      </c>
      <c r="AU515" s="242" t="s">
        <v>158</v>
      </c>
      <c r="AV515" s="13" t="s">
        <v>158</v>
      </c>
      <c r="AW515" s="13" t="s">
        <v>34</v>
      </c>
      <c r="AX515" s="13" t="s">
        <v>78</v>
      </c>
      <c r="AY515" s="242" t="s">
        <v>152</v>
      </c>
    </row>
    <row r="516" s="13" customFormat="1">
      <c r="A516" s="13"/>
      <c r="B516" s="231"/>
      <c r="C516" s="232"/>
      <c r="D516" s="233" t="s">
        <v>160</v>
      </c>
      <c r="E516" s="234" t="s">
        <v>1</v>
      </c>
      <c r="F516" s="235" t="s">
        <v>314</v>
      </c>
      <c r="G516" s="232"/>
      <c r="H516" s="236">
        <v>19.440000000000001</v>
      </c>
      <c r="I516" s="237"/>
      <c r="J516" s="232"/>
      <c r="K516" s="232"/>
      <c r="L516" s="238"/>
      <c r="M516" s="239"/>
      <c r="N516" s="240"/>
      <c r="O516" s="240"/>
      <c r="P516" s="240"/>
      <c r="Q516" s="240"/>
      <c r="R516" s="240"/>
      <c r="S516" s="240"/>
      <c r="T516" s="241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2" t="s">
        <v>160</v>
      </c>
      <c r="AU516" s="242" t="s">
        <v>158</v>
      </c>
      <c r="AV516" s="13" t="s">
        <v>158</v>
      </c>
      <c r="AW516" s="13" t="s">
        <v>34</v>
      </c>
      <c r="AX516" s="13" t="s">
        <v>78</v>
      </c>
      <c r="AY516" s="242" t="s">
        <v>152</v>
      </c>
    </row>
    <row r="517" s="13" customFormat="1">
      <c r="A517" s="13"/>
      <c r="B517" s="231"/>
      <c r="C517" s="232"/>
      <c r="D517" s="233" t="s">
        <v>160</v>
      </c>
      <c r="E517" s="234" t="s">
        <v>1</v>
      </c>
      <c r="F517" s="235" t="s">
        <v>806</v>
      </c>
      <c r="G517" s="232"/>
      <c r="H517" s="236">
        <v>41.609999999999999</v>
      </c>
      <c r="I517" s="237"/>
      <c r="J517" s="232"/>
      <c r="K517" s="232"/>
      <c r="L517" s="238"/>
      <c r="M517" s="239"/>
      <c r="N517" s="240"/>
      <c r="O517" s="240"/>
      <c r="P517" s="240"/>
      <c r="Q517" s="240"/>
      <c r="R517" s="240"/>
      <c r="S517" s="240"/>
      <c r="T517" s="24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2" t="s">
        <v>160</v>
      </c>
      <c r="AU517" s="242" t="s">
        <v>158</v>
      </c>
      <c r="AV517" s="13" t="s">
        <v>158</v>
      </c>
      <c r="AW517" s="13" t="s">
        <v>34</v>
      </c>
      <c r="AX517" s="13" t="s">
        <v>78</v>
      </c>
      <c r="AY517" s="242" t="s">
        <v>152</v>
      </c>
    </row>
    <row r="518" s="13" customFormat="1">
      <c r="A518" s="13"/>
      <c r="B518" s="231"/>
      <c r="C518" s="232"/>
      <c r="D518" s="233" t="s">
        <v>160</v>
      </c>
      <c r="E518" s="234" t="s">
        <v>1</v>
      </c>
      <c r="F518" s="235" t="s">
        <v>696</v>
      </c>
      <c r="G518" s="232"/>
      <c r="H518" s="236">
        <v>6.9900000000000002</v>
      </c>
      <c r="I518" s="237"/>
      <c r="J518" s="232"/>
      <c r="K518" s="232"/>
      <c r="L518" s="238"/>
      <c r="M518" s="239"/>
      <c r="N518" s="240"/>
      <c r="O518" s="240"/>
      <c r="P518" s="240"/>
      <c r="Q518" s="240"/>
      <c r="R518" s="240"/>
      <c r="S518" s="240"/>
      <c r="T518" s="241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2" t="s">
        <v>160</v>
      </c>
      <c r="AU518" s="242" t="s">
        <v>158</v>
      </c>
      <c r="AV518" s="13" t="s">
        <v>158</v>
      </c>
      <c r="AW518" s="13" t="s">
        <v>34</v>
      </c>
      <c r="AX518" s="13" t="s">
        <v>78</v>
      </c>
      <c r="AY518" s="242" t="s">
        <v>152</v>
      </c>
    </row>
    <row r="519" s="13" customFormat="1">
      <c r="A519" s="13"/>
      <c r="B519" s="231"/>
      <c r="C519" s="232"/>
      <c r="D519" s="233" t="s">
        <v>160</v>
      </c>
      <c r="E519" s="234" t="s">
        <v>1</v>
      </c>
      <c r="F519" s="235" t="s">
        <v>807</v>
      </c>
      <c r="G519" s="232"/>
      <c r="H519" s="236">
        <v>25.704000000000001</v>
      </c>
      <c r="I519" s="237"/>
      <c r="J519" s="232"/>
      <c r="K519" s="232"/>
      <c r="L519" s="238"/>
      <c r="M519" s="239"/>
      <c r="N519" s="240"/>
      <c r="O519" s="240"/>
      <c r="P519" s="240"/>
      <c r="Q519" s="240"/>
      <c r="R519" s="240"/>
      <c r="S519" s="240"/>
      <c r="T519" s="241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2" t="s">
        <v>160</v>
      </c>
      <c r="AU519" s="242" t="s">
        <v>158</v>
      </c>
      <c r="AV519" s="13" t="s">
        <v>158</v>
      </c>
      <c r="AW519" s="13" t="s">
        <v>34</v>
      </c>
      <c r="AX519" s="13" t="s">
        <v>78</v>
      </c>
      <c r="AY519" s="242" t="s">
        <v>152</v>
      </c>
    </row>
    <row r="520" s="13" customFormat="1">
      <c r="A520" s="13"/>
      <c r="B520" s="231"/>
      <c r="C520" s="232"/>
      <c r="D520" s="233" t="s">
        <v>160</v>
      </c>
      <c r="E520" s="234" t="s">
        <v>1</v>
      </c>
      <c r="F520" s="235" t="s">
        <v>650</v>
      </c>
      <c r="G520" s="232"/>
      <c r="H520" s="236">
        <v>0.92000000000000004</v>
      </c>
      <c r="I520" s="237"/>
      <c r="J520" s="232"/>
      <c r="K520" s="232"/>
      <c r="L520" s="238"/>
      <c r="M520" s="239"/>
      <c r="N520" s="240"/>
      <c r="O520" s="240"/>
      <c r="P520" s="240"/>
      <c r="Q520" s="240"/>
      <c r="R520" s="240"/>
      <c r="S520" s="240"/>
      <c r="T520" s="241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2" t="s">
        <v>160</v>
      </c>
      <c r="AU520" s="242" t="s">
        <v>158</v>
      </c>
      <c r="AV520" s="13" t="s">
        <v>158</v>
      </c>
      <c r="AW520" s="13" t="s">
        <v>34</v>
      </c>
      <c r="AX520" s="13" t="s">
        <v>78</v>
      </c>
      <c r="AY520" s="242" t="s">
        <v>152</v>
      </c>
    </row>
    <row r="521" s="13" customFormat="1">
      <c r="A521" s="13"/>
      <c r="B521" s="231"/>
      <c r="C521" s="232"/>
      <c r="D521" s="233" t="s">
        <v>160</v>
      </c>
      <c r="E521" s="234" t="s">
        <v>1</v>
      </c>
      <c r="F521" s="235" t="s">
        <v>808</v>
      </c>
      <c r="G521" s="232"/>
      <c r="H521" s="236">
        <v>2.0800000000000001</v>
      </c>
      <c r="I521" s="237"/>
      <c r="J521" s="232"/>
      <c r="K521" s="232"/>
      <c r="L521" s="238"/>
      <c r="M521" s="239"/>
      <c r="N521" s="240"/>
      <c r="O521" s="240"/>
      <c r="P521" s="240"/>
      <c r="Q521" s="240"/>
      <c r="R521" s="240"/>
      <c r="S521" s="240"/>
      <c r="T521" s="24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2" t="s">
        <v>160</v>
      </c>
      <c r="AU521" s="242" t="s">
        <v>158</v>
      </c>
      <c r="AV521" s="13" t="s">
        <v>158</v>
      </c>
      <c r="AW521" s="13" t="s">
        <v>34</v>
      </c>
      <c r="AX521" s="13" t="s">
        <v>78</v>
      </c>
      <c r="AY521" s="242" t="s">
        <v>152</v>
      </c>
    </row>
    <row r="522" s="14" customFormat="1">
      <c r="A522" s="14"/>
      <c r="B522" s="243"/>
      <c r="C522" s="244"/>
      <c r="D522" s="233" t="s">
        <v>160</v>
      </c>
      <c r="E522" s="245" t="s">
        <v>1</v>
      </c>
      <c r="F522" s="246" t="s">
        <v>163</v>
      </c>
      <c r="G522" s="244"/>
      <c r="H522" s="247">
        <v>209.73599999999999</v>
      </c>
      <c r="I522" s="248"/>
      <c r="J522" s="244"/>
      <c r="K522" s="244"/>
      <c r="L522" s="249"/>
      <c r="M522" s="250"/>
      <c r="N522" s="251"/>
      <c r="O522" s="251"/>
      <c r="P522" s="251"/>
      <c r="Q522" s="251"/>
      <c r="R522" s="251"/>
      <c r="S522" s="251"/>
      <c r="T522" s="252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3" t="s">
        <v>160</v>
      </c>
      <c r="AU522" s="253" t="s">
        <v>158</v>
      </c>
      <c r="AV522" s="14" t="s">
        <v>157</v>
      </c>
      <c r="AW522" s="14" t="s">
        <v>34</v>
      </c>
      <c r="AX522" s="14" t="s">
        <v>86</v>
      </c>
      <c r="AY522" s="253" t="s">
        <v>152</v>
      </c>
    </row>
    <row r="523" s="2" customFormat="1" ht="21.75" customHeight="1">
      <c r="A523" s="38"/>
      <c r="B523" s="39"/>
      <c r="C523" s="217" t="s">
        <v>809</v>
      </c>
      <c r="D523" s="217" t="s">
        <v>154</v>
      </c>
      <c r="E523" s="218" t="s">
        <v>810</v>
      </c>
      <c r="F523" s="219" t="s">
        <v>811</v>
      </c>
      <c r="G523" s="220" t="s">
        <v>90</v>
      </c>
      <c r="H523" s="221">
        <v>7.8399999999999999</v>
      </c>
      <c r="I523" s="222"/>
      <c r="J523" s="223">
        <f>ROUND(I523*H523,2)</f>
        <v>0</v>
      </c>
      <c r="K523" s="224"/>
      <c r="L523" s="44"/>
      <c r="M523" s="225" t="s">
        <v>1</v>
      </c>
      <c r="N523" s="226" t="s">
        <v>44</v>
      </c>
      <c r="O523" s="91"/>
      <c r="P523" s="227">
        <f>O523*H523</f>
        <v>0</v>
      </c>
      <c r="Q523" s="227">
        <v>0</v>
      </c>
      <c r="R523" s="227">
        <f>Q523*H523</f>
        <v>0</v>
      </c>
      <c r="S523" s="227">
        <v>0</v>
      </c>
      <c r="T523" s="228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9" t="s">
        <v>237</v>
      </c>
      <c r="AT523" s="229" t="s">
        <v>154</v>
      </c>
      <c r="AU523" s="229" t="s">
        <v>158</v>
      </c>
      <c r="AY523" s="17" t="s">
        <v>152</v>
      </c>
      <c r="BE523" s="230">
        <f>IF(N523="základní",J523,0)</f>
        <v>0</v>
      </c>
      <c r="BF523" s="230">
        <f>IF(N523="snížená",J523,0)</f>
        <v>0</v>
      </c>
      <c r="BG523" s="230">
        <f>IF(N523="zákl. přenesená",J523,0)</f>
        <v>0</v>
      </c>
      <c r="BH523" s="230">
        <f>IF(N523="sníž. přenesená",J523,0)</f>
        <v>0</v>
      </c>
      <c r="BI523" s="230">
        <f>IF(N523="nulová",J523,0)</f>
        <v>0</v>
      </c>
      <c r="BJ523" s="17" t="s">
        <v>158</v>
      </c>
      <c r="BK523" s="230">
        <f>ROUND(I523*H523,2)</f>
        <v>0</v>
      </c>
      <c r="BL523" s="17" t="s">
        <v>237</v>
      </c>
      <c r="BM523" s="229" t="s">
        <v>812</v>
      </c>
    </row>
    <row r="524" s="15" customFormat="1">
      <c r="A524" s="15"/>
      <c r="B524" s="265"/>
      <c r="C524" s="266"/>
      <c r="D524" s="233" t="s">
        <v>160</v>
      </c>
      <c r="E524" s="267" t="s">
        <v>1</v>
      </c>
      <c r="F524" s="268" t="s">
        <v>813</v>
      </c>
      <c r="G524" s="266"/>
      <c r="H524" s="267" t="s">
        <v>1</v>
      </c>
      <c r="I524" s="269"/>
      <c r="J524" s="266"/>
      <c r="K524" s="266"/>
      <c r="L524" s="270"/>
      <c r="M524" s="271"/>
      <c r="N524" s="272"/>
      <c r="O524" s="272"/>
      <c r="P524" s="272"/>
      <c r="Q524" s="272"/>
      <c r="R524" s="272"/>
      <c r="S524" s="272"/>
      <c r="T524" s="273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74" t="s">
        <v>160</v>
      </c>
      <c r="AU524" s="274" t="s">
        <v>158</v>
      </c>
      <c r="AV524" s="15" t="s">
        <v>86</v>
      </c>
      <c r="AW524" s="15" t="s">
        <v>34</v>
      </c>
      <c r="AX524" s="15" t="s">
        <v>78</v>
      </c>
      <c r="AY524" s="274" t="s">
        <v>152</v>
      </c>
    </row>
    <row r="525" s="13" customFormat="1">
      <c r="A525" s="13"/>
      <c r="B525" s="231"/>
      <c r="C525" s="232"/>
      <c r="D525" s="233" t="s">
        <v>160</v>
      </c>
      <c r="E525" s="234" t="s">
        <v>1</v>
      </c>
      <c r="F525" s="235" t="s">
        <v>814</v>
      </c>
      <c r="G525" s="232"/>
      <c r="H525" s="236">
        <v>2.1000000000000001</v>
      </c>
      <c r="I525" s="237"/>
      <c r="J525" s="232"/>
      <c r="K525" s="232"/>
      <c r="L525" s="238"/>
      <c r="M525" s="239"/>
      <c r="N525" s="240"/>
      <c r="O525" s="240"/>
      <c r="P525" s="240"/>
      <c r="Q525" s="240"/>
      <c r="R525" s="240"/>
      <c r="S525" s="240"/>
      <c r="T525" s="241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2" t="s">
        <v>160</v>
      </c>
      <c r="AU525" s="242" t="s">
        <v>158</v>
      </c>
      <c r="AV525" s="13" t="s">
        <v>158</v>
      </c>
      <c r="AW525" s="13" t="s">
        <v>34</v>
      </c>
      <c r="AX525" s="13" t="s">
        <v>78</v>
      </c>
      <c r="AY525" s="242" t="s">
        <v>152</v>
      </c>
    </row>
    <row r="526" s="15" customFormat="1">
      <c r="A526" s="15"/>
      <c r="B526" s="265"/>
      <c r="C526" s="266"/>
      <c r="D526" s="233" t="s">
        <v>160</v>
      </c>
      <c r="E526" s="267" t="s">
        <v>1</v>
      </c>
      <c r="F526" s="268" t="s">
        <v>815</v>
      </c>
      <c r="G526" s="266"/>
      <c r="H526" s="267" t="s">
        <v>1</v>
      </c>
      <c r="I526" s="269"/>
      <c r="J526" s="266"/>
      <c r="K526" s="266"/>
      <c r="L526" s="270"/>
      <c r="M526" s="271"/>
      <c r="N526" s="272"/>
      <c r="O526" s="272"/>
      <c r="P526" s="272"/>
      <c r="Q526" s="272"/>
      <c r="R526" s="272"/>
      <c r="S526" s="272"/>
      <c r="T526" s="273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74" t="s">
        <v>160</v>
      </c>
      <c r="AU526" s="274" t="s">
        <v>158</v>
      </c>
      <c r="AV526" s="15" t="s">
        <v>86</v>
      </c>
      <c r="AW526" s="15" t="s">
        <v>34</v>
      </c>
      <c r="AX526" s="15" t="s">
        <v>78</v>
      </c>
      <c r="AY526" s="274" t="s">
        <v>152</v>
      </c>
    </row>
    <row r="527" s="13" customFormat="1">
      <c r="A527" s="13"/>
      <c r="B527" s="231"/>
      <c r="C527" s="232"/>
      <c r="D527" s="233" t="s">
        <v>160</v>
      </c>
      <c r="E527" s="234" t="s">
        <v>1</v>
      </c>
      <c r="F527" s="235" t="s">
        <v>816</v>
      </c>
      <c r="G527" s="232"/>
      <c r="H527" s="236">
        <v>2.8700000000000001</v>
      </c>
      <c r="I527" s="237"/>
      <c r="J527" s="232"/>
      <c r="K527" s="232"/>
      <c r="L527" s="238"/>
      <c r="M527" s="239"/>
      <c r="N527" s="240"/>
      <c r="O527" s="240"/>
      <c r="P527" s="240"/>
      <c r="Q527" s="240"/>
      <c r="R527" s="240"/>
      <c r="S527" s="240"/>
      <c r="T527" s="241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2" t="s">
        <v>160</v>
      </c>
      <c r="AU527" s="242" t="s">
        <v>158</v>
      </c>
      <c r="AV527" s="13" t="s">
        <v>158</v>
      </c>
      <c r="AW527" s="13" t="s">
        <v>34</v>
      </c>
      <c r="AX527" s="13" t="s">
        <v>78</v>
      </c>
      <c r="AY527" s="242" t="s">
        <v>152</v>
      </c>
    </row>
    <row r="528" s="15" customFormat="1">
      <c r="A528" s="15"/>
      <c r="B528" s="265"/>
      <c r="C528" s="266"/>
      <c r="D528" s="233" t="s">
        <v>160</v>
      </c>
      <c r="E528" s="267" t="s">
        <v>1</v>
      </c>
      <c r="F528" s="268" t="s">
        <v>817</v>
      </c>
      <c r="G528" s="266"/>
      <c r="H528" s="267" t="s">
        <v>1</v>
      </c>
      <c r="I528" s="269"/>
      <c r="J528" s="266"/>
      <c r="K528" s="266"/>
      <c r="L528" s="270"/>
      <c r="M528" s="271"/>
      <c r="N528" s="272"/>
      <c r="O528" s="272"/>
      <c r="P528" s="272"/>
      <c r="Q528" s="272"/>
      <c r="R528" s="272"/>
      <c r="S528" s="272"/>
      <c r="T528" s="273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74" t="s">
        <v>160</v>
      </c>
      <c r="AU528" s="274" t="s">
        <v>158</v>
      </c>
      <c r="AV528" s="15" t="s">
        <v>86</v>
      </c>
      <c r="AW528" s="15" t="s">
        <v>34</v>
      </c>
      <c r="AX528" s="15" t="s">
        <v>78</v>
      </c>
      <c r="AY528" s="274" t="s">
        <v>152</v>
      </c>
    </row>
    <row r="529" s="13" customFormat="1">
      <c r="A529" s="13"/>
      <c r="B529" s="231"/>
      <c r="C529" s="232"/>
      <c r="D529" s="233" t="s">
        <v>160</v>
      </c>
      <c r="E529" s="234" t="s">
        <v>1</v>
      </c>
      <c r="F529" s="235" t="s">
        <v>816</v>
      </c>
      <c r="G529" s="232"/>
      <c r="H529" s="236">
        <v>2.8700000000000001</v>
      </c>
      <c r="I529" s="237"/>
      <c r="J529" s="232"/>
      <c r="K529" s="232"/>
      <c r="L529" s="238"/>
      <c r="M529" s="239"/>
      <c r="N529" s="240"/>
      <c r="O529" s="240"/>
      <c r="P529" s="240"/>
      <c r="Q529" s="240"/>
      <c r="R529" s="240"/>
      <c r="S529" s="240"/>
      <c r="T529" s="24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2" t="s">
        <v>160</v>
      </c>
      <c r="AU529" s="242" t="s">
        <v>158</v>
      </c>
      <c r="AV529" s="13" t="s">
        <v>158</v>
      </c>
      <c r="AW529" s="13" t="s">
        <v>34</v>
      </c>
      <c r="AX529" s="13" t="s">
        <v>78</v>
      </c>
      <c r="AY529" s="242" t="s">
        <v>152</v>
      </c>
    </row>
    <row r="530" s="14" customFormat="1">
      <c r="A530" s="14"/>
      <c r="B530" s="243"/>
      <c r="C530" s="244"/>
      <c r="D530" s="233" t="s">
        <v>160</v>
      </c>
      <c r="E530" s="245" t="s">
        <v>1</v>
      </c>
      <c r="F530" s="246" t="s">
        <v>163</v>
      </c>
      <c r="G530" s="244"/>
      <c r="H530" s="247">
        <v>7.8400000000000007</v>
      </c>
      <c r="I530" s="248"/>
      <c r="J530" s="244"/>
      <c r="K530" s="244"/>
      <c r="L530" s="249"/>
      <c r="M530" s="250"/>
      <c r="N530" s="251"/>
      <c r="O530" s="251"/>
      <c r="P530" s="251"/>
      <c r="Q530" s="251"/>
      <c r="R530" s="251"/>
      <c r="S530" s="251"/>
      <c r="T530" s="252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3" t="s">
        <v>160</v>
      </c>
      <c r="AU530" s="253" t="s">
        <v>158</v>
      </c>
      <c r="AV530" s="14" t="s">
        <v>157</v>
      </c>
      <c r="AW530" s="14" t="s">
        <v>34</v>
      </c>
      <c r="AX530" s="14" t="s">
        <v>86</v>
      </c>
      <c r="AY530" s="253" t="s">
        <v>152</v>
      </c>
    </row>
    <row r="531" s="2" customFormat="1" ht="16.5" customHeight="1">
      <c r="A531" s="38"/>
      <c r="B531" s="39"/>
      <c r="C531" s="254" t="s">
        <v>818</v>
      </c>
      <c r="D531" s="254" t="s">
        <v>320</v>
      </c>
      <c r="E531" s="255" t="s">
        <v>819</v>
      </c>
      <c r="F531" s="256" t="s">
        <v>820</v>
      </c>
      <c r="G531" s="257" t="s">
        <v>90</v>
      </c>
      <c r="H531" s="258">
        <v>8.2319999999999993</v>
      </c>
      <c r="I531" s="259"/>
      <c r="J531" s="260">
        <f>ROUND(I531*H531,2)</f>
        <v>0</v>
      </c>
      <c r="K531" s="261"/>
      <c r="L531" s="262"/>
      <c r="M531" s="263" t="s">
        <v>1</v>
      </c>
      <c r="N531" s="264" t="s">
        <v>44</v>
      </c>
      <c r="O531" s="91"/>
      <c r="P531" s="227">
        <f>O531*H531</f>
        <v>0</v>
      </c>
      <c r="Q531" s="227">
        <v>0</v>
      </c>
      <c r="R531" s="227">
        <f>Q531*H531</f>
        <v>0</v>
      </c>
      <c r="S531" s="227">
        <v>0</v>
      </c>
      <c r="T531" s="228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29" t="s">
        <v>323</v>
      </c>
      <c r="AT531" s="229" t="s">
        <v>320</v>
      </c>
      <c r="AU531" s="229" t="s">
        <v>158</v>
      </c>
      <c r="AY531" s="17" t="s">
        <v>152</v>
      </c>
      <c r="BE531" s="230">
        <f>IF(N531="základní",J531,0)</f>
        <v>0</v>
      </c>
      <c r="BF531" s="230">
        <f>IF(N531="snížená",J531,0)</f>
        <v>0</v>
      </c>
      <c r="BG531" s="230">
        <f>IF(N531="zákl. přenesená",J531,0)</f>
        <v>0</v>
      </c>
      <c r="BH531" s="230">
        <f>IF(N531="sníž. přenesená",J531,0)</f>
        <v>0</v>
      </c>
      <c r="BI531" s="230">
        <f>IF(N531="nulová",J531,0)</f>
        <v>0</v>
      </c>
      <c r="BJ531" s="17" t="s">
        <v>158</v>
      </c>
      <c r="BK531" s="230">
        <f>ROUND(I531*H531,2)</f>
        <v>0</v>
      </c>
      <c r="BL531" s="17" t="s">
        <v>237</v>
      </c>
      <c r="BM531" s="229" t="s">
        <v>821</v>
      </c>
    </row>
    <row r="532" s="13" customFormat="1">
      <c r="A532" s="13"/>
      <c r="B532" s="231"/>
      <c r="C532" s="232"/>
      <c r="D532" s="233" t="s">
        <v>160</v>
      </c>
      <c r="E532" s="234" t="s">
        <v>1</v>
      </c>
      <c r="F532" s="235" t="s">
        <v>822</v>
      </c>
      <c r="G532" s="232"/>
      <c r="H532" s="236">
        <v>7.8399999999999999</v>
      </c>
      <c r="I532" s="237"/>
      <c r="J532" s="232"/>
      <c r="K532" s="232"/>
      <c r="L532" s="238"/>
      <c r="M532" s="239"/>
      <c r="N532" s="240"/>
      <c r="O532" s="240"/>
      <c r="P532" s="240"/>
      <c r="Q532" s="240"/>
      <c r="R532" s="240"/>
      <c r="S532" s="240"/>
      <c r="T532" s="241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2" t="s">
        <v>160</v>
      </c>
      <c r="AU532" s="242" t="s">
        <v>158</v>
      </c>
      <c r="AV532" s="13" t="s">
        <v>158</v>
      </c>
      <c r="AW532" s="13" t="s">
        <v>34</v>
      </c>
      <c r="AX532" s="13" t="s">
        <v>86</v>
      </c>
      <c r="AY532" s="242" t="s">
        <v>152</v>
      </c>
    </row>
    <row r="533" s="13" customFormat="1">
      <c r="A533" s="13"/>
      <c r="B533" s="231"/>
      <c r="C533" s="232"/>
      <c r="D533" s="233" t="s">
        <v>160</v>
      </c>
      <c r="E533" s="232"/>
      <c r="F533" s="235" t="s">
        <v>823</v>
      </c>
      <c r="G533" s="232"/>
      <c r="H533" s="236">
        <v>8.2319999999999993</v>
      </c>
      <c r="I533" s="237"/>
      <c r="J533" s="232"/>
      <c r="K533" s="232"/>
      <c r="L533" s="238"/>
      <c r="M533" s="239"/>
      <c r="N533" s="240"/>
      <c r="O533" s="240"/>
      <c r="P533" s="240"/>
      <c r="Q533" s="240"/>
      <c r="R533" s="240"/>
      <c r="S533" s="240"/>
      <c r="T533" s="24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2" t="s">
        <v>160</v>
      </c>
      <c r="AU533" s="242" t="s">
        <v>158</v>
      </c>
      <c r="AV533" s="13" t="s">
        <v>158</v>
      </c>
      <c r="AW533" s="13" t="s">
        <v>4</v>
      </c>
      <c r="AX533" s="13" t="s">
        <v>86</v>
      </c>
      <c r="AY533" s="242" t="s">
        <v>152</v>
      </c>
    </row>
    <row r="534" s="2" customFormat="1" ht="24.15" customHeight="1">
      <c r="A534" s="38"/>
      <c r="B534" s="39"/>
      <c r="C534" s="254" t="s">
        <v>824</v>
      </c>
      <c r="D534" s="254" t="s">
        <v>320</v>
      </c>
      <c r="E534" s="255" t="s">
        <v>825</v>
      </c>
      <c r="F534" s="256" t="s">
        <v>826</v>
      </c>
      <c r="G534" s="257" t="s">
        <v>228</v>
      </c>
      <c r="H534" s="258">
        <v>19.600000000000001</v>
      </c>
      <c r="I534" s="259"/>
      <c r="J534" s="260">
        <f>ROUND(I534*H534,2)</f>
        <v>0</v>
      </c>
      <c r="K534" s="261"/>
      <c r="L534" s="262"/>
      <c r="M534" s="263" t="s">
        <v>1</v>
      </c>
      <c r="N534" s="264" t="s">
        <v>44</v>
      </c>
      <c r="O534" s="91"/>
      <c r="P534" s="227">
        <f>O534*H534</f>
        <v>0</v>
      </c>
      <c r="Q534" s="227">
        <v>2.0000000000000002E-05</v>
      </c>
      <c r="R534" s="227">
        <f>Q534*H534</f>
        <v>0.00039200000000000004</v>
      </c>
      <c r="S534" s="227">
        <v>0</v>
      </c>
      <c r="T534" s="228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9" t="s">
        <v>323</v>
      </c>
      <c r="AT534" s="229" t="s">
        <v>320</v>
      </c>
      <c r="AU534" s="229" t="s">
        <v>158</v>
      </c>
      <c r="AY534" s="17" t="s">
        <v>152</v>
      </c>
      <c r="BE534" s="230">
        <f>IF(N534="základní",J534,0)</f>
        <v>0</v>
      </c>
      <c r="BF534" s="230">
        <f>IF(N534="snížená",J534,0)</f>
        <v>0</v>
      </c>
      <c r="BG534" s="230">
        <f>IF(N534="zákl. přenesená",J534,0)</f>
        <v>0</v>
      </c>
      <c r="BH534" s="230">
        <f>IF(N534="sníž. přenesená",J534,0)</f>
        <v>0</v>
      </c>
      <c r="BI534" s="230">
        <f>IF(N534="nulová",J534,0)</f>
        <v>0</v>
      </c>
      <c r="BJ534" s="17" t="s">
        <v>158</v>
      </c>
      <c r="BK534" s="230">
        <f>ROUND(I534*H534,2)</f>
        <v>0</v>
      </c>
      <c r="BL534" s="17" t="s">
        <v>237</v>
      </c>
      <c r="BM534" s="229" t="s">
        <v>827</v>
      </c>
    </row>
    <row r="535" s="15" customFormat="1">
      <c r="A535" s="15"/>
      <c r="B535" s="265"/>
      <c r="C535" s="266"/>
      <c r="D535" s="233" t="s">
        <v>160</v>
      </c>
      <c r="E535" s="267" t="s">
        <v>1</v>
      </c>
      <c r="F535" s="268" t="s">
        <v>813</v>
      </c>
      <c r="G535" s="266"/>
      <c r="H535" s="267" t="s">
        <v>1</v>
      </c>
      <c r="I535" s="269"/>
      <c r="J535" s="266"/>
      <c r="K535" s="266"/>
      <c r="L535" s="270"/>
      <c r="M535" s="271"/>
      <c r="N535" s="272"/>
      <c r="O535" s="272"/>
      <c r="P535" s="272"/>
      <c r="Q535" s="272"/>
      <c r="R535" s="272"/>
      <c r="S535" s="272"/>
      <c r="T535" s="273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74" t="s">
        <v>160</v>
      </c>
      <c r="AU535" s="274" t="s">
        <v>158</v>
      </c>
      <c r="AV535" s="15" t="s">
        <v>86</v>
      </c>
      <c r="AW535" s="15" t="s">
        <v>34</v>
      </c>
      <c r="AX535" s="15" t="s">
        <v>78</v>
      </c>
      <c r="AY535" s="274" t="s">
        <v>152</v>
      </c>
    </row>
    <row r="536" s="13" customFormat="1">
      <c r="A536" s="13"/>
      <c r="B536" s="231"/>
      <c r="C536" s="232"/>
      <c r="D536" s="233" t="s">
        <v>160</v>
      </c>
      <c r="E536" s="234" t="s">
        <v>1</v>
      </c>
      <c r="F536" s="235" t="s">
        <v>828</v>
      </c>
      <c r="G536" s="232"/>
      <c r="H536" s="236">
        <v>5.7999999999999998</v>
      </c>
      <c r="I536" s="237"/>
      <c r="J536" s="232"/>
      <c r="K536" s="232"/>
      <c r="L536" s="238"/>
      <c r="M536" s="239"/>
      <c r="N536" s="240"/>
      <c r="O536" s="240"/>
      <c r="P536" s="240"/>
      <c r="Q536" s="240"/>
      <c r="R536" s="240"/>
      <c r="S536" s="240"/>
      <c r="T536" s="241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2" t="s">
        <v>160</v>
      </c>
      <c r="AU536" s="242" t="s">
        <v>158</v>
      </c>
      <c r="AV536" s="13" t="s">
        <v>158</v>
      </c>
      <c r="AW536" s="13" t="s">
        <v>34</v>
      </c>
      <c r="AX536" s="13" t="s">
        <v>78</v>
      </c>
      <c r="AY536" s="242" t="s">
        <v>152</v>
      </c>
    </row>
    <row r="537" s="15" customFormat="1">
      <c r="A537" s="15"/>
      <c r="B537" s="265"/>
      <c r="C537" s="266"/>
      <c r="D537" s="233" t="s">
        <v>160</v>
      </c>
      <c r="E537" s="267" t="s">
        <v>1</v>
      </c>
      <c r="F537" s="268" t="s">
        <v>815</v>
      </c>
      <c r="G537" s="266"/>
      <c r="H537" s="267" t="s">
        <v>1</v>
      </c>
      <c r="I537" s="269"/>
      <c r="J537" s="266"/>
      <c r="K537" s="266"/>
      <c r="L537" s="270"/>
      <c r="M537" s="271"/>
      <c r="N537" s="272"/>
      <c r="O537" s="272"/>
      <c r="P537" s="272"/>
      <c r="Q537" s="272"/>
      <c r="R537" s="272"/>
      <c r="S537" s="272"/>
      <c r="T537" s="273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74" t="s">
        <v>160</v>
      </c>
      <c r="AU537" s="274" t="s">
        <v>158</v>
      </c>
      <c r="AV537" s="15" t="s">
        <v>86</v>
      </c>
      <c r="AW537" s="15" t="s">
        <v>34</v>
      </c>
      <c r="AX537" s="15" t="s">
        <v>78</v>
      </c>
      <c r="AY537" s="274" t="s">
        <v>152</v>
      </c>
    </row>
    <row r="538" s="13" customFormat="1">
      <c r="A538" s="13"/>
      <c r="B538" s="231"/>
      <c r="C538" s="232"/>
      <c r="D538" s="233" t="s">
        <v>160</v>
      </c>
      <c r="E538" s="234" t="s">
        <v>1</v>
      </c>
      <c r="F538" s="235" t="s">
        <v>829</v>
      </c>
      <c r="G538" s="232"/>
      <c r="H538" s="236">
        <v>6.9000000000000004</v>
      </c>
      <c r="I538" s="237"/>
      <c r="J538" s="232"/>
      <c r="K538" s="232"/>
      <c r="L538" s="238"/>
      <c r="M538" s="239"/>
      <c r="N538" s="240"/>
      <c r="O538" s="240"/>
      <c r="P538" s="240"/>
      <c r="Q538" s="240"/>
      <c r="R538" s="240"/>
      <c r="S538" s="240"/>
      <c r="T538" s="241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2" t="s">
        <v>160</v>
      </c>
      <c r="AU538" s="242" t="s">
        <v>158</v>
      </c>
      <c r="AV538" s="13" t="s">
        <v>158</v>
      </c>
      <c r="AW538" s="13" t="s">
        <v>34</v>
      </c>
      <c r="AX538" s="13" t="s">
        <v>78</v>
      </c>
      <c r="AY538" s="242" t="s">
        <v>152</v>
      </c>
    </row>
    <row r="539" s="15" customFormat="1">
      <c r="A539" s="15"/>
      <c r="B539" s="265"/>
      <c r="C539" s="266"/>
      <c r="D539" s="233" t="s">
        <v>160</v>
      </c>
      <c r="E539" s="267" t="s">
        <v>1</v>
      </c>
      <c r="F539" s="268" t="s">
        <v>817</v>
      </c>
      <c r="G539" s="266"/>
      <c r="H539" s="267" t="s">
        <v>1</v>
      </c>
      <c r="I539" s="269"/>
      <c r="J539" s="266"/>
      <c r="K539" s="266"/>
      <c r="L539" s="270"/>
      <c r="M539" s="271"/>
      <c r="N539" s="272"/>
      <c r="O539" s="272"/>
      <c r="P539" s="272"/>
      <c r="Q539" s="272"/>
      <c r="R539" s="272"/>
      <c r="S539" s="272"/>
      <c r="T539" s="273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74" t="s">
        <v>160</v>
      </c>
      <c r="AU539" s="274" t="s">
        <v>158</v>
      </c>
      <c r="AV539" s="15" t="s">
        <v>86</v>
      </c>
      <c r="AW539" s="15" t="s">
        <v>34</v>
      </c>
      <c r="AX539" s="15" t="s">
        <v>78</v>
      </c>
      <c r="AY539" s="274" t="s">
        <v>152</v>
      </c>
    </row>
    <row r="540" s="13" customFormat="1">
      <c r="A540" s="13"/>
      <c r="B540" s="231"/>
      <c r="C540" s="232"/>
      <c r="D540" s="233" t="s">
        <v>160</v>
      </c>
      <c r="E540" s="234" t="s">
        <v>1</v>
      </c>
      <c r="F540" s="235" t="s">
        <v>829</v>
      </c>
      <c r="G540" s="232"/>
      <c r="H540" s="236">
        <v>6.9000000000000004</v>
      </c>
      <c r="I540" s="237"/>
      <c r="J540" s="232"/>
      <c r="K540" s="232"/>
      <c r="L540" s="238"/>
      <c r="M540" s="239"/>
      <c r="N540" s="240"/>
      <c r="O540" s="240"/>
      <c r="P540" s="240"/>
      <c r="Q540" s="240"/>
      <c r="R540" s="240"/>
      <c r="S540" s="240"/>
      <c r="T540" s="241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2" t="s">
        <v>160</v>
      </c>
      <c r="AU540" s="242" t="s">
        <v>158</v>
      </c>
      <c r="AV540" s="13" t="s">
        <v>158</v>
      </c>
      <c r="AW540" s="13" t="s">
        <v>34</v>
      </c>
      <c r="AX540" s="13" t="s">
        <v>78</v>
      </c>
      <c r="AY540" s="242" t="s">
        <v>152</v>
      </c>
    </row>
    <row r="541" s="14" customFormat="1">
      <c r="A541" s="14"/>
      <c r="B541" s="243"/>
      <c r="C541" s="244"/>
      <c r="D541" s="233" t="s">
        <v>160</v>
      </c>
      <c r="E541" s="245" t="s">
        <v>1</v>
      </c>
      <c r="F541" s="246" t="s">
        <v>163</v>
      </c>
      <c r="G541" s="244"/>
      <c r="H541" s="247">
        <v>19.600000000000001</v>
      </c>
      <c r="I541" s="248"/>
      <c r="J541" s="244"/>
      <c r="K541" s="244"/>
      <c r="L541" s="249"/>
      <c r="M541" s="250"/>
      <c r="N541" s="251"/>
      <c r="O541" s="251"/>
      <c r="P541" s="251"/>
      <c r="Q541" s="251"/>
      <c r="R541" s="251"/>
      <c r="S541" s="251"/>
      <c r="T541" s="252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3" t="s">
        <v>160</v>
      </c>
      <c r="AU541" s="253" t="s">
        <v>158</v>
      </c>
      <c r="AV541" s="14" t="s">
        <v>157</v>
      </c>
      <c r="AW541" s="14" t="s">
        <v>34</v>
      </c>
      <c r="AX541" s="14" t="s">
        <v>86</v>
      </c>
      <c r="AY541" s="253" t="s">
        <v>152</v>
      </c>
    </row>
    <row r="542" s="2" customFormat="1" ht="24.15" customHeight="1">
      <c r="A542" s="38"/>
      <c r="B542" s="39"/>
      <c r="C542" s="217" t="s">
        <v>830</v>
      </c>
      <c r="D542" s="217" t="s">
        <v>154</v>
      </c>
      <c r="E542" s="218" t="s">
        <v>831</v>
      </c>
      <c r="F542" s="219" t="s">
        <v>832</v>
      </c>
      <c r="G542" s="220" t="s">
        <v>90</v>
      </c>
      <c r="H542" s="221">
        <v>203.43000000000001</v>
      </c>
      <c r="I542" s="222"/>
      <c r="J542" s="223">
        <f>ROUND(I542*H542,2)</f>
        <v>0</v>
      </c>
      <c r="K542" s="224"/>
      <c r="L542" s="44"/>
      <c r="M542" s="225" t="s">
        <v>1</v>
      </c>
      <c r="N542" s="226" t="s">
        <v>44</v>
      </c>
      <c r="O542" s="91"/>
      <c r="P542" s="227">
        <f>O542*H542</f>
        <v>0</v>
      </c>
      <c r="Q542" s="227">
        <v>0.00020000000000000001</v>
      </c>
      <c r="R542" s="227">
        <f>Q542*H542</f>
        <v>0.040686</v>
      </c>
      <c r="S542" s="227">
        <v>0</v>
      </c>
      <c r="T542" s="228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29" t="s">
        <v>237</v>
      </c>
      <c r="AT542" s="229" t="s">
        <v>154</v>
      </c>
      <c r="AU542" s="229" t="s">
        <v>158</v>
      </c>
      <c r="AY542" s="17" t="s">
        <v>152</v>
      </c>
      <c r="BE542" s="230">
        <f>IF(N542="základní",J542,0)</f>
        <v>0</v>
      </c>
      <c r="BF542" s="230">
        <f>IF(N542="snížená",J542,0)</f>
        <v>0</v>
      </c>
      <c r="BG542" s="230">
        <f>IF(N542="zákl. přenesená",J542,0)</f>
        <v>0</v>
      </c>
      <c r="BH542" s="230">
        <f>IF(N542="sníž. přenesená",J542,0)</f>
        <v>0</v>
      </c>
      <c r="BI542" s="230">
        <f>IF(N542="nulová",J542,0)</f>
        <v>0</v>
      </c>
      <c r="BJ542" s="17" t="s">
        <v>158</v>
      </c>
      <c r="BK542" s="230">
        <f>ROUND(I542*H542,2)</f>
        <v>0</v>
      </c>
      <c r="BL542" s="17" t="s">
        <v>237</v>
      </c>
      <c r="BM542" s="229" t="s">
        <v>833</v>
      </c>
    </row>
    <row r="543" s="13" customFormat="1">
      <c r="A543" s="13"/>
      <c r="B543" s="231"/>
      <c r="C543" s="232"/>
      <c r="D543" s="233" t="s">
        <v>160</v>
      </c>
      <c r="E543" s="234" t="s">
        <v>1</v>
      </c>
      <c r="F543" s="235" t="s">
        <v>93</v>
      </c>
      <c r="G543" s="232"/>
      <c r="H543" s="236">
        <v>59.420000000000002</v>
      </c>
      <c r="I543" s="237"/>
      <c r="J543" s="232"/>
      <c r="K543" s="232"/>
      <c r="L543" s="238"/>
      <c r="M543" s="239"/>
      <c r="N543" s="240"/>
      <c r="O543" s="240"/>
      <c r="P543" s="240"/>
      <c r="Q543" s="240"/>
      <c r="R543" s="240"/>
      <c r="S543" s="240"/>
      <c r="T543" s="241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2" t="s">
        <v>160</v>
      </c>
      <c r="AU543" s="242" t="s">
        <v>158</v>
      </c>
      <c r="AV543" s="13" t="s">
        <v>158</v>
      </c>
      <c r="AW543" s="13" t="s">
        <v>34</v>
      </c>
      <c r="AX543" s="13" t="s">
        <v>78</v>
      </c>
      <c r="AY543" s="242" t="s">
        <v>152</v>
      </c>
    </row>
    <row r="544" s="13" customFormat="1">
      <c r="A544" s="13"/>
      <c r="B544" s="231"/>
      <c r="C544" s="232"/>
      <c r="D544" s="233" t="s">
        <v>160</v>
      </c>
      <c r="E544" s="234" t="s">
        <v>1</v>
      </c>
      <c r="F544" s="235" t="s">
        <v>97</v>
      </c>
      <c r="G544" s="232"/>
      <c r="H544" s="236">
        <v>163.32499999999999</v>
      </c>
      <c r="I544" s="237"/>
      <c r="J544" s="232"/>
      <c r="K544" s="232"/>
      <c r="L544" s="238"/>
      <c r="M544" s="239"/>
      <c r="N544" s="240"/>
      <c r="O544" s="240"/>
      <c r="P544" s="240"/>
      <c r="Q544" s="240"/>
      <c r="R544" s="240"/>
      <c r="S544" s="240"/>
      <c r="T544" s="241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2" t="s">
        <v>160</v>
      </c>
      <c r="AU544" s="242" t="s">
        <v>158</v>
      </c>
      <c r="AV544" s="13" t="s">
        <v>158</v>
      </c>
      <c r="AW544" s="13" t="s">
        <v>34</v>
      </c>
      <c r="AX544" s="13" t="s">
        <v>78</v>
      </c>
      <c r="AY544" s="242" t="s">
        <v>152</v>
      </c>
    </row>
    <row r="545" s="13" customFormat="1">
      <c r="A545" s="13"/>
      <c r="B545" s="231"/>
      <c r="C545" s="232"/>
      <c r="D545" s="233" t="s">
        <v>160</v>
      </c>
      <c r="E545" s="234" t="s">
        <v>1</v>
      </c>
      <c r="F545" s="235" t="s">
        <v>198</v>
      </c>
      <c r="G545" s="232"/>
      <c r="H545" s="236">
        <v>-19.315000000000001</v>
      </c>
      <c r="I545" s="237"/>
      <c r="J545" s="232"/>
      <c r="K545" s="232"/>
      <c r="L545" s="238"/>
      <c r="M545" s="239"/>
      <c r="N545" s="240"/>
      <c r="O545" s="240"/>
      <c r="P545" s="240"/>
      <c r="Q545" s="240"/>
      <c r="R545" s="240"/>
      <c r="S545" s="240"/>
      <c r="T545" s="241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2" t="s">
        <v>160</v>
      </c>
      <c r="AU545" s="242" t="s">
        <v>158</v>
      </c>
      <c r="AV545" s="13" t="s">
        <v>158</v>
      </c>
      <c r="AW545" s="13" t="s">
        <v>34</v>
      </c>
      <c r="AX545" s="13" t="s">
        <v>78</v>
      </c>
      <c r="AY545" s="242" t="s">
        <v>152</v>
      </c>
    </row>
    <row r="546" s="14" customFormat="1">
      <c r="A546" s="14"/>
      <c r="B546" s="243"/>
      <c r="C546" s="244"/>
      <c r="D546" s="233" t="s">
        <v>160</v>
      </c>
      <c r="E546" s="245" t="s">
        <v>1</v>
      </c>
      <c r="F546" s="246" t="s">
        <v>163</v>
      </c>
      <c r="G546" s="244"/>
      <c r="H546" s="247">
        <v>203.43000000000001</v>
      </c>
      <c r="I546" s="248"/>
      <c r="J546" s="244"/>
      <c r="K546" s="244"/>
      <c r="L546" s="249"/>
      <c r="M546" s="250"/>
      <c r="N546" s="251"/>
      <c r="O546" s="251"/>
      <c r="P546" s="251"/>
      <c r="Q546" s="251"/>
      <c r="R546" s="251"/>
      <c r="S546" s="251"/>
      <c r="T546" s="252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3" t="s">
        <v>160</v>
      </c>
      <c r="AU546" s="253" t="s">
        <v>158</v>
      </c>
      <c r="AV546" s="14" t="s">
        <v>157</v>
      </c>
      <c r="AW546" s="14" t="s">
        <v>34</v>
      </c>
      <c r="AX546" s="14" t="s">
        <v>86</v>
      </c>
      <c r="AY546" s="253" t="s">
        <v>152</v>
      </c>
    </row>
    <row r="547" s="2" customFormat="1" ht="24.15" customHeight="1">
      <c r="A547" s="38"/>
      <c r="B547" s="39"/>
      <c r="C547" s="217" t="s">
        <v>834</v>
      </c>
      <c r="D547" s="217" t="s">
        <v>154</v>
      </c>
      <c r="E547" s="218" t="s">
        <v>835</v>
      </c>
      <c r="F547" s="219" t="s">
        <v>836</v>
      </c>
      <c r="G547" s="220" t="s">
        <v>90</v>
      </c>
      <c r="H547" s="221">
        <v>203.43000000000001</v>
      </c>
      <c r="I547" s="222"/>
      <c r="J547" s="223">
        <f>ROUND(I547*H547,2)</f>
        <v>0</v>
      </c>
      <c r="K547" s="224"/>
      <c r="L547" s="44"/>
      <c r="M547" s="225" t="s">
        <v>1</v>
      </c>
      <c r="N547" s="226" t="s">
        <v>44</v>
      </c>
      <c r="O547" s="91"/>
      <c r="P547" s="227">
        <f>O547*H547</f>
        <v>0</v>
      </c>
      <c r="Q547" s="227">
        <v>0.00029</v>
      </c>
      <c r="R547" s="227">
        <f>Q547*H547</f>
        <v>0.058994700000000004</v>
      </c>
      <c r="S547" s="227">
        <v>0</v>
      </c>
      <c r="T547" s="228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29" t="s">
        <v>237</v>
      </c>
      <c r="AT547" s="229" t="s">
        <v>154</v>
      </c>
      <c r="AU547" s="229" t="s">
        <v>158</v>
      </c>
      <c r="AY547" s="17" t="s">
        <v>152</v>
      </c>
      <c r="BE547" s="230">
        <f>IF(N547="základní",J547,0)</f>
        <v>0</v>
      </c>
      <c r="BF547" s="230">
        <f>IF(N547="snížená",J547,0)</f>
        <v>0</v>
      </c>
      <c r="BG547" s="230">
        <f>IF(N547="zákl. přenesená",J547,0)</f>
        <v>0</v>
      </c>
      <c r="BH547" s="230">
        <f>IF(N547="sníž. přenesená",J547,0)</f>
        <v>0</v>
      </c>
      <c r="BI547" s="230">
        <f>IF(N547="nulová",J547,0)</f>
        <v>0</v>
      </c>
      <c r="BJ547" s="17" t="s">
        <v>158</v>
      </c>
      <c r="BK547" s="230">
        <f>ROUND(I547*H547,2)</f>
        <v>0</v>
      </c>
      <c r="BL547" s="17" t="s">
        <v>237</v>
      </c>
      <c r="BM547" s="229" t="s">
        <v>837</v>
      </c>
    </row>
    <row r="548" s="13" customFormat="1">
      <c r="A548" s="13"/>
      <c r="B548" s="231"/>
      <c r="C548" s="232"/>
      <c r="D548" s="233" t="s">
        <v>160</v>
      </c>
      <c r="E548" s="234" t="s">
        <v>1</v>
      </c>
      <c r="F548" s="235" t="s">
        <v>93</v>
      </c>
      <c r="G548" s="232"/>
      <c r="H548" s="236">
        <v>59.420000000000002</v>
      </c>
      <c r="I548" s="237"/>
      <c r="J548" s="232"/>
      <c r="K548" s="232"/>
      <c r="L548" s="238"/>
      <c r="M548" s="239"/>
      <c r="N548" s="240"/>
      <c r="O548" s="240"/>
      <c r="P548" s="240"/>
      <c r="Q548" s="240"/>
      <c r="R548" s="240"/>
      <c r="S548" s="240"/>
      <c r="T548" s="241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2" t="s">
        <v>160</v>
      </c>
      <c r="AU548" s="242" t="s">
        <v>158</v>
      </c>
      <c r="AV548" s="13" t="s">
        <v>158</v>
      </c>
      <c r="AW548" s="13" t="s">
        <v>34</v>
      </c>
      <c r="AX548" s="13" t="s">
        <v>78</v>
      </c>
      <c r="AY548" s="242" t="s">
        <v>152</v>
      </c>
    </row>
    <row r="549" s="13" customFormat="1">
      <c r="A549" s="13"/>
      <c r="B549" s="231"/>
      <c r="C549" s="232"/>
      <c r="D549" s="233" t="s">
        <v>160</v>
      </c>
      <c r="E549" s="234" t="s">
        <v>1</v>
      </c>
      <c r="F549" s="235" t="s">
        <v>97</v>
      </c>
      <c r="G549" s="232"/>
      <c r="H549" s="236">
        <v>163.32499999999999</v>
      </c>
      <c r="I549" s="237"/>
      <c r="J549" s="232"/>
      <c r="K549" s="232"/>
      <c r="L549" s="238"/>
      <c r="M549" s="239"/>
      <c r="N549" s="240"/>
      <c r="O549" s="240"/>
      <c r="P549" s="240"/>
      <c r="Q549" s="240"/>
      <c r="R549" s="240"/>
      <c r="S549" s="240"/>
      <c r="T549" s="241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2" t="s">
        <v>160</v>
      </c>
      <c r="AU549" s="242" t="s">
        <v>158</v>
      </c>
      <c r="AV549" s="13" t="s">
        <v>158</v>
      </c>
      <c r="AW549" s="13" t="s">
        <v>34</v>
      </c>
      <c r="AX549" s="13" t="s">
        <v>78</v>
      </c>
      <c r="AY549" s="242" t="s">
        <v>152</v>
      </c>
    </row>
    <row r="550" s="13" customFormat="1">
      <c r="A550" s="13"/>
      <c r="B550" s="231"/>
      <c r="C550" s="232"/>
      <c r="D550" s="233" t="s">
        <v>160</v>
      </c>
      <c r="E550" s="234" t="s">
        <v>1</v>
      </c>
      <c r="F550" s="235" t="s">
        <v>198</v>
      </c>
      <c r="G550" s="232"/>
      <c r="H550" s="236">
        <v>-19.315000000000001</v>
      </c>
      <c r="I550" s="237"/>
      <c r="J550" s="232"/>
      <c r="K550" s="232"/>
      <c r="L550" s="238"/>
      <c r="M550" s="239"/>
      <c r="N550" s="240"/>
      <c r="O550" s="240"/>
      <c r="P550" s="240"/>
      <c r="Q550" s="240"/>
      <c r="R550" s="240"/>
      <c r="S550" s="240"/>
      <c r="T550" s="241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2" t="s">
        <v>160</v>
      </c>
      <c r="AU550" s="242" t="s">
        <v>158</v>
      </c>
      <c r="AV550" s="13" t="s">
        <v>158</v>
      </c>
      <c r="AW550" s="13" t="s">
        <v>34</v>
      </c>
      <c r="AX550" s="13" t="s">
        <v>78</v>
      </c>
      <c r="AY550" s="242" t="s">
        <v>152</v>
      </c>
    </row>
    <row r="551" s="14" customFormat="1">
      <c r="A551" s="14"/>
      <c r="B551" s="243"/>
      <c r="C551" s="244"/>
      <c r="D551" s="233" t="s">
        <v>160</v>
      </c>
      <c r="E551" s="245" t="s">
        <v>1</v>
      </c>
      <c r="F551" s="246" t="s">
        <v>163</v>
      </c>
      <c r="G551" s="244"/>
      <c r="H551" s="247">
        <v>203.43000000000001</v>
      </c>
      <c r="I551" s="248"/>
      <c r="J551" s="244"/>
      <c r="K551" s="244"/>
      <c r="L551" s="249"/>
      <c r="M551" s="250"/>
      <c r="N551" s="251"/>
      <c r="O551" s="251"/>
      <c r="P551" s="251"/>
      <c r="Q551" s="251"/>
      <c r="R551" s="251"/>
      <c r="S551" s="251"/>
      <c r="T551" s="252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3" t="s">
        <v>160</v>
      </c>
      <c r="AU551" s="253" t="s">
        <v>158</v>
      </c>
      <c r="AV551" s="14" t="s">
        <v>157</v>
      </c>
      <c r="AW551" s="14" t="s">
        <v>34</v>
      </c>
      <c r="AX551" s="14" t="s">
        <v>86</v>
      </c>
      <c r="AY551" s="253" t="s">
        <v>152</v>
      </c>
    </row>
    <row r="552" s="12" customFormat="1" ht="25.92" customHeight="1">
      <c r="A552" s="12"/>
      <c r="B552" s="202"/>
      <c r="C552" s="203"/>
      <c r="D552" s="204" t="s">
        <v>77</v>
      </c>
      <c r="E552" s="205" t="s">
        <v>838</v>
      </c>
      <c r="F552" s="205" t="s">
        <v>839</v>
      </c>
      <c r="G552" s="203"/>
      <c r="H552" s="203"/>
      <c r="I552" s="206"/>
      <c r="J552" s="189">
        <f>BK552</f>
        <v>0</v>
      </c>
      <c r="K552" s="203"/>
      <c r="L552" s="207"/>
      <c r="M552" s="208"/>
      <c r="N552" s="209"/>
      <c r="O552" s="209"/>
      <c r="P552" s="210">
        <f>P553+P556</f>
        <v>0</v>
      </c>
      <c r="Q552" s="209"/>
      <c r="R552" s="210">
        <f>R553+R556</f>
        <v>0</v>
      </c>
      <c r="S552" s="209"/>
      <c r="T552" s="211">
        <f>T553+T556</f>
        <v>0</v>
      </c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R552" s="212" t="s">
        <v>179</v>
      </c>
      <c r="AT552" s="213" t="s">
        <v>77</v>
      </c>
      <c r="AU552" s="213" t="s">
        <v>78</v>
      </c>
      <c r="AY552" s="212" t="s">
        <v>152</v>
      </c>
      <c r="BK552" s="214">
        <f>BK553+BK556</f>
        <v>0</v>
      </c>
    </row>
    <row r="553" s="12" customFormat="1" ht="22.8" customHeight="1">
      <c r="A553" s="12"/>
      <c r="B553" s="202"/>
      <c r="C553" s="203"/>
      <c r="D553" s="204" t="s">
        <v>77</v>
      </c>
      <c r="E553" s="215" t="s">
        <v>840</v>
      </c>
      <c r="F553" s="215" t="s">
        <v>841</v>
      </c>
      <c r="G553" s="203"/>
      <c r="H553" s="203"/>
      <c r="I553" s="206"/>
      <c r="J553" s="216">
        <f>BK553</f>
        <v>0</v>
      </c>
      <c r="K553" s="203"/>
      <c r="L553" s="207"/>
      <c r="M553" s="208"/>
      <c r="N553" s="209"/>
      <c r="O553" s="209"/>
      <c r="P553" s="210">
        <f>SUM(P554:P555)</f>
        <v>0</v>
      </c>
      <c r="Q553" s="209"/>
      <c r="R553" s="210">
        <f>SUM(R554:R555)</f>
        <v>0</v>
      </c>
      <c r="S553" s="209"/>
      <c r="T553" s="211">
        <f>SUM(T554:T555)</f>
        <v>0</v>
      </c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R553" s="212" t="s">
        <v>179</v>
      </c>
      <c r="AT553" s="213" t="s">
        <v>77</v>
      </c>
      <c r="AU553" s="213" t="s">
        <v>86</v>
      </c>
      <c r="AY553" s="212" t="s">
        <v>152</v>
      </c>
      <c r="BK553" s="214">
        <f>SUM(BK554:BK555)</f>
        <v>0</v>
      </c>
    </row>
    <row r="554" s="2" customFormat="1" ht="16.5" customHeight="1">
      <c r="A554" s="38"/>
      <c r="B554" s="39"/>
      <c r="C554" s="217" t="s">
        <v>842</v>
      </c>
      <c r="D554" s="217" t="s">
        <v>154</v>
      </c>
      <c r="E554" s="218" t="s">
        <v>843</v>
      </c>
      <c r="F554" s="219" t="s">
        <v>844</v>
      </c>
      <c r="G554" s="220" t="s">
        <v>343</v>
      </c>
      <c r="H554" s="221">
        <v>1</v>
      </c>
      <c r="I554" s="222"/>
      <c r="J554" s="223">
        <f>ROUND(I554*H554,2)</f>
        <v>0</v>
      </c>
      <c r="K554" s="224"/>
      <c r="L554" s="44"/>
      <c r="M554" s="225" t="s">
        <v>1</v>
      </c>
      <c r="N554" s="226" t="s">
        <v>44</v>
      </c>
      <c r="O554" s="91"/>
      <c r="P554" s="227">
        <f>O554*H554</f>
        <v>0</v>
      </c>
      <c r="Q554" s="227">
        <v>0</v>
      </c>
      <c r="R554" s="227">
        <f>Q554*H554</f>
        <v>0</v>
      </c>
      <c r="S554" s="227">
        <v>0</v>
      </c>
      <c r="T554" s="228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29" t="s">
        <v>845</v>
      </c>
      <c r="AT554" s="229" t="s">
        <v>154</v>
      </c>
      <c r="AU554" s="229" t="s">
        <v>158</v>
      </c>
      <c r="AY554" s="17" t="s">
        <v>152</v>
      </c>
      <c r="BE554" s="230">
        <f>IF(N554="základní",J554,0)</f>
        <v>0</v>
      </c>
      <c r="BF554" s="230">
        <f>IF(N554="snížená",J554,0)</f>
        <v>0</v>
      </c>
      <c r="BG554" s="230">
        <f>IF(N554="zákl. přenesená",J554,0)</f>
        <v>0</v>
      </c>
      <c r="BH554" s="230">
        <f>IF(N554="sníž. přenesená",J554,0)</f>
        <v>0</v>
      </c>
      <c r="BI554" s="230">
        <f>IF(N554="nulová",J554,0)</f>
        <v>0</v>
      </c>
      <c r="BJ554" s="17" t="s">
        <v>158</v>
      </c>
      <c r="BK554" s="230">
        <f>ROUND(I554*H554,2)</f>
        <v>0</v>
      </c>
      <c r="BL554" s="17" t="s">
        <v>845</v>
      </c>
      <c r="BM554" s="229" t="s">
        <v>846</v>
      </c>
    </row>
    <row r="555" s="13" customFormat="1">
      <c r="A555" s="13"/>
      <c r="B555" s="231"/>
      <c r="C555" s="232"/>
      <c r="D555" s="233" t="s">
        <v>160</v>
      </c>
      <c r="E555" s="234" t="s">
        <v>1</v>
      </c>
      <c r="F555" s="235" t="s">
        <v>847</v>
      </c>
      <c r="G555" s="232"/>
      <c r="H555" s="236">
        <v>1</v>
      </c>
      <c r="I555" s="237"/>
      <c r="J555" s="232"/>
      <c r="K555" s="232"/>
      <c r="L555" s="238"/>
      <c r="M555" s="239"/>
      <c r="N555" s="240"/>
      <c r="O555" s="240"/>
      <c r="P555" s="240"/>
      <c r="Q555" s="240"/>
      <c r="R555" s="240"/>
      <c r="S555" s="240"/>
      <c r="T555" s="241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2" t="s">
        <v>160</v>
      </c>
      <c r="AU555" s="242" t="s">
        <v>158</v>
      </c>
      <c r="AV555" s="13" t="s">
        <v>158</v>
      </c>
      <c r="AW555" s="13" t="s">
        <v>34</v>
      </c>
      <c r="AX555" s="13" t="s">
        <v>86</v>
      </c>
      <c r="AY555" s="242" t="s">
        <v>152</v>
      </c>
    </row>
    <row r="556" s="12" customFormat="1" ht="22.8" customHeight="1">
      <c r="A556" s="12"/>
      <c r="B556" s="202"/>
      <c r="C556" s="203"/>
      <c r="D556" s="204" t="s">
        <v>77</v>
      </c>
      <c r="E556" s="215" t="s">
        <v>848</v>
      </c>
      <c r="F556" s="215" t="s">
        <v>849</v>
      </c>
      <c r="G556" s="203"/>
      <c r="H556" s="203"/>
      <c r="I556" s="206"/>
      <c r="J556" s="216">
        <f>BK556</f>
        <v>0</v>
      </c>
      <c r="K556" s="203"/>
      <c r="L556" s="207"/>
      <c r="M556" s="208"/>
      <c r="N556" s="209"/>
      <c r="O556" s="209"/>
      <c r="P556" s="210">
        <f>P557</f>
        <v>0</v>
      </c>
      <c r="Q556" s="209"/>
      <c r="R556" s="210">
        <f>R557</f>
        <v>0</v>
      </c>
      <c r="S556" s="209"/>
      <c r="T556" s="211">
        <f>T557</f>
        <v>0</v>
      </c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R556" s="212" t="s">
        <v>179</v>
      </c>
      <c r="AT556" s="213" t="s">
        <v>77</v>
      </c>
      <c r="AU556" s="213" t="s">
        <v>86</v>
      </c>
      <c r="AY556" s="212" t="s">
        <v>152</v>
      </c>
      <c r="BK556" s="214">
        <f>BK557</f>
        <v>0</v>
      </c>
    </row>
    <row r="557" s="2" customFormat="1" ht="16.5" customHeight="1">
      <c r="A557" s="38"/>
      <c r="B557" s="39"/>
      <c r="C557" s="217" t="s">
        <v>850</v>
      </c>
      <c r="D557" s="217" t="s">
        <v>154</v>
      </c>
      <c r="E557" s="218" t="s">
        <v>851</v>
      </c>
      <c r="F557" s="219" t="s">
        <v>852</v>
      </c>
      <c r="G557" s="220" t="s">
        <v>550</v>
      </c>
      <c r="H557" s="275"/>
      <c r="I557" s="222"/>
      <c r="J557" s="223">
        <f>ROUND(I557*H557,2)</f>
        <v>0</v>
      </c>
      <c r="K557" s="224"/>
      <c r="L557" s="44"/>
      <c r="M557" s="225" t="s">
        <v>1</v>
      </c>
      <c r="N557" s="226" t="s">
        <v>44</v>
      </c>
      <c r="O557" s="91"/>
      <c r="P557" s="227">
        <f>O557*H557</f>
        <v>0</v>
      </c>
      <c r="Q557" s="227">
        <v>0</v>
      </c>
      <c r="R557" s="227">
        <f>Q557*H557</f>
        <v>0</v>
      </c>
      <c r="S557" s="227">
        <v>0</v>
      </c>
      <c r="T557" s="228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29" t="s">
        <v>845</v>
      </c>
      <c r="AT557" s="229" t="s">
        <v>154</v>
      </c>
      <c r="AU557" s="229" t="s">
        <v>158</v>
      </c>
      <c r="AY557" s="17" t="s">
        <v>152</v>
      </c>
      <c r="BE557" s="230">
        <f>IF(N557="základní",J557,0)</f>
        <v>0</v>
      </c>
      <c r="BF557" s="230">
        <f>IF(N557="snížená",J557,0)</f>
        <v>0</v>
      </c>
      <c r="BG557" s="230">
        <f>IF(N557="zákl. přenesená",J557,0)</f>
        <v>0</v>
      </c>
      <c r="BH557" s="230">
        <f>IF(N557="sníž. přenesená",J557,0)</f>
        <v>0</v>
      </c>
      <c r="BI557" s="230">
        <f>IF(N557="nulová",J557,0)</f>
        <v>0</v>
      </c>
      <c r="BJ557" s="17" t="s">
        <v>158</v>
      </c>
      <c r="BK557" s="230">
        <f>ROUND(I557*H557,2)</f>
        <v>0</v>
      </c>
      <c r="BL557" s="17" t="s">
        <v>845</v>
      </c>
      <c r="BM557" s="229" t="s">
        <v>853</v>
      </c>
    </row>
    <row r="558" s="2" customFormat="1" ht="49.92" customHeight="1">
      <c r="A558" s="38"/>
      <c r="B558" s="39"/>
      <c r="C558" s="40"/>
      <c r="D558" s="40"/>
      <c r="E558" s="205" t="s">
        <v>854</v>
      </c>
      <c r="F558" s="205" t="s">
        <v>855</v>
      </c>
      <c r="G558" s="40"/>
      <c r="H558" s="40"/>
      <c r="I558" s="40"/>
      <c r="J558" s="189">
        <f>BK558</f>
        <v>0</v>
      </c>
      <c r="K558" s="40"/>
      <c r="L558" s="44"/>
      <c r="M558" s="276"/>
      <c r="N558" s="277"/>
      <c r="O558" s="91"/>
      <c r="P558" s="91"/>
      <c r="Q558" s="91"/>
      <c r="R558" s="91"/>
      <c r="S558" s="91"/>
      <c r="T558" s="92"/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T558" s="17" t="s">
        <v>77</v>
      </c>
      <c r="AU558" s="17" t="s">
        <v>78</v>
      </c>
      <c r="AY558" s="17" t="s">
        <v>856</v>
      </c>
      <c r="BK558" s="230">
        <f>SUM(BK559:BK563)</f>
        <v>0</v>
      </c>
    </row>
    <row r="559" s="2" customFormat="1" ht="16.32" customHeight="1">
      <c r="A559" s="38"/>
      <c r="B559" s="39"/>
      <c r="C559" s="278" t="s">
        <v>1</v>
      </c>
      <c r="D559" s="278" t="s">
        <v>154</v>
      </c>
      <c r="E559" s="279" t="s">
        <v>1</v>
      </c>
      <c r="F559" s="280" t="s">
        <v>1</v>
      </c>
      <c r="G559" s="281" t="s">
        <v>1</v>
      </c>
      <c r="H559" s="282"/>
      <c r="I559" s="283"/>
      <c r="J559" s="284">
        <f>BK559</f>
        <v>0</v>
      </c>
      <c r="K559" s="224"/>
      <c r="L559" s="44"/>
      <c r="M559" s="285" t="s">
        <v>1</v>
      </c>
      <c r="N559" s="286" t="s">
        <v>44</v>
      </c>
      <c r="O559" s="91"/>
      <c r="P559" s="91"/>
      <c r="Q559" s="91"/>
      <c r="R559" s="91"/>
      <c r="S559" s="91"/>
      <c r="T559" s="92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17" t="s">
        <v>856</v>
      </c>
      <c r="AU559" s="17" t="s">
        <v>86</v>
      </c>
      <c r="AY559" s="17" t="s">
        <v>856</v>
      </c>
      <c r="BE559" s="230">
        <f>IF(N559="základní",J559,0)</f>
        <v>0</v>
      </c>
      <c r="BF559" s="230">
        <f>IF(N559="snížená",J559,0)</f>
        <v>0</v>
      </c>
      <c r="BG559" s="230">
        <f>IF(N559="zákl. přenesená",J559,0)</f>
        <v>0</v>
      </c>
      <c r="BH559" s="230">
        <f>IF(N559="sníž. přenesená",J559,0)</f>
        <v>0</v>
      </c>
      <c r="BI559" s="230">
        <f>IF(N559="nulová",J559,0)</f>
        <v>0</v>
      </c>
      <c r="BJ559" s="17" t="s">
        <v>158</v>
      </c>
      <c r="BK559" s="230">
        <f>I559*H559</f>
        <v>0</v>
      </c>
    </row>
    <row r="560" s="2" customFormat="1" ht="16.32" customHeight="1">
      <c r="A560" s="38"/>
      <c r="B560" s="39"/>
      <c r="C560" s="278" t="s">
        <v>1</v>
      </c>
      <c r="D560" s="278" t="s">
        <v>154</v>
      </c>
      <c r="E560" s="279" t="s">
        <v>1</v>
      </c>
      <c r="F560" s="280" t="s">
        <v>1</v>
      </c>
      <c r="G560" s="281" t="s">
        <v>1</v>
      </c>
      <c r="H560" s="282"/>
      <c r="I560" s="283"/>
      <c r="J560" s="284">
        <f>BK560</f>
        <v>0</v>
      </c>
      <c r="K560" s="224"/>
      <c r="L560" s="44"/>
      <c r="M560" s="285" t="s">
        <v>1</v>
      </c>
      <c r="N560" s="286" t="s">
        <v>44</v>
      </c>
      <c r="O560" s="91"/>
      <c r="P560" s="91"/>
      <c r="Q560" s="91"/>
      <c r="R560" s="91"/>
      <c r="S560" s="91"/>
      <c r="T560" s="92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T560" s="17" t="s">
        <v>856</v>
      </c>
      <c r="AU560" s="17" t="s">
        <v>86</v>
      </c>
      <c r="AY560" s="17" t="s">
        <v>856</v>
      </c>
      <c r="BE560" s="230">
        <f>IF(N560="základní",J560,0)</f>
        <v>0</v>
      </c>
      <c r="BF560" s="230">
        <f>IF(N560="snížená",J560,0)</f>
        <v>0</v>
      </c>
      <c r="BG560" s="230">
        <f>IF(N560="zákl. přenesená",J560,0)</f>
        <v>0</v>
      </c>
      <c r="BH560" s="230">
        <f>IF(N560="sníž. přenesená",J560,0)</f>
        <v>0</v>
      </c>
      <c r="BI560" s="230">
        <f>IF(N560="nulová",J560,0)</f>
        <v>0</v>
      </c>
      <c r="BJ560" s="17" t="s">
        <v>158</v>
      </c>
      <c r="BK560" s="230">
        <f>I560*H560</f>
        <v>0</v>
      </c>
    </row>
    <row r="561" s="2" customFormat="1" ht="16.32" customHeight="1">
      <c r="A561" s="38"/>
      <c r="B561" s="39"/>
      <c r="C561" s="278" t="s">
        <v>1</v>
      </c>
      <c r="D561" s="278" t="s">
        <v>154</v>
      </c>
      <c r="E561" s="279" t="s">
        <v>1</v>
      </c>
      <c r="F561" s="280" t="s">
        <v>1</v>
      </c>
      <c r="G561" s="281" t="s">
        <v>1</v>
      </c>
      <c r="H561" s="282"/>
      <c r="I561" s="283"/>
      <c r="J561" s="284">
        <f>BK561</f>
        <v>0</v>
      </c>
      <c r="K561" s="224"/>
      <c r="L561" s="44"/>
      <c r="M561" s="285" t="s">
        <v>1</v>
      </c>
      <c r="N561" s="286" t="s">
        <v>44</v>
      </c>
      <c r="O561" s="91"/>
      <c r="P561" s="91"/>
      <c r="Q561" s="91"/>
      <c r="R561" s="91"/>
      <c r="S561" s="91"/>
      <c r="T561" s="92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T561" s="17" t="s">
        <v>856</v>
      </c>
      <c r="AU561" s="17" t="s">
        <v>86</v>
      </c>
      <c r="AY561" s="17" t="s">
        <v>856</v>
      </c>
      <c r="BE561" s="230">
        <f>IF(N561="základní",J561,0)</f>
        <v>0</v>
      </c>
      <c r="BF561" s="230">
        <f>IF(N561="snížená",J561,0)</f>
        <v>0</v>
      </c>
      <c r="BG561" s="230">
        <f>IF(N561="zákl. přenesená",J561,0)</f>
        <v>0</v>
      </c>
      <c r="BH561" s="230">
        <f>IF(N561="sníž. přenesená",J561,0)</f>
        <v>0</v>
      </c>
      <c r="BI561" s="230">
        <f>IF(N561="nulová",J561,0)</f>
        <v>0</v>
      </c>
      <c r="BJ561" s="17" t="s">
        <v>158</v>
      </c>
      <c r="BK561" s="230">
        <f>I561*H561</f>
        <v>0</v>
      </c>
    </row>
    <row r="562" s="2" customFormat="1" ht="16.32" customHeight="1">
      <c r="A562" s="38"/>
      <c r="B562" s="39"/>
      <c r="C562" s="278" t="s">
        <v>1</v>
      </c>
      <c r="D562" s="278" t="s">
        <v>154</v>
      </c>
      <c r="E562" s="279" t="s">
        <v>1</v>
      </c>
      <c r="F562" s="280" t="s">
        <v>1</v>
      </c>
      <c r="G562" s="281" t="s">
        <v>1</v>
      </c>
      <c r="H562" s="282"/>
      <c r="I562" s="283"/>
      <c r="J562" s="284">
        <f>BK562</f>
        <v>0</v>
      </c>
      <c r="K562" s="224"/>
      <c r="L562" s="44"/>
      <c r="M562" s="285" t="s">
        <v>1</v>
      </c>
      <c r="N562" s="286" t="s">
        <v>44</v>
      </c>
      <c r="O562" s="91"/>
      <c r="P562" s="91"/>
      <c r="Q562" s="91"/>
      <c r="R562" s="91"/>
      <c r="S562" s="91"/>
      <c r="T562" s="92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T562" s="17" t="s">
        <v>856</v>
      </c>
      <c r="AU562" s="17" t="s">
        <v>86</v>
      </c>
      <c r="AY562" s="17" t="s">
        <v>856</v>
      </c>
      <c r="BE562" s="230">
        <f>IF(N562="základní",J562,0)</f>
        <v>0</v>
      </c>
      <c r="BF562" s="230">
        <f>IF(N562="snížená",J562,0)</f>
        <v>0</v>
      </c>
      <c r="BG562" s="230">
        <f>IF(N562="zákl. přenesená",J562,0)</f>
        <v>0</v>
      </c>
      <c r="BH562" s="230">
        <f>IF(N562="sníž. přenesená",J562,0)</f>
        <v>0</v>
      </c>
      <c r="BI562" s="230">
        <f>IF(N562="nulová",J562,0)</f>
        <v>0</v>
      </c>
      <c r="BJ562" s="17" t="s">
        <v>158</v>
      </c>
      <c r="BK562" s="230">
        <f>I562*H562</f>
        <v>0</v>
      </c>
    </row>
    <row r="563" s="2" customFormat="1" ht="16.32" customHeight="1">
      <c r="A563" s="38"/>
      <c r="B563" s="39"/>
      <c r="C563" s="278" t="s">
        <v>1</v>
      </c>
      <c r="D563" s="278" t="s">
        <v>154</v>
      </c>
      <c r="E563" s="279" t="s">
        <v>1</v>
      </c>
      <c r="F563" s="280" t="s">
        <v>1</v>
      </c>
      <c r="G563" s="281" t="s">
        <v>1</v>
      </c>
      <c r="H563" s="282"/>
      <c r="I563" s="283"/>
      <c r="J563" s="284">
        <f>BK563</f>
        <v>0</v>
      </c>
      <c r="K563" s="224"/>
      <c r="L563" s="44"/>
      <c r="M563" s="285" t="s">
        <v>1</v>
      </c>
      <c r="N563" s="286" t="s">
        <v>44</v>
      </c>
      <c r="O563" s="287"/>
      <c r="P563" s="287"/>
      <c r="Q563" s="287"/>
      <c r="R563" s="287"/>
      <c r="S563" s="287"/>
      <c r="T563" s="288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T563" s="17" t="s">
        <v>856</v>
      </c>
      <c r="AU563" s="17" t="s">
        <v>86</v>
      </c>
      <c r="AY563" s="17" t="s">
        <v>856</v>
      </c>
      <c r="BE563" s="230">
        <f>IF(N563="základní",J563,0)</f>
        <v>0</v>
      </c>
      <c r="BF563" s="230">
        <f>IF(N563="snížená",J563,0)</f>
        <v>0</v>
      </c>
      <c r="BG563" s="230">
        <f>IF(N563="zákl. přenesená",J563,0)</f>
        <v>0</v>
      </c>
      <c r="BH563" s="230">
        <f>IF(N563="sníž. přenesená",J563,0)</f>
        <v>0</v>
      </c>
      <c r="BI563" s="230">
        <f>IF(N563="nulová",J563,0)</f>
        <v>0</v>
      </c>
      <c r="BJ563" s="17" t="s">
        <v>158</v>
      </c>
      <c r="BK563" s="230">
        <f>I563*H563</f>
        <v>0</v>
      </c>
    </row>
    <row r="564" s="2" customFormat="1" ht="6.96" customHeight="1">
      <c r="A564" s="38"/>
      <c r="B564" s="66"/>
      <c r="C564" s="67"/>
      <c r="D564" s="67"/>
      <c r="E564" s="67"/>
      <c r="F564" s="67"/>
      <c r="G564" s="67"/>
      <c r="H564" s="67"/>
      <c r="I564" s="67"/>
      <c r="J564" s="67"/>
      <c r="K564" s="67"/>
      <c r="L564" s="44"/>
      <c r="M564" s="38"/>
      <c r="O564" s="38"/>
      <c r="P564" s="38"/>
      <c r="Q564" s="38"/>
      <c r="R564" s="38"/>
      <c r="S564" s="38"/>
      <c r="T564" s="38"/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</row>
  </sheetData>
  <sheetProtection sheet="1" autoFilter="0" formatColumns="0" formatRows="0" objects="1" scenarios="1" spinCount="100000" saltValue="Rh2rc/6XIs3nG/B4CSR7ad6lve0JVCfWaI6eyx2GR2pJdfpD0xAmd64jfKcoCDnFwQNcVCDg/pE2GukOxOFQMw==" hashValue="bE2gndP9o9OnSux9dEYQ+x/ik/NrQ9xqQ26X26XvxYy2suWnTkqevUdaKRRUOc7pydSDpS+mAWSN9KhFO0q3nw==" algorithmName="SHA-512" password="CC35"/>
  <autoFilter ref="C141:K563"/>
  <mergeCells count="9">
    <mergeCell ref="E7:H7"/>
    <mergeCell ref="E9:H9"/>
    <mergeCell ref="E18:H18"/>
    <mergeCell ref="E27:H27"/>
    <mergeCell ref="E85:H85"/>
    <mergeCell ref="E87:H87"/>
    <mergeCell ref="E132:H132"/>
    <mergeCell ref="E134:H134"/>
    <mergeCell ref="L2:V2"/>
  </mergeCells>
  <dataValidations count="2">
    <dataValidation type="list" allowBlank="1" showInputMessage="1" showErrorMessage="1" error="Povoleny jsou hodnoty K, M." sqref="D559:D564">
      <formula1>"K, M"</formula1>
    </dataValidation>
    <dataValidation type="list" allowBlank="1" showInputMessage="1" showErrorMessage="1" error="Povoleny jsou hodnoty základní, snížená, zákl. přenesená, sníž. přenesená, nulová." sqref="N559:N564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3"/>
      <c r="C3" s="134"/>
      <c r="D3" s="134"/>
      <c r="E3" s="134"/>
      <c r="F3" s="134"/>
      <c r="G3" s="134"/>
      <c r="H3" s="20"/>
    </row>
    <row r="4" s="1" customFormat="1" ht="24.96" customHeight="1">
      <c r="B4" s="20"/>
      <c r="C4" s="135" t="s">
        <v>857</v>
      </c>
      <c r="H4" s="20"/>
    </row>
    <row r="5" s="1" customFormat="1" ht="12" customHeight="1">
      <c r="B5" s="20"/>
      <c r="C5" s="289" t="s">
        <v>13</v>
      </c>
      <c r="D5" s="144" t="s">
        <v>14</v>
      </c>
      <c r="E5" s="1"/>
      <c r="F5" s="1"/>
      <c r="H5" s="20"/>
    </row>
    <row r="6" s="1" customFormat="1" ht="36.96" customHeight="1">
      <c r="B6" s="20"/>
      <c r="C6" s="290" t="s">
        <v>16</v>
      </c>
      <c r="D6" s="291" t="s">
        <v>17</v>
      </c>
      <c r="E6" s="1"/>
      <c r="F6" s="1"/>
      <c r="H6" s="20"/>
    </row>
    <row r="7" s="1" customFormat="1" ht="16.5" customHeight="1">
      <c r="B7" s="20"/>
      <c r="C7" s="137" t="s">
        <v>22</v>
      </c>
      <c r="D7" s="141" t="str">
        <f>'Rekapitulace stavby'!AN8</f>
        <v>28. 6. 2023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0"/>
      <c r="B9" s="292"/>
      <c r="C9" s="293" t="s">
        <v>59</v>
      </c>
      <c r="D9" s="294" t="s">
        <v>60</v>
      </c>
      <c r="E9" s="294" t="s">
        <v>139</v>
      </c>
      <c r="F9" s="295" t="s">
        <v>858</v>
      </c>
      <c r="G9" s="190"/>
      <c r="H9" s="292"/>
    </row>
    <row r="10" s="2" customFormat="1" ht="26.4" customHeight="1">
      <c r="A10" s="38"/>
      <c r="B10" s="44"/>
      <c r="C10" s="296" t="s">
        <v>859</v>
      </c>
      <c r="D10" s="296" t="s">
        <v>84</v>
      </c>
      <c r="E10" s="38"/>
      <c r="F10" s="38"/>
      <c r="G10" s="38"/>
      <c r="H10" s="44"/>
    </row>
    <row r="11" s="2" customFormat="1" ht="16.8" customHeight="1">
      <c r="A11" s="38"/>
      <c r="B11" s="44"/>
      <c r="C11" s="297" t="s">
        <v>100</v>
      </c>
      <c r="D11" s="298" t="s">
        <v>101</v>
      </c>
      <c r="E11" s="299" t="s">
        <v>90</v>
      </c>
      <c r="F11" s="300">
        <v>3.3199999999999998</v>
      </c>
      <c r="G11" s="38"/>
      <c r="H11" s="44"/>
    </row>
    <row r="12" s="2" customFormat="1" ht="16.8" customHeight="1">
      <c r="A12" s="38"/>
      <c r="B12" s="44"/>
      <c r="C12" s="301" t="s">
        <v>1</v>
      </c>
      <c r="D12" s="301" t="s">
        <v>860</v>
      </c>
      <c r="E12" s="17" t="s">
        <v>1</v>
      </c>
      <c r="F12" s="302">
        <v>0.92000000000000004</v>
      </c>
      <c r="G12" s="38"/>
      <c r="H12" s="44"/>
    </row>
    <row r="13" s="2" customFormat="1" ht="16.8" customHeight="1">
      <c r="A13" s="38"/>
      <c r="B13" s="44"/>
      <c r="C13" s="301" t="s">
        <v>1</v>
      </c>
      <c r="D13" s="301" t="s">
        <v>651</v>
      </c>
      <c r="E13" s="17" t="s">
        <v>1</v>
      </c>
      <c r="F13" s="302">
        <v>2.3999999999999999</v>
      </c>
      <c r="G13" s="38"/>
      <c r="H13" s="44"/>
    </row>
    <row r="14" s="2" customFormat="1" ht="16.8" customHeight="1">
      <c r="A14" s="38"/>
      <c r="B14" s="44"/>
      <c r="C14" s="301" t="s">
        <v>1</v>
      </c>
      <c r="D14" s="301" t="s">
        <v>163</v>
      </c>
      <c r="E14" s="17" t="s">
        <v>1</v>
      </c>
      <c r="F14" s="302">
        <v>3.3199999999999998</v>
      </c>
      <c r="G14" s="38"/>
      <c r="H14" s="44"/>
    </row>
    <row r="15" s="2" customFormat="1" ht="16.8" customHeight="1">
      <c r="A15" s="38"/>
      <c r="B15" s="44"/>
      <c r="C15" s="303" t="s">
        <v>861</v>
      </c>
      <c r="D15" s="38"/>
      <c r="E15" s="38"/>
      <c r="F15" s="38"/>
      <c r="G15" s="38"/>
      <c r="H15" s="44"/>
    </row>
    <row r="16" s="2" customFormat="1" ht="16.8" customHeight="1">
      <c r="A16" s="38"/>
      <c r="B16" s="44"/>
      <c r="C16" s="301" t="s">
        <v>638</v>
      </c>
      <c r="D16" s="301" t="s">
        <v>639</v>
      </c>
      <c r="E16" s="17" t="s">
        <v>90</v>
      </c>
      <c r="F16" s="302">
        <v>3.3199999999999998</v>
      </c>
      <c r="G16" s="38"/>
      <c r="H16" s="44"/>
    </row>
    <row r="17" s="2" customFormat="1" ht="16.8" customHeight="1">
      <c r="A17" s="38"/>
      <c r="B17" s="44"/>
      <c r="C17" s="301" t="s">
        <v>653</v>
      </c>
      <c r="D17" s="301" t="s">
        <v>654</v>
      </c>
      <c r="E17" s="17" t="s">
        <v>90</v>
      </c>
      <c r="F17" s="302">
        <v>3.3199999999999998</v>
      </c>
      <c r="G17" s="38"/>
      <c r="H17" s="44"/>
    </row>
    <row r="18" s="2" customFormat="1" ht="16.8" customHeight="1">
      <c r="A18" s="38"/>
      <c r="B18" s="44"/>
      <c r="C18" s="301" t="s">
        <v>703</v>
      </c>
      <c r="D18" s="301" t="s">
        <v>704</v>
      </c>
      <c r="E18" s="17" t="s">
        <v>90</v>
      </c>
      <c r="F18" s="302">
        <v>56.100000000000001</v>
      </c>
      <c r="G18" s="38"/>
      <c r="H18" s="44"/>
    </row>
    <row r="19" s="2" customFormat="1">
      <c r="A19" s="38"/>
      <c r="B19" s="44"/>
      <c r="C19" s="301" t="s">
        <v>708</v>
      </c>
      <c r="D19" s="301" t="s">
        <v>709</v>
      </c>
      <c r="E19" s="17" t="s">
        <v>90</v>
      </c>
      <c r="F19" s="302">
        <v>61.710000000000001</v>
      </c>
      <c r="G19" s="38"/>
      <c r="H19" s="44"/>
    </row>
    <row r="20" s="2" customFormat="1">
      <c r="A20" s="38"/>
      <c r="B20" s="44"/>
      <c r="C20" s="301" t="s">
        <v>657</v>
      </c>
      <c r="D20" s="301" t="s">
        <v>658</v>
      </c>
      <c r="E20" s="17" t="s">
        <v>90</v>
      </c>
      <c r="F20" s="302">
        <v>3.6520000000000001</v>
      </c>
      <c r="G20" s="38"/>
      <c r="H20" s="44"/>
    </row>
    <row r="21" s="2" customFormat="1" ht="16.8" customHeight="1">
      <c r="A21" s="38"/>
      <c r="B21" s="44"/>
      <c r="C21" s="297" t="s">
        <v>88</v>
      </c>
      <c r="D21" s="298" t="s">
        <v>89</v>
      </c>
      <c r="E21" s="299" t="s">
        <v>90</v>
      </c>
      <c r="F21" s="300">
        <v>19.315000000000001</v>
      </c>
      <c r="G21" s="38"/>
      <c r="H21" s="44"/>
    </row>
    <row r="22" s="2" customFormat="1" ht="16.8" customHeight="1">
      <c r="A22" s="38"/>
      <c r="B22" s="44"/>
      <c r="C22" s="301" t="s">
        <v>1</v>
      </c>
      <c r="D22" s="301" t="s">
        <v>862</v>
      </c>
      <c r="E22" s="17" t="s">
        <v>1</v>
      </c>
      <c r="F22" s="302">
        <v>7.1849999999999996</v>
      </c>
      <c r="G22" s="38"/>
      <c r="H22" s="44"/>
    </row>
    <row r="23" s="2" customFormat="1" ht="16.8" customHeight="1">
      <c r="A23" s="38"/>
      <c r="B23" s="44"/>
      <c r="C23" s="301" t="s">
        <v>1</v>
      </c>
      <c r="D23" s="301" t="s">
        <v>863</v>
      </c>
      <c r="E23" s="17" t="s">
        <v>1</v>
      </c>
      <c r="F23" s="302">
        <v>12.130000000000001</v>
      </c>
      <c r="G23" s="38"/>
      <c r="H23" s="44"/>
    </row>
    <row r="24" s="2" customFormat="1" ht="16.8" customHeight="1">
      <c r="A24" s="38"/>
      <c r="B24" s="44"/>
      <c r="C24" s="301" t="s">
        <v>1</v>
      </c>
      <c r="D24" s="301" t="s">
        <v>163</v>
      </c>
      <c r="E24" s="17" t="s">
        <v>1</v>
      </c>
      <c r="F24" s="302">
        <v>19.315000000000001</v>
      </c>
      <c r="G24" s="38"/>
      <c r="H24" s="44"/>
    </row>
    <row r="25" s="2" customFormat="1" ht="16.8" customHeight="1">
      <c r="A25" s="38"/>
      <c r="B25" s="44"/>
      <c r="C25" s="303" t="s">
        <v>861</v>
      </c>
      <c r="D25" s="38"/>
      <c r="E25" s="38"/>
      <c r="F25" s="38"/>
      <c r="G25" s="38"/>
      <c r="H25" s="44"/>
    </row>
    <row r="26" s="2" customFormat="1" ht="16.8" customHeight="1">
      <c r="A26" s="38"/>
      <c r="B26" s="44"/>
      <c r="C26" s="301" t="s">
        <v>195</v>
      </c>
      <c r="D26" s="301" t="s">
        <v>196</v>
      </c>
      <c r="E26" s="17" t="s">
        <v>90</v>
      </c>
      <c r="F26" s="302">
        <v>144.00999999999999</v>
      </c>
      <c r="G26" s="38"/>
      <c r="H26" s="44"/>
    </row>
    <row r="27" s="2" customFormat="1" ht="16.8" customHeight="1">
      <c r="A27" s="38"/>
      <c r="B27" s="44"/>
      <c r="C27" s="301" t="s">
        <v>750</v>
      </c>
      <c r="D27" s="301" t="s">
        <v>751</v>
      </c>
      <c r="E27" s="17" t="s">
        <v>90</v>
      </c>
      <c r="F27" s="302">
        <v>19.315000000000001</v>
      </c>
      <c r="G27" s="38"/>
      <c r="H27" s="44"/>
    </row>
    <row r="28" s="2" customFormat="1" ht="16.8" customHeight="1">
      <c r="A28" s="38"/>
      <c r="B28" s="44"/>
      <c r="C28" s="301" t="s">
        <v>760</v>
      </c>
      <c r="D28" s="301" t="s">
        <v>761</v>
      </c>
      <c r="E28" s="17" t="s">
        <v>90</v>
      </c>
      <c r="F28" s="302">
        <v>19.315000000000001</v>
      </c>
      <c r="G28" s="38"/>
      <c r="H28" s="44"/>
    </row>
    <row r="29" s="2" customFormat="1" ht="16.8" customHeight="1">
      <c r="A29" s="38"/>
      <c r="B29" s="44"/>
      <c r="C29" s="301" t="s">
        <v>796</v>
      </c>
      <c r="D29" s="301" t="s">
        <v>797</v>
      </c>
      <c r="E29" s="17" t="s">
        <v>90</v>
      </c>
      <c r="F29" s="302">
        <v>203.43000000000001</v>
      </c>
      <c r="G29" s="38"/>
      <c r="H29" s="44"/>
    </row>
    <row r="30" s="2" customFormat="1" ht="16.8" customHeight="1">
      <c r="A30" s="38"/>
      <c r="B30" s="44"/>
      <c r="C30" s="301" t="s">
        <v>831</v>
      </c>
      <c r="D30" s="301" t="s">
        <v>832</v>
      </c>
      <c r="E30" s="17" t="s">
        <v>90</v>
      </c>
      <c r="F30" s="302">
        <v>203.43000000000001</v>
      </c>
      <c r="G30" s="38"/>
      <c r="H30" s="44"/>
    </row>
    <row r="31" s="2" customFormat="1" ht="16.8" customHeight="1">
      <c r="A31" s="38"/>
      <c r="B31" s="44"/>
      <c r="C31" s="301" t="s">
        <v>835</v>
      </c>
      <c r="D31" s="301" t="s">
        <v>836</v>
      </c>
      <c r="E31" s="17" t="s">
        <v>90</v>
      </c>
      <c r="F31" s="302">
        <v>203.43000000000001</v>
      </c>
      <c r="G31" s="38"/>
      <c r="H31" s="44"/>
    </row>
    <row r="32" s="2" customFormat="1" ht="16.8" customHeight="1">
      <c r="A32" s="38"/>
      <c r="B32" s="44"/>
      <c r="C32" s="301" t="s">
        <v>764</v>
      </c>
      <c r="D32" s="301" t="s">
        <v>765</v>
      </c>
      <c r="E32" s="17" t="s">
        <v>90</v>
      </c>
      <c r="F32" s="302">
        <v>21.247</v>
      </c>
      <c r="G32" s="38"/>
      <c r="H32" s="44"/>
    </row>
    <row r="33" s="2" customFormat="1" ht="16.8" customHeight="1">
      <c r="A33" s="38"/>
      <c r="B33" s="44"/>
      <c r="C33" s="297" t="s">
        <v>93</v>
      </c>
      <c r="D33" s="298" t="s">
        <v>94</v>
      </c>
      <c r="E33" s="299" t="s">
        <v>90</v>
      </c>
      <c r="F33" s="300">
        <v>59.420000000000002</v>
      </c>
      <c r="G33" s="38"/>
      <c r="H33" s="44"/>
    </row>
    <row r="34" s="2" customFormat="1" ht="16.8" customHeight="1">
      <c r="A34" s="38"/>
      <c r="B34" s="44"/>
      <c r="C34" s="301" t="s">
        <v>1</v>
      </c>
      <c r="D34" s="301" t="s">
        <v>701</v>
      </c>
      <c r="E34" s="17" t="s">
        <v>1</v>
      </c>
      <c r="F34" s="302">
        <v>10.23</v>
      </c>
      <c r="G34" s="38"/>
      <c r="H34" s="44"/>
    </row>
    <row r="35" s="2" customFormat="1" ht="16.8" customHeight="1">
      <c r="A35" s="38"/>
      <c r="B35" s="44"/>
      <c r="C35" s="301" t="s">
        <v>1</v>
      </c>
      <c r="D35" s="301" t="s">
        <v>313</v>
      </c>
      <c r="E35" s="17" t="s">
        <v>1</v>
      </c>
      <c r="F35" s="302">
        <v>19.440000000000001</v>
      </c>
      <c r="G35" s="38"/>
      <c r="H35" s="44"/>
    </row>
    <row r="36" s="2" customFormat="1" ht="16.8" customHeight="1">
      <c r="A36" s="38"/>
      <c r="B36" s="44"/>
      <c r="C36" s="301" t="s">
        <v>1</v>
      </c>
      <c r="D36" s="301" t="s">
        <v>314</v>
      </c>
      <c r="E36" s="17" t="s">
        <v>1</v>
      </c>
      <c r="F36" s="302">
        <v>19.440000000000001</v>
      </c>
      <c r="G36" s="38"/>
      <c r="H36" s="44"/>
    </row>
    <row r="37" s="2" customFormat="1" ht="16.8" customHeight="1">
      <c r="A37" s="38"/>
      <c r="B37" s="44"/>
      <c r="C37" s="301" t="s">
        <v>1</v>
      </c>
      <c r="D37" s="301" t="s">
        <v>696</v>
      </c>
      <c r="E37" s="17" t="s">
        <v>1</v>
      </c>
      <c r="F37" s="302">
        <v>6.9900000000000002</v>
      </c>
      <c r="G37" s="38"/>
      <c r="H37" s="44"/>
    </row>
    <row r="38" s="2" customFormat="1" ht="16.8" customHeight="1">
      <c r="A38" s="38"/>
      <c r="B38" s="44"/>
      <c r="C38" s="301" t="s">
        <v>1</v>
      </c>
      <c r="D38" s="301" t="s">
        <v>650</v>
      </c>
      <c r="E38" s="17" t="s">
        <v>1</v>
      </c>
      <c r="F38" s="302">
        <v>0.92000000000000004</v>
      </c>
      <c r="G38" s="38"/>
      <c r="H38" s="44"/>
    </row>
    <row r="39" s="2" customFormat="1" ht="16.8" customHeight="1">
      <c r="A39" s="38"/>
      <c r="B39" s="44"/>
      <c r="C39" s="301" t="s">
        <v>1</v>
      </c>
      <c r="D39" s="301" t="s">
        <v>651</v>
      </c>
      <c r="E39" s="17" t="s">
        <v>1</v>
      </c>
      <c r="F39" s="302">
        <v>2.3999999999999999</v>
      </c>
      <c r="G39" s="38"/>
      <c r="H39" s="44"/>
    </row>
    <row r="40" s="2" customFormat="1" ht="16.8" customHeight="1">
      <c r="A40" s="38"/>
      <c r="B40" s="44"/>
      <c r="C40" s="301" t="s">
        <v>1</v>
      </c>
      <c r="D40" s="301" t="s">
        <v>163</v>
      </c>
      <c r="E40" s="17" t="s">
        <v>1</v>
      </c>
      <c r="F40" s="302">
        <v>59.420000000000002</v>
      </c>
      <c r="G40" s="38"/>
      <c r="H40" s="44"/>
    </row>
    <row r="41" s="2" customFormat="1" ht="16.8" customHeight="1">
      <c r="A41" s="38"/>
      <c r="B41" s="44"/>
      <c r="C41" s="303" t="s">
        <v>861</v>
      </c>
      <c r="D41" s="38"/>
      <c r="E41" s="38"/>
      <c r="F41" s="38"/>
      <c r="G41" s="38"/>
      <c r="H41" s="44"/>
    </row>
    <row r="42" s="2" customFormat="1" ht="16.8" customHeight="1">
      <c r="A42" s="38"/>
      <c r="B42" s="44"/>
      <c r="C42" s="301" t="s">
        <v>176</v>
      </c>
      <c r="D42" s="301" t="s">
        <v>177</v>
      </c>
      <c r="E42" s="17" t="s">
        <v>90</v>
      </c>
      <c r="F42" s="302">
        <v>59.420000000000002</v>
      </c>
      <c r="G42" s="38"/>
      <c r="H42" s="44"/>
    </row>
    <row r="43" s="2" customFormat="1" ht="16.8" customHeight="1">
      <c r="A43" s="38"/>
      <c r="B43" s="44"/>
      <c r="C43" s="301" t="s">
        <v>180</v>
      </c>
      <c r="D43" s="301" t="s">
        <v>181</v>
      </c>
      <c r="E43" s="17" t="s">
        <v>90</v>
      </c>
      <c r="F43" s="302">
        <v>59.420000000000002</v>
      </c>
      <c r="G43" s="38"/>
      <c r="H43" s="44"/>
    </row>
    <row r="44" s="2" customFormat="1" ht="16.8" customHeight="1">
      <c r="A44" s="38"/>
      <c r="B44" s="44"/>
      <c r="C44" s="301" t="s">
        <v>183</v>
      </c>
      <c r="D44" s="301" t="s">
        <v>184</v>
      </c>
      <c r="E44" s="17" t="s">
        <v>90</v>
      </c>
      <c r="F44" s="302">
        <v>59.420000000000002</v>
      </c>
      <c r="G44" s="38"/>
      <c r="H44" s="44"/>
    </row>
    <row r="45" s="2" customFormat="1" ht="16.8" customHeight="1">
      <c r="A45" s="38"/>
      <c r="B45" s="44"/>
      <c r="C45" s="301" t="s">
        <v>219</v>
      </c>
      <c r="D45" s="301" t="s">
        <v>220</v>
      </c>
      <c r="E45" s="17" t="s">
        <v>90</v>
      </c>
      <c r="F45" s="302">
        <v>59.420000000000002</v>
      </c>
      <c r="G45" s="38"/>
      <c r="H45" s="44"/>
    </row>
    <row r="46" s="2" customFormat="1" ht="16.8" customHeight="1">
      <c r="A46" s="38"/>
      <c r="B46" s="44"/>
      <c r="C46" s="301" t="s">
        <v>223</v>
      </c>
      <c r="D46" s="301" t="s">
        <v>224</v>
      </c>
      <c r="E46" s="17" t="s">
        <v>90</v>
      </c>
      <c r="F46" s="302">
        <v>59.420000000000002</v>
      </c>
      <c r="G46" s="38"/>
      <c r="H46" s="44"/>
    </row>
    <row r="47" s="2" customFormat="1" ht="16.8" customHeight="1">
      <c r="A47" s="38"/>
      <c r="B47" s="44"/>
      <c r="C47" s="301" t="s">
        <v>684</v>
      </c>
      <c r="D47" s="301" t="s">
        <v>685</v>
      </c>
      <c r="E47" s="17" t="s">
        <v>90</v>
      </c>
      <c r="F47" s="302">
        <v>59.420000000000002</v>
      </c>
      <c r="G47" s="38"/>
      <c r="H47" s="44"/>
    </row>
    <row r="48" s="2" customFormat="1" ht="16.8" customHeight="1">
      <c r="A48" s="38"/>
      <c r="B48" s="44"/>
      <c r="C48" s="301" t="s">
        <v>688</v>
      </c>
      <c r="D48" s="301" t="s">
        <v>689</v>
      </c>
      <c r="E48" s="17" t="s">
        <v>90</v>
      </c>
      <c r="F48" s="302">
        <v>59.420000000000002</v>
      </c>
      <c r="G48" s="38"/>
      <c r="H48" s="44"/>
    </row>
    <row r="49" s="2" customFormat="1" ht="16.8" customHeight="1">
      <c r="A49" s="38"/>
      <c r="B49" s="44"/>
      <c r="C49" s="301" t="s">
        <v>703</v>
      </c>
      <c r="D49" s="301" t="s">
        <v>704</v>
      </c>
      <c r="E49" s="17" t="s">
        <v>90</v>
      </c>
      <c r="F49" s="302">
        <v>56.100000000000001</v>
      </c>
      <c r="G49" s="38"/>
      <c r="H49" s="44"/>
    </row>
    <row r="50" s="2" customFormat="1" ht="16.8" customHeight="1">
      <c r="A50" s="38"/>
      <c r="B50" s="44"/>
      <c r="C50" s="301" t="s">
        <v>796</v>
      </c>
      <c r="D50" s="301" t="s">
        <v>797</v>
      </c>
      <c r="E50" s="17" t="s">
        <v>90</v>
      </c>
      <c r="F50" s="302">
        <v>203.43000000000001</v>
      </c>
      <c r="G50" s="38"/>
      <c r="H50" s="44"/>
    </row>
    <row r="51" s="2" customFormat="1" ht="16.8" customHeight="1">
      <c r="A51" s="38"/>
      <c r="B51" s="44"/>
      <c r="C51" s="301" t="s">
        <v>831</v>
      </c>
      <c r="D51" s="301" t="s">
        <v>832</v>
      </c>
      <c r="E51" s="17" t="s">
        <v>90</v>
      </c>
      <c r="F51" s="302">
        <v>203.43000000000001</v>
      </c>
      <c r="G51" s="38"/>
      <c r="H51" s="44"/>
    </row>
    <row r="52" s="2" customFormat="1" ht="16.8" customHeight="1">
      <c r="A52" s="38"/>
      <c r="B52" s="44"/>
      <c r="C52" s="301" t="s">
        <v>835</v>
      </c>
      <c r="D52" s="301" t="s">
        <v>836</v>
      </c>
      <c r="E52" s="17" t="s">
        <v>90</v>
      </c>
      <c r="F52" s="302">
        <v>203.43000000000001</v>
      </c>
      <c r="G52" s="38"/>
      <c r="H52" s="44"/>
    </row>
    <row r="53" s="2" customFormat="1" ht="16.8" customHeight="1">
      <c r="A53" s="38"/>
      <c r="B53" s="44"/>
      <c r="C53" s="301" t="s">
        <v>238</v>
      </c>
      <c r="D53" s="301" t="s">
        <v>239</v>
      </c>
      <c r="E53" s="17" t="s">
        <v>90</v>
      </c>
      <c r="F53" s="302">
        <v>59.420000000000002</v>
      </c>
      <c r="G53" s="38"/>
      <c r="H53" s="44"/>
    </row>
    <row r="54" s="2" customFormat="1">
      <c r="A54" s="38"/>
      <c r="B54" s="44"/>
      <c r="C54" s="301" t="s">
        <v>242</v>
      </c>
      <c r="D54" s="301" t="s">
        <v>243</v>
      </c>
      <c r="E54" s="17" t="s">
        <v>244</v>
      </c>
      <c r="F54" s="302">
        <v>1.0269999999999999</v>
      </c>
      <c r="G54" s="38"/>
      <c r="H54" s="44"/>
    </row>
    <row r="55" s="2" customFormat="1">
      <c r="A55" s="38"/>
      <c r="B55" s="44"/>
      <c r="C55" s="301" t="s">
        <v>708</v>
      </c>
      <c r="D55" s="301" t="s">
        <v>709</v>
      </c>
      <c r="E55" s="17" t="s">
        <v>90</v>
      </c>
      <c r="F55" s="302">
        <v>61.710000000000001</v>
      </c>
      <c r="G55" s="38"/>
      <c r="H55" s="44"/>
    </row>
    <row r="56" s="2" customFormat="1" ht="16.8" customHeight="1">
      <c r="A56" s="38"/>
      <c r="B56" s="44"/>
      <c r="C56" s="297" t="s">
        <v>97</v>
      </c>
      <c r="D56" s="298" t="s">
        <v>98</v>
      </c>
      <c r="E56" s="299" t="s">
        <v>90</v>
      </c>
      <c r="F56" s="300">
        <v>163.32499999999999</v>
      </c>
      <c r="G56" s="38"/>
      <c r="H56" s="44"/>
    </row>
    <row r="57" s="2" customFormat="1" ht="16.8" customHeight="1">
      <c r="A57" s="38"/>
      <c r="B57" s="44"/>
      <c r="C57" s="301" t="s">
        <v>1</v>
      </c>
      <c r="D57" s="301" t="s">
        <v>813</v>
      </c>
      <c r="E57" s="17" t="s">
        <v>1</v>
      </c>
      <c r="F57" s="302">
        <v>0</v>
      </c>
      <c r="G57" s="38"/>
      <c r="H57" s="44"/>
    </row>
    <row r="58" s="2" customFormat="1" ht="16.8" customHeight="1">
      <c r="A58" s="38"/>
      <c r="B58" s="44"/>
      <c r="C58" s="301" t="s">
        <v>1</v>
      </c>
      <c r="D58" s="301" t="s">
        <v>864</v>
      </c>
      <c r="E58" s="17" t="s">
        <v>1</v>
      </c>
      <c r="F58" s="302">
        <v>29.140000000000001</v>
      </c>
      <c r="G58" s="38"/>
      <c r="H58" s="44"/>
    </row>
    <row r="59" s="2" customFormat="1" ht="16.8" customHeight="1">
      <c r="A59" s="38"/>
      <c r="B59" s="44"/>
      <c r="C59" s="301" t="s">
        <v>1</v>
      </c>
      <c r="D59" s="301" t="s">
        <v>815</v>
      </c>
      <c r="E59" s="17" t="s">
        <v>1</v>
      </c>
      <c r="F59" s="302">
        <v>0</v>
      </c>
      <c r="G59" s="38"/>
      <c r="H59" s="44"/>
    </row>
    <row r="60" s="2" customFormat="1" ht="16.8" customHeight="1">
      <c r="A60" s="38"/>
      <c r="B60" s="44"/>
      <c r="C60" s="301" t="s">
        <v>1</v>
      </c>
      <c r="D60" s="301" t="s">
        <v>865</v>
      </c>
      <c r="E60" s="17" t="s">
        <v>1</v>
      </c>
      <c r="F60" s="302">
        <v>41.43</v>
      </c>
      <c r="G60" s="38"/>
      <c r="H60" s="44"/>
    </row>
    <row r="61" s="2" customFormat="1" ht="16.8" customHeight="1">
      <c r="A61" s="38"/>
      <c r="B61" s="44"/>
      <c r="C61" s="301" t="s">
        <v>1</v>
      </c>
      <c r="D61" s="301" t="s">
        <v>817</v>
      </c>
      <c r="E61" s="17" t="s">
        <v>1</v>
      </c>
      <c r="F61" s="302">
        <v>0</v>
      </c>
      <c r="G61" s="38"/>
      <c r="H61" s="44"/>
    </row>
    <row r="62" s="2" customFormat="1" ht="16.8" customHeight="1">
      <c r="A62" s="38"/>
      <c r="B62" s="44"/>
      <c r="C62" s="301" t="s">
        <v>1</v>
      </c>
      <c r="D62" s="301" t="s">
        <v>865</v>
      </c>
      <c r="E62" s="17" t="s">
        <v>1</v>
      </c>
      <c r="F62" s="302">
        <v>41.43</v>
      </c>
      <c r="G62" s="38"/>
      <c r="H62" s="44"/>
    </row>
    <row r="63" s="2" customFormat="1" ht="16.8" customHeight="1">
      <c r="A63" s="38"/>
      <c r="B63" s="44"/>
      <c r="C63" s="301" t="s">
        <v>1</v>
      </c>
      <c r="D63" s="301" t="s">
        <v>866</v>
      </c>
      <c r="E63" s="17" t="s">
        <v>1</v>
      </c>
      <c r="F63" s="302">
        <v>0</v>
      </c>
      <c r="G63" s="38"/>
      <c r="H63" s="44"/>
    </row>
    <row r="64" s="2" customFormat="1" ht="16.8" customHeight="1">
      <c r="A64" s="38"/>
      <c r="B64" s="44"/>
      <c r="C64" s="301" t="s">
        <v>1</v>
      </c>
      <c r="D64" s="301" t="s">
        <v>867</v>
      </c>
      <c r="E64" s="17" t="s">
        <v>1</v>
      </c>
      <c r="F64" s="302">
        <v>25.57</v>
      </c>
      <c r="G64" s="38"/>
      <c r="H64" s="44"/>
    </row>
    <row r="65" s="2" customFormat="1" ht="16.8" customHeight="1">
      <c r="A65" s="38"/>
      <c r="B65" s="44"/>
      <c r="C65" s="301" t="s">
        <v>1</v>
      </c>
      <c r="D65" s="301" t="s">
        <v>868</v>
      </c>
      <c r="E65" s="17" t="s">
        <v>1</v>
      </c>
      <c r="F65" s="302">
        <v>0</v>
      </c>
      <c r="G65" s="38"/>
      <c r="H65" s="44"/>
    </row>
    <row r="66" s="2" customFormat="1" ht="16.8" customHeight="1">
      <c r="A66" s="38"/>
      <c r="B66" s="44"/>
      <c r="C66" s="301" t="s">
        <v>1</v>
      </c>
      <c r="D66" s="301" t="s">
        <v>869</v>
      </c>
      <c r="E66" s="17" t="s">
        <v>1</v>
      </c>
      <c r="F66" s="302">
        <v>9.9450000000000003</v>
      </c>
      <c r="G66" s="38"/>
      <c r="H66" s="44"/>
    </row>
    <row r="67" s="2" customFormat="1" ht="16.8" customHeight="1">
      <c r="A67" s="38"/>
      <c r="B67" s="44"/>
      <c r="C67" s="301" t="s">
        <v>1</v>
      </c>
      <c r="D67" s="301" t="s">
        <v>777</v>
      </c>
      <c r="E67" s="17" t="s">
        <v>1</v>
      </c>
      <c r="F67" s="302">
        <v>0</v>
      </c>
      <c r="G67" s="38"/>
      <c r="H67" s="44"/>
    </row>
    <row r="68" s="2" customFormat="1" ht="16.8" customHeight="1">
      <c r="A68" s="38"/>
      <c r="B68" s="44"/>
      <c r="C68" s="301" t="s">
        <v>1</v>
      </c>
      <c r="D68" s="301" t="s">
        <v>870</v>
      </c>
      <c r="E68" s="17" t="s">
        <v>1</v>
      </c>
      <c r="F68" s="302">
        <v>15.810000000000001</v>
      </c>
      <c r="G68" s="38"/>
      <c r="H68" s="44"/>
    </row>
    <row r="69" s="2" customFormat="1" ht="16.8" customHeight="1">
      <c r="A69" s="38"/>
      <c r="B69" s="44"/>
      <c r="C69" s="301" t="s">
        <v>1</v>
      </c>
      <c r="D69" s="301" t="s">
        <v>163</v>
      </c>
      <c r="E69" s="17" t="s">
        <v>1</v>
      </c>
      <c r="F69" s="302">
        <v>163.32499999999999</v>
      </c>
      <c r="G69" s="38"/>
      <c r="H69" s="44"/>
    </row>
    <row r="70" s="2" customFormat="1" ht="16.8" customHeight="1">
      <c r="A70" s="38"/>
      <c r="B70" s="44"/>
      <c r="C70" s="303" t="s">
        <v>861</v>
      </c>
      <c r="D70" s="38"/>
      <c r="E70" s="38"/>
      <c r="F70" s="38"/>
      <c r="G70" s="38"/>
      <c r="H70" s="44"/>
    </row>
    <row r="71" s="2" customFormat="1" ht="16.8" customHeight="1">
      <c r="A71" s="38"/>
      <c r="B71" s="44"/>
      <c r="C71" s="301" t="s">
        <v>187</v>
      </c>
      <c r="D71" s="301" t="s">
        <v>188</v>
      </c>
      <c r="E71" s="17" t="s">
        <v>90</v>
      </c>
      <c r="F71" s="302">
        <v>163.32499999999999</v>
      </c>
      <c r="G71" s="38"/>
      <c r="H71" s="44"/>
    </row>
    <row r="72" s="2" customFormat="1" ht="16.8" customHeight="1">
      <c r="A72" s="38"/>
      <c r="B72" s="44"/>
      <c r="C72" s="301" t="s">
        <v>191</v>
      </c>
      <c r="D72" s="301" t="s">
        <v>192</v>
      </c>
      <c r="E72" s="17" t="s">
        <v>90</v>
      </c>
      <c r="F72" s="302">
        <v>163.32499999999999</v>
      </c>
      <c r="G72" s="38"/>
      <c r="H72" s="44"/>
    </row>
    <row r="73" s="2" customFormat="1" ht="16.8" customHeight="1">
      <c r="A73" s="38"/>
      <c r="B73" s="44"/>
      <c r="C73" s="301" t="s">
        <v>195</v>
      </c>
      <c r="D73" s="301" t="s">
        <v>196</v>
      </c>
      <c r="E73" s="17" t="s">
        <v>90</v>
      </c>
      <c r="F73" s="302">
        <v>144.00999999999999</v>
      </c>
      <c r="G73" s="38"/>
      <c r="H73" s="44"/>
    </row>
    <row r="74" s="2" customFormat="1" ht="16.8" customHeight="1">
      <c r="A74" s="38"/>
      <c r="B74" s="44"/>
      <c r="C74" s="301" t="s">
        <v>796</v>
      </c>
      <c r="D74" s="301" t="s">
        <v>797</v>
      </c>
      <c r="E74" s="17" t="s">
        <v>90</v>
      </c>
      <c r="F74" s="302">
        <v>203.43000000000001</v>
      </c>
      <c r="G74" s="38"/>
      <c r="H74" s="44"/>
    </row>
    <row r="75" s="2" customFormat="1" ht="16.8" customHeight="1">
      <c r="A75" s="38"/>
      <c r="B75" s="44"/>
      <c r="C75" s="301" t="s">
        <v>831</v>
      </c>
      <c r="D75" s="301" t="s">
        <v>832</v>
      </c>
      <c r="E75" s="17" t="s">
        <v>90</v>
      </c>
      <c r="F75" s="302">
        <v>203.43000000000001</v>
      </c>
      <c r="G75" s="38"/>
      <c r="H75" s="44"/>
    </row>
    <row r="76" s="2" customFormat="1" ht="16.8" customHeight="1">
      <c r="A76" s="38"/>
      <c r="B76" s="44"/>
      <c r="C76" s="301" t="s">
        <v>835</v>
      </c>
      <c r="D76" s="301" t="s">
        <v>836</v>
      </c>
      <c r="E76" s="17" t="s">
        <v>90</v>
      </c>
      <c r="F76" s="302">
        <v>203.43000000000001</v>
      </c>
      <c r="G76" s="38"/>
      <c r="H76" s="44"/>
    </row>
    <row r="77" s="2" customFormat="1" ht="7.44" customHeight="1">
      <c r="A77" s="38"/>
      <c r="B77" s="167"/>
      <c r="C77" s="168"/>
      <c r="D77" s="168"/>
      <c r="E77" s="168"/>
      <c r="F77" s="168"/>
      <c r="G77" s="168"/>
      <c r="H77" s="44"/>
    </row>
    <row r="78" s="2" customFormat="1">
      <c r="A78" s="38"/>
      <c r="B78" s="38"/>
      <c r="C78" s="38"/>
      <c r="D78" s="38"/>
      <c r="E78" s="38"/>
      <c r="F78" s="38"/>
      <c r="G78" s="38"/>
      <c r="H78" s="38"/>
    </row>
  </sheetData>
  <sheetProtection sheet="1" formatColumns="0" formatRows="0" objects="1" scenarios="1" spinCount="100000" saltValue="b7mQYqEuuQ4kTd/8i+naPuaWCDgm8gZFPsHO1pGijuR88wS1DCVKtL/gmG1hBRHJuTI9x6pAEjCAMKkbTzyQAQ==" hashValue="cpkvX+FqIZRDqRiGAuWTo95x7efM4Uk3c8zaQNrmYF46p6jKAci4NssEWCI1YdF5jrPZ3RFRlhr9I9vCMSQhl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RUDOLF\Rudolf</dc:creator>
  <cp:lastModifiedBy>RUDOLF\Rudolf</cp:lastModifiedBy>
  <dcterms:created xsi:type="dcterms:W3CDTF">2023-07-09T10:15:57Z</dcterms:created>
  <dcterms:modified xsi:type="dcterms:W3CDTF">2023-07-09T10:16:12Z</dcterms:modified>
</cp:coreProperties>
</file>