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P:\Rok 2022\Verejne zakazky\Kfely predni\"/>
    </mc:Choice>
  </mc:AlternateContent>
  <xr:revisionPtr revIDLastSave="0" documentId="8_{54DA49A3-ECE9-40C4-B7FE-9FB275D94624}" xr6:coauthVersionLast="36" xr6:coauthVersionMax="36" xr10:uidLastSave="{00000000-0000-0000-0000-000000000000}"/>
  <bookViews>
    <workbookView xWindow="930" yWindow="0" windowWidth="27870" windowHeight="12810" xr2:uid="{00000000-000D-0000-FFFF-FFFF00000000}"/>
  </bookViews>
  <sheets>
    <sheet name="Rekapitulace stavby" sheetId="1" r:id="rId1"/>
    <sheet name="SO 001 - DIO" sheetId="2" r:id="rId2"/>
    <sheet name="SO 101 - Komunikace" sheetId="3" r:id="rId3"/>
    <sheet name="SO 102 - Parkoviště" sheetId="4" r:id="rId4"/>
    <sheet name="SO 431 - VO" sheetId="5" r:id="rId5"/>
    <sheet name="SO 801 - Vegetační úpravy" sheetId="6" r:id="rId6"/>
    <sheet name="VRN - VRN" sheetId="7" r:id="rId7"/>
    <sheet name="Seznam figur" sheetId="8" r:id="rId8"/>
  </sheets>
  <definedNames>
    <definedName name="_xlnm._FilterDatabase" localSheetId="1" hidden="1">'SO 001 - DIO'!$C$117:$K$143</definedName>
    <definedName name="_xlnm._FilterDatabase" localSheetId="2" hidden="1">'SO 101 - Komunikace'!$C$128:$K$390</definedName>
    <definedName name="_xlnm._FilterDatabase" localSheetId="3" hidden="1">'SO 102 - Parkoviště'!$C$121:$K$188</definedName>
    <definedName name="_xlnm._FilterDatabase" localSheetId="4" hidden="1">'SO 431 - VO'!$C$124:$K$272</definedName>
    <definedName name="_xlnm._FilterDatabase" localSheetId="5" hidden="1">'SO 801 - Vegetační úpravy'!$C$119:$K$177</definedName>
    <definedName name="_xlnm._FilterDatabase" localSheetId="6" hidden="1">'VRN - VRN'!$C$118:$K$130</definedName>
    <definedName name="_xlnm.Print_Titles" localSheetId="0">'Rekapitulace stavby'!$92:$92</definedName>
    <definedName name="_xlnm.Print_Titles" localSheetId="7">'Seznam figur'!$9:$9</definedName>
    <definedName name="_xlnm.Print_Titles" localSheetId="1">'SO 001 - DIO'!$117:$117</definedName>
    <definedName name="_xlnm.Print_Titles" localSheetId="2">'SO 101 - Komunikace'!$128:$128</definedName>
    <definedName name="_xlnm.Print_Titles" localSheetId="3">'SO 102 - Parkoviště'!$121:$121</definedName>
    <definedName name="_xlnm.Print_Titles" localSheetId="4">'SO 431 - VO'!$124:$124</definedName>
    <definedName name="_xlnm.Print_Titles" localSheetId="5">'SO 801 - Vegetační úpravy'!$119:$119</definedName>
    <definedName name="_xlnm.Print_Titles" localSheetId="6">'VRN - VRN'!$118:$118</definedName>
    <definedName name="_xlnm.Print_Area" localSheetId="0">'Rekapitulace stavby'!$D$4:$AO$76,'Rekapitulace stavby'!$C$82:$AQ$101</definedName>
    <definedName name="_xlnm.Print_Area" localSheetId="7">'Seznam figur'!$C$4:$G$458</definedName>
    <definedName name="_xlnm.Print_Area" localSheetId="1">'SO 001 - DIO'!$C$4:$J$76,'SO 001 - DIO'!$C$82:$J$99,'SO 001 - DIO'!$C$105:$K$143</definedName>
    <definedName name="_xlnm.Print_Area" localSheetId="2">'SO 101 - Komunikace'!$C$4:$J$76,'SO 101 - Komunikace'!$C$82:$J$110,'SO 101 - Komunikace'!$C$116:$K$390</definedName>
    <definedName name="_xlnm.Print_Area" localSheetId="3">'SO 102 - Parkoviště'!$C$4:$J$76,'SO 102 - Parkoviště'!$C$82:$J$103,'SO 102 - Parkoviště'!$C$109:$K$188</definedName>
    <definedName name="_xlnm.Print_Area" localSheetId="4">'SO 431 - VO'!$C$4:$J$76,'SO 431 - VO'!$C$82:$J$106,'SO 431 - VO'!$C$112:$K$272</definedName>
    <definedName name="_xlnm.Print_Area" localSheetId="5">'SO 801 - Vegetační úpravy'!$C$4:$J$76,'SO 801 - Vegetační úpravy'!$C$82:$J$101,'SO 801 - Vegetační úpravy'!$C$107:$K$177</definedName>
    <definedName name="_xlnm.Print_Area" localSheetId="6">'VRN - VRN'!$C$4:$J$76,'VRN - VRN'!$C$82:$J$100,'VRN - VRN'!$C$106:$K$130</definedName>
  </definedNames>
  <calcPr calcId="191029"/>
</workbook>
</file>

<file path=xl/calcChain.xml><?xml version="1.0" encoding="utf-8"?>
<calcChain xmlns="http://schemas.openxmlformats.org/spreadsheetml/2006/main">
  <c r="D7" i="8" l="1"/>
  <c r="J37" i="7"/>
  <c r="J36" i="7"/>
  <c r="AY100" i="1"/>
  <c r="J35" i="7"/>
  <c r="AX100" i="1"/>
  <c r="BI129" i="7"/>
  <c r="BH129" i="7"/>
  <c r="BG129" i="7"/>
  <c r="BF129" i="7"/>
  <c r="T129" i="7"/>
  <c r="T128" i="7"/>
  <c r="R129" i="7"/>
  <c r="R128" i="7"/>
  <c r="P129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J116" i="7"/>
  <c r="J115" i="7"/>
  <c r="F115" i="7"/>
  <c r="F113" i="7"/>
  <c r="E111" i="7"/>
  <c r="J92" i="7"/>
  <c r="J91" i="7"/>
  <c r="F91" i="7"/>
  <c r="F89" i="7"/>
  <c r="E87" i="7"/>
  <c r="J18" i="7"/>
  <c r="E18" i="7"/>
  <c r="F92" i="7"/>
  <c r="J17" i="7"/>
  <c r="J12" i="7"/>
  <c r="J89" i="7"/>
  <c r="E7" i="7"/>
  <c r="E109" i="7" s="1"/>
  <c r="J37" i="6"/>
  <c r="J36" i="6"/>
  <c r="AY99" i="1"/>
  <c r="J35" i="6"/>
  <c r="AX99" i="1"/>
  <c r="BI176" i="6"/>
  <c r="BH176" i="6"/>
  <c r="BG176" i="6"/>
  <c r="BF176" i="6"/>
  <c r="T176" i="6"/>
  <c r="T175" i="6"/>
  <c r="R176" i="6"/>
  <c r="R175" i="6" s="1"/>
  <c r="P176" i="6"/>
  <c r="P175" i="6"/>
  <c r="BI172" i="6"/>
  <c r="BH172" i="6"/>
  <c r="BG172" i="6"/>
  <c r="BF172" i="6"/>
  <c r="T172" i="6"/>
  <c r="T171" i="6"/>
  <c r="R172" i="6"/>
  <c r="R171" i="6"/>
  <c r="P172" i="6"/>
  <c r="P171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R123" i="6"/>
  <c r="P123" i="6"/>
  <c r="J117" i="6"/>
  <c r="J116" i="6"/>
  <c r="F116" i="6"/>
  <c r="F114" i="6"/>
  <c r="E112" i="6"/>
  <c r="J92" i="6"/>
  <c r="J91" i="6"/>
  <c r="F91" i="6"/>
  <c r="F89" i="6"/>
  <c r="E87" i="6"/>
  <c r="J18" i="6"/>
  <c r="E18" i="6"/>
  <c r="F92" i="6" s="1"/>
  <c r="J17" i="6"/>
  <c r="J12" i="6"/>
  <c r="J89" i="6"/>
  <c r="E7" i="6"/>
  <c r="E110" i="6"/>
  <c r="J37" i="5"/>
  <c r="J36" i="5"/>
  <c r="AY98" i="1"/>
  <c r="J35" i="5"/>
  <c r="AX98" i="1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3" i="5"/>
  <c r="BH263" i="5"/>
  <c r="BG263" i="5"/>
  <c r="BF263" i="5"/>
  <c r="T263" i="5"/>
  <c r="R263" i="5"/>
  <c r="P263" i="5"/>
  <c r="BI260" i="5"/>
  <c r="BH260" i="5"/>
  <c r="BG260" i="5"/>
  <c r="BF260" i="5"/>
  <c r="T260" i="5"/>
  <c r="R260" i="5"/>
  <c r="P260" i="5"/>
  <c r="BI257" i="5"/>
  <c r="BH257" i="5"/>
  <c r="BG257" i="5"/>
  <c r="BF257" i="5"/>
  <c r="T257" i="5"/>
  <c r="R257" i="5"/>
  <c r="P257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8" i="5"/>
  <c r="BH228" i="5"/>
  <c r="BG228" i="5"/>
  <c r="BF228" i="5"/>
  <c r="T228" i="5"/>
  <c r="R228" i="5"/>
  <c r="P228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R219" i="5"/>
  <c r="P219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9" i="5"/>
  <c r="BH169" i="5"/>
  <c r="BG169" i="5"/>
  <c r="BF169" i="5"/>
  <c r="T169" i="5"/>
  <c r="R169" i="5"/>
  <c r="P169" i="5"/>
  <c r="BI166" i="5"/>
  <c r="BH166" i="5"/>
  <c r="BG166" i="5"/>
  <c r="BF166" i="5"/>
  <c r="T166" i="5"/>
  <c r="R166" i="5"/>
  <c r="P166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2" i="5"/>
  <c r="J91" i="5"/>
  <c r="F91" i="5"/>
  <c r="F89" i="5"/>
  <c r="E87" i="5"/>
  <c r="J18" i="5"/>
  <c r="E18" i="5"/>
  <c r="F122" i="5"/>
  <c r="J17" i="5"/>
  <c r="J12" i="5"/>
  <c r="J119" i="5" s="1"/>
  <c r="E7" i="5"/>
  <c r="E115" i="5"/>
  <c r="J37" i="4"/>
  <c r="J36" i="4"/>
  <c r="AY97" i="1" s="1"/>
  <c r="J35" i="4"/>
  <c r="AX97" i="1"/>
  <c r="BI187" i="4"/>
  <c r="BH187" i="4"/>
  <c r="BG187" i="4"/>
  <c r="BF187" i="4"/>
  <c r="T187" i="4"/>
  <c r="T186" i="4"/>
  <c r="R187" i="4"/>
  <c r="R186" i="4"/>
  <c r="P187" i="4"/>
  <c r="P186" i="4" s="1"/>
  <c r="BI183" i="4"/>
  <c r="BH183" i="4"/>
  <c r="BG183" i="4"/>
  <c r="BF183" i="4"/>
  <c r="T183" i="4"/>
  <c r="T182" i="4" s="1"/>
  <c r="R183" i="4"/>
  <c r="R182" i="4"/>
  <c r="P183" i="4"/>
  <c r="P182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119" i="4"/>
  <c r="J17" i="4"/>
  <c r="J12" i="4"/>
  <c r="J116" i="4" s="1"/>
  <c r="E7" i="4"/>
  <c r="E112" i="4" s="1"/>
  <c r="J37" i="3"/>
  <c r="J36" i="3"/>
  <c r="AY96" i="1" s="1"/>
  <c r="J35" i="3"/>
  <c r="AX96" i="1"/>
  <c r="BI388" i="3"/>
  <c r="BH388" i="3"/>
  <c r="BG388" i="3"/>
  <c r="BF388" i="3"/>
  <c r="T388" i="3"/>
  <c r="R388" i="3"/>
  <c r="P388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68" i="3"/>
  <c r="BH368" i="3"/>
  <c r="BG368" i="3"/>
  <c r="BF368" i="3"/>
  <c r="T368" i="3"/>
  <c r="T367" i="3"/>
  <c r="R368" i="3"/>
  <c r="R367" i="3"/>
  <c r="P368" i="3"/>
  <c r="P367" i="3" s="1"/>
  <c r="BI364" i="3"/>
  <c r="BH364" i="3"/>
  <c r="BG364" i="3"/>
  <c r="BF364" i="3"/>
  <c r="T364" i="3"/>
  <c r="R364" i="3"/>
  <c r="P364" i="3"/>
  <c r="BI357" i="3"/>
  <c r="BH357" i="3"/>
  <c r="BG357" i="3"/>
  <c r="BF357" i="3"/>
  <c r="T357" i="3"/>
  <c r="R357" i="3"/>
  <c r="P357" i="3"/>
  <c r="BI352" i="3"/>
  <c r="BH352" i="3"/>
  <c r="BG352" i="3"/>
  <c r="BF352" i="3"/>
  <c r="T352" i="3"/>
  <c r="R352" i="3"/>
  <c r="P352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5" i="3"/>
  <c r="BH315" i="3"/>
  <c r="BG315" i="3"/>
  <c r="BF315" i="3"/>
  <c r="T315" i="3"/>
  <c r="R315" i="3"/>
  <c r="P315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1" i="3"/>
  <c r="BH251" i="3"/>
  <c r="BG251" i="3"/>
  <c r="BF251" i="3"/>
  <c r="T251" i="3"/>
  <c r="R251" i="3"/>
  <c r="P251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T236" i="3" s="1"/>
  <c r="R237" i="3"/>
  <c r="R236" i="3"/>
  <c r="P237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T175" i="3"/>
  <c r="R176" i="3"/>
  <c r="R175" i="3" s="1"/>
  <c r="P176" i="3"/>
  <c r="P175" i="3" s="1"/>
  <c r="BI172" i="3"/>
  <c r="BH172" i="3"/>
  <c r="BG172" i="3"/>
  <c r="BF172" i="3"/>
  <c r="T172" i="3"/>
  <c r="T171" i="3"/>
  <c r="R172" i="3"/>
  <c r="R171" i="3"/>
  <c r="P172" i="3"/>
  <c r="P171" i="3" s="1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J126" i="3"/>
  <c r="J125" i="3"/>
  <c r="F125" i="3"/>
  <c r="F123" i="3"/>
  <c r="E121" i="3"/>
  <c r="J92" i="3"/>
  <c r="J91" i="3"/>
  <c r="F91" i="3"/>
  <c r="F89" i="3"/>
  <c r="E87" i="3"/>
  <c r="J18" i="3"/>
  <c r="E18" i="3"/>
  <c r="F126" i="3" s="1"/>
  <c r="J17" i="3"/>
  <c r="J12" i="3"/>
  <c r="J89" i="3" s="1"/>
  <c r="E7" i="3"/>
  <c r="E85" i="3" s="1"/>
  <c r="J37" i="2"/>
  <c r="J36" i="2"/>
  <c r="AY95" i="1"/>
  <c r="J35" i="2"/>
  <c r="AX95" i="1"/>
  <c r="BI141" i="2"/>
  <c r="BH141" i="2"/>
  <c r="BG141" i="2"/>
  <c r="BF141" i="2"/>
  <c r="F34" i="2" s="1"/>
  <c r="T141" i="2"/>
  <c r="R141" i="2"/>
  <c r="P141" i="2"/>
  <c r="BI138" i="2"/>
  <c r="BH138" i="2"/>
  <c r="BG138" i="2"/>
  <c r="BF138" i="2"/>
  <c r="T138" i="2"/>
  <c r="R138" i="2"/>
  <c r="P138" i="2"/>
  <c r="BI133" i="2"/>
  <c r="BH133" i="2"/>
  <c r="F36" i="2" s="1"/>
  <c r="BG133" i="2"/>
  <c r="BF133" i="2"/>
  <c r="T133" i="2"/>
  <c r="R133" i="2"/>
  <c r="P133" i="2"/>
  <c r="BI121" i="2"/>
  <c r="F37" i="2" s="1"/>
  <c r="BH121" i="2"/>
  <c r="BG121" i="2"/>
  <c r="BF121" i="2"/>
  <c r="T121" i="2"/>
  <c r="R121" i="2"/>
  <c r="P121" i="2"/>
  <c r="J115" i="2"/>
  <c r="J114" i="2"/>
  <c r="F114" i="2"/>
  <c r="F112" i="2"/>
  <c r="E110" i="2"/>
  <c r="J92" i="2"/>
  <c r="J91" i="2"/>
  <c r="F91" i="2"/>
  <c r="F89" i="2"/>
  <c r="E87" i="2"/>
  <c r="J18" i="2"/>
  <c r="E18" i="2"/>
  <c r="F115" i="2" s="1"/>
  <c r="J17" i="2"/>
  <c r="J12" i="2"/>
  <c r="J112" i="2" s="1"/>
  <c r="E7" i="2"/>
  <c r="E108" i="2"/>
  <c r="L90" i="1"/>
  <c r="AM90" i="1"/>
  <c r="AM89" i="1"/>
  <c r="L89" i="1"/>
  <c r="AM87" i="1"/>
  <c r="L87" i="1"/>
  <c r="L85" i="1"/>
  <c r="L84" i="1"/>
  <c r="J347" i="3"/>
  <c r="BK152" i="3"/>
  <c r="J198" i="3"/>
  <c r="J277" i="3"/>
  <c r="J157" i="3"/>
  <c r="BK159" i="3"/>
  <c r="BK147" i="3"/>
  <c r="J294" i="3"/>
  <c r="J172" i="3"/>
  <c r="BK338" i="3"/>
  <c r="J368" i="3"/>
  <c r="BK330" i="3"/>
  <c r="J263" i="3"/>
  <c r="BK332" i="3"/>
  <c r="J163" i="4"/>
  <c r="J128" i="4"/>
  <c r="J137" i="4"/>
  <c r="J228" i="5"/>
  <c r="BK152" i="5"/>
  <c r="BK187" i="5"/>
  <c r="BK231" i="5"/>
  <c r="BK246" i="5"/>
  <c r="BK178" i="5"/>
  <c r="BK168" i="6"/>
  <c r="J138" i="6"/>
  <c r="BK176" i="6"/>
  <c r="BK122" i="7"/>
  <c r="J364" i="3"/>
  <c r="J152" i="3"/>
  <c r="BK269" i="3"/>
  <c r="BK300" i="3"/>
  <c r="BK157" i="3"/>
  <c r="J233" i="3"/>
  <c r="BK201" i="3"/>
  <c r="J240" i="3"/>
  <c r="BK272" i="3"/>
  <c r="J385" i="3"/>
  <c r="J192" i="3"/>
  <c r="BK375" i="3"/>
  <c r="J275" i="3"/>
  <c r="J155" i="3"/>
  <c r="BK279" i="3"/>
  <c r="J144" i="3"/>
  <c r="BK137" i="4"/>
  <c r="J147" i="4"/>
  <c r="J175" i="4"/>
  <c r="BK128" i="4"/>
  <c r="J257" i="5"/>
  <c r="BK249" i="5"/>
  <c r="J225" i="5"/>
  <c r="J252" i="5"/>
  <c r="BK169" i="5"/>
  <c r="J249" i="5"/>
  <c r="AS94" i="1"/>
  <c r="BK315" i="3"/>
  <c r="BK195" i="3"/>
  <c r="BK254" i="3"/>
  <c r="J297" i="3"/>
  <c r="J204" i="3"/>
  <c r="J291" i="3"/>
  <c r="BK224" i="3"/>
  <c r="J207" i="3"/>
  <c r="BK347" i="3"/>
  <c r="J132" i="3"/>
  <c r="BK309" i="3"/>
  <c r="BK240" i="5"/>
  <c r="J195" i="5"/>
  <c r="J189" i="5"/>
  <c r="BK183" i="5"/>
  <c r="J129" i="6"/>
  <c r="J172" i="6"/>
  <c r="J147" i="6"/>
  <c r="BK144" i="6"/>
  <c r="BK129" i="7"/>
  <c r="J122" i="7"/>
  <c r="BK388" i="3"/>
  <c r="BK230" i="3"/>
  <c r="BK216" i="3"/>
  <c r="BK294" i="3"/>
  <c r="J213" i="3"/>
  <c r="J352" i="3"/>
  <c r="J321" i="3"/>
  <c r="BK187" i="4"/>
  <c r="J134" i="4"/>
  <c r="BK168" i="4"/>
  <c r="BK131" i="4"/>
  <c r="BK211" i="5"/>
  <c r="J243" i="5"/>
  <c r="J211" i="5"/>
  <c r="BK189" i="5"/>
  <c r="J237" i="5"/>
  <c r="BK252" i="5"/>
  <c r="BK146" i="5"/>
  <c r="BK129" i="6"/>
  <c r="J132" i="6"/>
  <c r="BK141" i="6"/>
  <c r="BK138" i="6"/>
  <c r="J129" i="7"/>
  <c r="BK141" i="2"/>
  <c r="J332" i="3"/>
  <c r="BK291" i="3"/>
  <c r="J162" i="3"/>
  <c r="BK168" i="3"/>
  <c r="J300" i="3"/>
  <c r="J149" i="3"/>
  <c r="J186" i="3"/>
  <c r="J138" i="3"/>
  <c r="BK210" i="3"/>
  <c r="J283" i="3"/>
  <c r="BK180" i="3"/>
  <c r="J201" i="3"/>
  <c r="J254" i="3"/>
  <c r="BK233" i="3"/>
  <c r="BK368" i="3"/>
  <c r="BK277" i="3"/>
  <c r="J357" i="3"/>
  <c r="J309" i="3"/>
  <c r="J159" i="3"/>
  <c r="BK183" i="4"/>
  <c r="J143" i="4"/>
  <c r="J131" i="4"/>
  <c r="BK159" i="4"/>
  <c r="J125" i="4"/>
  <c r="J146" i="5"/>
  <c r="J260" i="5"/>
  <c r="BK138" i="5"/>
  <c r="BK166" i="5"/>
  <c r="J178" i="5"/>
  <c r="BK234" i="5"/>
  <c r="J169" i="5"/>
  <c r="J143" i="5"/>
  <c r="J246" i="5"/>
  <c r="BK228" i="5"/>
  <c r="J155" i="5"/>
  <c r="J271" i="5"/>
  <c r="BK260" i="5"/>
  <c r="J214" i="5"/>
  <c r="BK128" i="5"/>
  <c r="BK155" i="5"/>
  <c r="J123" i="6"/>
  <c r="BK123" i="6"/>
  <c r="BK153" i="6"/>
  <c r="J124" i="7"/>
  <c r="BK121" i="2"/>
  <c r="BK357" i="3"/>
  <c r="BK283" i="3"/>
  <c r="BK213" i="3"/>
  <c r="J176" i="3"/>
  <c r="J279" i="3"/>
  <c r="BK303" i="3"/>
  <c r="BK183" i="3"/>
  <c r="J216" i="3"/>
  <c r="J272" i="3"/>
  <c r="BK380" i="3"/>
  <c r="BK192" i="3"/>
  <c r="BK382" i="3"/>
  <c r="BK132" i="3"/>
  <c r="J382" i="3"/>
  <c r="J312" i="3"/>
  <c r="J224" i="3"/>
  <c r="J324" i="3"/>
  <c r="BK198" i="3"/>
  <c r="BK175" i="4"/>
  <c r="BK140" i="4"/>
  <c r="J153" i="4"/>
  <c r="BK134" i="4"/>
  <c r="J131" i="5"/>
  <c r="BK143" i="5"/>
  <c r="BK175" i="5"/>
  <c r="BK206" i="5"/>
  <c r="J219" i="5"/>
  <c r="BK197" i="5"/>
  <c r="BK237" i="5"/>
  <c r="J192" i="5"/>
  <c r="J181" i="5"/>
  <c r="BK162" i="6"/>
  <c r="J176" i="6"/>
  <c r="J165" i="6"/>
  <c r="BK156" i="6"/>
  <c r="J126" i="7"/>
  <c r="BK124" i="7"/>
  <c r="BK138" i="2"/>
  <c r="J121" i="2"/>
  <c r="BK318" i="3"/>
  <c r="J257" i="3"/>
  <c r="BK341" i="3"/>
  <c r="BK149" i="3"/>
  <c r="BK281" i="3"/>
  <c r="J251" i="3"/>
  <c r="BK155" i="3"/>
  <c r="J219" i="3"/>
  <c r="J168" i="3"/>
  <c r="BK237" i="3"/>
  <c r="BK297" i="3"/>
  <c r="BK189" i="3"/>
  <c r="BK334" i="3"/>
  <c r="J380" i="3"/>
  <c r="BK385" i="3"/>
  <c r="BK260" i="3"/>
  <c r="J334" i="3"/>
  <c r="BK227" i="3"/>
  <c r="J156" i="4"/>
  <c r="BK156" i="4"/>
  <c r="BK125" i="4"/>
  <c r="J168" i="4"/>
  <c r="J263" i="5"/>
  <c r="J206" i="5"/>
  <c r="J203" i="5"/>
  <c r="J234" i="5"/>
  <c r="BK263" i="5"/>
  <c r="BK185" i="5"/>
  <c r="BK149" i="5"/>
  <c r="J150" i="6"/>
  <c r="BK133" i="2"/>
  <c r="BK141" i="3"/>
  <c r="J180" i="3"/>
  <c r="J230" i="3"/>
  <c r="BK306" i="3"/>
  <c r="J189" i="3"/>
  <c r="BK275" i="3"/>
  <c r="J388" i="3"/>
  <c r="J147" i="3"/>
  <c r="BK364" i="3"/>
  <c r="BK251" i="3"/>
  <c r="BK144" i="3"/>
  <c r="J344" i="3"/>
  <c r="J269" i="3"/>
  <c r="BK207" i="3"/>
  <c r="J330" i="3"/>
  <c r="BK263" i="3"/>
  <c r="BK143" i="4"/>
  <c r="BK163" i="4"/>
  <c r="BK147" i="4"/>
  <c r="BK203" i="5"/>
  <c r="BK201" i="5"/>
  <c r="BK135" i="5"/>
  <c r="J161" i="5"/>
  <c r="J185" i="5"/>
  <c r="BK195" i="5"/>
  <c r="J183" i="5"/>
  <c r="J172" i="5"/>
  <c r="J152" i="5"/>
  <c r="J268" i="5"/>
  <c r="J201" i="5"/>
  <c r="J149" i="5"/>
  <c r="BK268" i="5"/>
  <c r="J240" i="5"/>
  <c r="J135" i="5"/>
  <c r="J187" i="5"/>
  <c r="BK158" i="5"/>
  <c r="BK159" i="6"/>
  <c r="BK135" i="6"/>
  <c r="J159" i="6"/>
  <c r="J144" i="6"/>
  <c r="BK126" i="7"/>
  <c r="J141" i="2"/>
  <c r="J341" i="3"/>
  <c r="BK219" i="3"/>
  <c r="BK240" i="3"/>
  <c r="BK135" i="3"/>
  <c r="BK172" i="3"/>
  <c r="J210" i="3"/>
  <c r="J372" i="3"/>
  <c r="BK138" i="3"/>
  <c r="J318" i="3"/>
  <c r="J375" i="3"/>
  <c r="J315" i="3"/>
  <c r="BK257" i="3"/>
  <c r="J338" i="3"/>
  <c r="J303" i="3"/>
  <c r="J135" i="3"/>
  <c r="J187" i="4"/>
  <c r="BK178" i="4"/>
  <c r="J183" i="4"/>
  <c r="BK150" i="4"/>
  <c r="BK243" i="5"/>
  <c r="J197" i="5"/>
  <c r="BK181" i="5"/>
  <c r="J222" i="5"/>
  <c r="J166" i="5"/>
  <c r="J231" i="5"/>
  <c r="BK161" i="5"/>
  <c r="J156" i="6"/>
  <c r="BK150" i="6"/>
  <c r="BK132" i="6"/>
  <c r="BK126" i="6"/>
  <c r="J138" i="2"/>
  <c r="BK352" i="3"/>
  <c r="BK321" i="3"/>
  <c r="J260" i="3"/>
  <c r="BK327" i="3"/>
  <c r="BK324" i="3"/>
  <c r="J195" i="3"/>
  <c r="J227" i="3"/>
  <c r="BK344" i="3"/>
  <c r="J237" i="3"/>
  <c r="J165" i="3"/>
  <c r="J183" i="3"/>
  <c r="BK204" i="3"/>
  <c r="BK372" i="3"/>
  <c r="J306" i="3"/>
  <c r="J150" i="4"/>
  <c r="BK172" i="4"/>
  <c r="BK153" i="4"/>
  <c r="J208" i="5"/>
  <c r="BK214" i="5"/>
  <c r="BK172" i="5"/>
  <c r="BK208" i="5"/>
  <c r="BK222" i="5"/>
  <c r="BK257" i="5"/>
  <c r="BK192" i="5"/>
  <c r="J153" i="6"/>
  <c r="J141" i="6"/>
  <c r="J168" i="6"/>
  <c r="J135" i="6"/>
  <c r="J126" i="6"/>
  <c r="J133" i="2"/>
  <c r="F35" i="2"/>
  <c r="BK165" i="3"/>
  <c r="BK312" i="3"/>
  <c r="J141" i="3"/>
  <c r="J281" i="3"/>
  <c r="BK176" i="3"/>
  <c r="BK162" i="3"/>
  <c r="BK186" i="3"/>
  <c r="J327" i="3"/>
  <c r="J140" i="4"/>
  <c r="J172" i="4"/>
  <c r="J159" i="4"/>
  <c r="J178" i="4"/>
  <c r="BK225" i="5"/>
  <c r="J128" i="5"/>
  <c r="J158" i="5"/>
  <c r="BK131" i="5"/>
  <c r="J175" i="5"/>
  <c r="BK271" i="5"/>
  <c r="BK219" i="5"/>
  <c r="J138" i="5"/>
  <c r="BK172" i="6"/>
  <c r="BK165" i="6"/>
  <c r="J162" i="6"/>
  <c r="BK147" i="6"/>
  <c r="J34" i="2" l="1"/>
  <c r="BK179" i="3"/>
  <c r="J179" i="3"/>
  <c r="J101" i="3" s="1"/>
  <c r="P337" i="3"/>
  <c r="P146" i="4"/>
  <c r="BK142" i="5"/>
  <c r="BK141" i="5"/>
  <c r="J141" i="5"/>
  <c r="J100" i="5" s="1"/>
  <c r="R142" i="5"/>
  <c r="R141" i="5"/>
  <c r="BK200" i="5"/>
  <c r="J200" i="5"/>
  <c r="J104" i="5"/>
  <c r="P239" i="3"/>
  <c r="BK371" i="3"/>
  <c r="J371" i="3"/>
  <c r="J107" i="3" s="1"/>
  <c r="P162" i="4"/>
  <c r="BK134" i="5"/>
  <c r="J134" i="5" s="1"/>
  <c r="J99" i="5" s="1"/>
  <c r="T165" i="5"/>
  <c r="T164" i="5" s="1"/>
  <c r="BK120" i="2"/>
  <c r="J120" i="2"/>
  <c r="J98" i="2" s="1"/>
  <c r="T179" i="3"/>
  <c r="T162" i="4"/>
  <c r="P134" i="5"/>
  <c r="P142" i="5"/>
  <c r="P141" i="5"/>
  <c r="BK131" i="3"/>
  <c r="J131" i="3"/>
  <c r="J98" i="3"/>
  <c r="R179" i="3"/>
  <c r="T337" i="3"/>
  <c r="T379" i="3"/>
  <c r="T378" i="3" s="1"/>
  <c r="T124" i="4"/>
  <c r="T127" i="5"/>
  <c r="BK165" i="5"/>
  <c r="J165" i="5"/>
  <c r="J103" i="5"/>
  <c r="R200" i="5"/>
  <c r="T239" i="3"/>
  <c r="BK379" i="3"/>
  <c r="J379" i="3" s="1"/>
  <c r="J109" i="3" s="1"/>
  <c r="BK124" i="4"/>
  <c r="J124" i="4" s="1"/>
  <c r="J98" i="4" s="1"/>
  <c r="T146" i="4"/>
  <c r="R205" i="5"/>
  <c r="T134" i="5"/>
  <c r="T142" i="5"/>
  <c r="T141" i="5" s="1"/>
  <c r="P200" i="5"/>
  <c r="R120" i="2"/>
  <c r="R119" i="2" s="1"/>
  <c r="R118" i="2" s="1"/>
  <c r="T205" i="5"/>
  <c r="T131" i="3"/>
  <c r="T371" i="3"/>
  <c r="T370" i="3"/>
  <c r="BK162" i="4"/>
  <c r="J162" i="4" s="1"/>
  <c r="J100" i="4" s="1"/>
  <c r="P127" i="5"/>
  <c r="P126" i="5"/>
  <c r="P165" i="5"/>
  <c r="T200" i="5"/>
  <c r="BK122" i="6"/>
  <c r="J122" i="6"/>
  <c r="J98" i="6" s="1"/>
  <c r="T120" i="2"/>
  <c r="T119" i="2"/>
  <c r="T118" i="2" s="1"/>
  <c r="R131" i="3"/>
  <c r="R337" i="3"/>
  <c r="R371" i="3"/>
  <c r="R370" i="3"/>
  <c r="R146" i="4"/>
  <c r="R134" i="5"/>
  <c r="R165" i="5"/>
  <c r="R164" i="5"/>
  <c r="T122" i="6"/>
  <c r="T121" i="6"/>
  <c r="T120" i="6"/>
  <c r="R239" i="3"/>
  <c r="P379" i="3"/>
  <c r="P378" i="3"/>
  <c r="BK146" i="4"/>
  <c r="J146" i="4"/>
  <c r="J99" i="4" s="1"/>
  <c r="BK127" i="5"/>
  <c r="J127" i="5"/>
  <c r="J98" i="5"/>
  <c r="P205" i="5"/>
  <c r="P122" i="6"/>
  <c r="P121" i="6"/>
  <c r="P120" i="6" s="1"/>
  <c r="AU99" i="1" s="1"/>
  <c r="P120" i="2"/>
  <c r="P119" i="2" s="1"/>
  <c r="P118" i="2" s="1"/>
  <c r="AU95" i="1" s="1"/>
  <c r="BK239" i="3"/>
  <c r="J239" i="3" s="1"/>
  <c r="J103" i="3" s="1"/>
  <c r="R379" i="3"/>
  <c r="R378" i="3"/>
  <c r="R124" i="4"/>
  <c r="P121" i="7"/>
  <c r="P120" i="7" s="1"/>
  <c r="P119" i="7" s="1"/>
  <c r="AU100" i="1" s="1"/>
  <c r="P131" i="3"/>
  <c r="P179" i="3"/>
  <c r="BK337" i="3"/>
  <c r="J337" i="3" s="1"/>
  <c r="J104" i="3" s="1"/>
  <c r="P371" i="3"/>
  <c r="P370" i="3"/>
  <c r="P124" i="4"/>
  <c r="P123" i="4" s="1"/>
  <c r="P122" i="4" s="1"/>
  <c r="AU97" i="1" s="1"/>
  <c r="R162" i="4"/>
  <c r="R127" i="5"/>
  <c r="R126" i="5"/>
  <c r="R125" i="5" s="1"/>
  <c r="BK205" i="5"/>
  <c r="J205" i="5"/>
  <c r="J105" i="5" s="1"/>
  <c r="R122" i="6"/>
  <c r="R121" i="6"/>
  <c r="R120" i="6" s="1"/>
  <c r="BK121" i="7"/>
  <c r="J121" i="7"/>
  <c r="J98" i="7" s="1"/>
  <c r="R121" i="7"/>
  <c r="R120" i="7"/>
  <c r="R119" i="7" s="1"/>
  <c r="T121" i="7"/>
  <c r="T120" i="7"/>
  <c r="T119" i="7" s="1"/>
  <c r="BK182" i="4"/>
  <c r="J182" i="4"/>
  <c r="J101" i="4" s="1"/>
  <c r="BK175" i="6"/>
  <c r="J175" i="6"/>
  <c r="J100" i="6" s="1"/>
  <c r="BK236" i="3"/>
  <c r="J236" i="3"/>
  <c r="J102" i="3" s="1"/>
  <c r="BK186" i="4"/>
  <c r="J186" i="4"/>
  <c r="J102" i="4" s="1"/>
  <c r="BK171" i="3"/>
  <c r="BK130" i="3" s="1"/>
  <c r="J130" i="3" s="1"/>
  <c r="J97" i="3" s="1"/>
  <c r="J171" i="3"/>
  <c r="J99" i="3" s="1"/>
  <c r="BK175" i="3"/>
  <c r="J175" i="3"/>
  <c r="J100" i="3" s="1"/>
  <c r="BK367" i="3"/>
  <c r="J367" i="3"/>
  <c r="J105" i="3" s="1"/>
  <c r="BK171" i="6"/>
  <c r="J171" i="6"/>
  <c r="J99" i="6" s="1"/>
  <c r="BK128" i="7"/>
  <c r="J128" i="7"/>
  <c r="J99" i="7" s="1"/>
  <c r="F116" i="7"/>
  <c r="BE129" i="7"/>
  <c r="BE126" i="7"/>
  <c r="BK121" i="6"/>
  <c r="BK120" i="6"/>
  <c r="J120" i="6" s="1"/>
  <c r="J96" i="6" s="1"/>
  <c r="BE124" i="7"/>
  <c r="J113" i="7"/>
  <c r="E85" i="7"/>
  <c r="BE122" i="7"/>
  <c r="BK164" i="5"/>
  <c r="J164" i="5"/>
  <c r="J102" i="5"/>
  <c r="J114" i="6"/>
  <c r="BE147" i="6"/>
  <c r="BE156" i="6"/>
  <c r="E85" i="6"/>
  <c r="BE132" i="6"/>
  <c r="BE138" i="6"/>
  <c r="F117" i="6"/>
  <c r="BE135" i="6"/>
  <c r="J142" i="5"/>
  <c r="J101" i="5" s="1"/>
  <c r="BE153" i="6"/>
  <c r="BE176" i="6"/>
  <c r="BE129" i="6"/>
  <c r="BE165" i="6"/>
  <c r="BE141" i="6"/>
  <c r="BE162" i="6"/>
  <c r="BK126" i="5"/>
  <c r="J126" i="5"/>
  <c r="J97" i="5" s="1"/>
  <c r="BE123" i="6"/>
  <c r="BE126" i="6"/>
  <c r="BE150" i="6"/>
  <c r="BE144" i="6"/>
  <c r="BE172" i="6"/>
  <c r="BE159" i="6"/>
  <c r="BE168" i="6"/>
  <c r="J89" i="5"/>
  <c r="F92" i="5"/>
  <c r="BE131" i="5"/>
  <c r="BE166" i="5"/>
  <c r="BE169" i="5"/>
  <c r="BE178" i="5"/>
  <c r="BE203" i="5"/>
  <c r="BE268" i="5"/>
  <c r="BE219" i="5"/>
  <c r="BE240" i="5"/>
  <c r="BE263" i="5"/>
  <c r="BE271" i="5"/>
  <c r="E85" i="5"/>
  <c r="BE161" i="5"/>
  <c r="BE172" i="5"/>
  <c r="BE175" i="5"/>
  <c r="BE183" i="5"/>
  <c r="BE189" i="5"/>
  <c r="BE206" i="5"/>
  <c r="BE222" i="5"/>
  <c r="BE201" i="5"/>
  <c r="BE208" i="5"/>
  <c r="BE234" i="5"/>
  <c r="BE128" i="5"/>
  <c r="BE152" i="5"/>
  <c r="BE211" i="5"/>
  <c r="BE228" i="5"/>
  <c r="BE260" i="5"/>
  <c r="BE197" i="5"/>
  <c r="BE249" i="5"/>
  <c r="BE143" i="5"/>
  <c r="BE146" i="5"/>
  <c r="BE158" i="5"/>
  <c r="BE181" i="5"/>
  <c r="BE243" i="5"/>
  <c r="BE135" i="5"/>
  <c r="BE138" i="5"/>
  <c r="BE149" i="5"/>
  <c r="BE155" i="5"/>
  <c r="BE185" i="5"/>
  <c r="BE187" i="5"/>
  <c r="BE192" i="5"/>
  <c r="BE195" i="5"/>
  <c r="BE214" i="5"/>
  <c r="BE231" i="5"/>
  <c r="BE257" i="5"/>
  <c r="BE225" i="5"/>
  <c r="BE252" i="5"/>
  <c r="BE237" i="5"/>
  <c r="BE246" i="5"/>
  <c r="BE137" i="4"/>
  <c r="BE153" i="4"/>
  <c r="BE125" i="4"/>
  <c r="E85" i="4"/>
  <c r="BE140" i="4"/>
  <c r="BE156" i="4"/>
  <c r="BE187" i="4"/>
  <c r="F92" i="4"/>
  <c r="BE128" i="4"/>
  <c r="BE134" i="4"/>
  <c r="BE143" i="4"/>
  <c r="BE150" i="4"/>
  <c r="BE163" i="4"/>
  <c r="BE183" i="4"/>
  <c r="BK370" i="3"/>
  <c r="J370" i="3"/>
  <c r="J106" i="3" s="1"/>
  <c r="BE159" i="4"/>
  <c r="BE168" i="4"/>
  <c r="J89" i="4"/>
  <c r="BE147" i="4"/>
  <c r="BE178" i="4"/>
  <c r="BE131" i="4"/>
  <c r="BE172" i="4"/>
  <c r="BE175" i="4"/>
  <c r="BK119" i="2"/>
  <c r="J119" i="2"/>
  <c r="J97" i="2"/>
  <c r="J123" i="3"/>
  <c r="BE149" i="3"/>
  <c r="BE180" i="3"/>
  <c r="BE269" i="3"/>
  <c r="BE297" i="3"/>
  <c r="E119" i="3"/>
  <c r="BE132" i="3"/>
  <c r="BE186" i="3"/>
  <c r="BE189" i="3"/>
  <c r="BE204" i="3"/>
  <c r="BE233" i="3"/>
  <c r="BE254" i="3"/>
  <c r="BE283" i="3"/>
  <c r="BE338" i="3"/>
  <c r="BE364" i="3"/>
  <c r="BE372" i="3"/>
  <c r="BE380" i="3"/>
  <c r="BE176" i="3"/>
  <c r="BE237" i="3"/>
  <c r="BE382" i="3"/>
  <c r="BE385" i="3"/>
  <c r="BE141" i="3"/>
  <c r="BE162" i="3"/>
  <c r="BE168" i="3"/>
  <c r="BE275" i="3"/>
  <c r="BE300" i="3"/>
  <c r="BE321" i="3"/>
  <c r="BE375" i="3"/>
  <c r="BE388" i="3"/>
  <c r="BE227" i="3"/>
  <c r="BE251" i="3"/>
  <c r="BE279" i="3"/>
  <c r="BE303" i="3"/>
  <c r="BE138" i="3"/>
  <c r="BE210" i="3"/>
  <c r="BE216" i="3"/>
  <c r="BE291" i="3"/>
  <c r="BE334" i="3"/>
  <c r="BE347" i="3"/>
  <c r="BE357" i="3"/>
  <c r="F92" i="3"/>
  <c r="BE183" i="3"/>
  <c r="BE144" i="3"/>
  <c r="BE147" i="3"/>
  <c r="BE152" i="3"/>
  <c r="BE172" i="3"/>
  <c r="BE198" i="3"/>
  <c r="BE207" i="3"/>
  <c r="BE263" i="3"/>
  <c r="BE272" i="3"/>
  <c r="BE309" i="3"/>
  <c r="BE368" i="3"/>
  <c r="BE159" i="3"/>
  <c r="BE195" i="3"/>
  <c r="BE213" i="3"/>
  <c r="BE312" i="3"/>
  <c r="BE315" i="3"/>
  <c r="BE324" i="3"/>
  <c r="BE344" i="3"/>
  <c r="BE165" i="3"/>
  <c r="BE192" i="3"/>
  <c r="BE224" i="3"/>
  <c r="BE257" i="3"/>
  <c r="BE306" i="3"/>
  <c r="BE318" i="3"/>
  <c r="BE352" i="3"/>
  <c r="BE135" i="3"/>
  <c r="BE157" i="3"/>
  <c r="BE201" i="3"/>
  <c r="BE219" i="3"/>
  <c r="BE230" i="3"/>
  <c r="BE240" i="3"/>
  <c r="BE260" i="3"/>
  <c r="BE294" i="3"/>
  <c r="BE330" i="3"/>
  <c r="BE332" i="3"/>
  <c r="BE155" i="3"/>
  <c r="BE277" i="3"/>
  <c r="BE281" i="3"/>
  <c r="BE327" i="3"/>
  <c r="BE341" i="3"/>
  <c r="AW95" i="1"/>
  <c r="BB95" i="1"/>
  <c r="E85" i="2"/>
  <c r="J89" i="2"/>
  <c r="BA95" i="1"/>
  <c r="F92" i="2"/>
  <c r="BE121" i="2"/>
  <c r="BE141" i="2"/>
  <c r="BD95" i="1"/>
  <c r="BE133" i="2"/>
  <c r="BE138" i="2"/>
  <c r="BC95" i="1"/>
  <c r="F37" i="4"/>
  <c r="BD97" i="1" s="1"/>
  <c r="F36" i="5"/>
  <c r="BC98" i="1" s="1"/>
  <c r="J34" i="6"/>
  <c r="AW99" i="1"/>
  <c r="F37" i="7"/>
  <c r="BD100" i="1"/>
  <c r="F35" i="3"/>
  <c r="BB96" i="1" s="1"/>
  <c r="F36" i="3"/>
  <c r="BC96" i="1"/>
  <c r="F37" i="3"/>
  <c r="BD96" i="1" s="1"/>
  <c r="F35" i="6"/>
  <c r="BB99" i="1" s="1"/>
  <c r="F37" i="6"/>
  <c r="BD99" i="1"/>
  <c r="F34" i="3"/>
  <c r="BA96" i="1" s="1"/>
  <c r="F34" i="4"/>
  <c r="BA97" i="1" s="1"/>
  <c r="F34" i="6"/>
  <c r="BA99" i="1"/>
  <c r="F36" i="6"/>
  <c r="BC99" i="1" s="1"/>
  <c r="F36" i="4"/>
  <c r="BC97" i="1" s="1"/>
  <c r="F35" i="5"/>
  <c r="BB98" i="1"/>
  <c r="J34" i="7"/>
  <c r="AW100" i="1" s="1"/>
  <c r="F35" i="4"/>
  <c r="BB97" i="1" s="1"/>
  <c r="F37" i="5"/>
  <c r="BD98" i="1"/>
  <c r="F36" i="7"/>
  <c r="BC100" i="1" s="1"/>
  <c r="F34" i="5"/>
  <c r="BA98" i="1" s="1"/>
  <c r="F34" i="7"/>
  <c r="BA100" i="1"/>
  <c r="J34" i="3"/>
  <c r="AW96" i="1" s="1"/>
  <c r="J34" i="4"/>
  <c r="AW97" i="1" s="1"/>
  <c r="J34" i="5"/>
  <c r="AW98" i="1"/>
  <c r="F35" i="7"/>
  <c r="BB100" i="1" s="1"/>
  <c r="BK123" i="4" l="1"/>
  <c r="BK122" i="4" s="1"/>
  <c r="J122" i="4" s="1"/>
  <c r="J96" i="4" s="1"/>
  <c r="BK378" i="3"/>
  <c r="J378" i="3" s="1"/>
  <c r="J108" i="3" s="1"/>
  <c r="T126" i="5"/>
  <c r="T125" i="5"/>
  <c r="R123" i="4"/>
  <c r="R122" i="4" s="1"/>
  <c r="R130" i="3"/>
  <c r="R129" i="3"/>
  <c r="P130" i="3"/>
  <c r="P129" i="3"/>
  <c r="AU96" i="1"/>
  <c r="T130" i="3"/>
  <c r="T129" i="3"/>
  <c r="P164" i="5"/>
  <c r="P125" i="5"/>
  <c r="AU98" i="1"/>
  <c r="T123" i="4"/>
  <c r="T122" i="4" s="1"/>
  <c r="BK120" i="7"/>
  <c r="J120" i="7"/>
  <c r="J97" i="7"/>
  <c r="J121" i="6"/>
  <c r="J97" i="6"/>
  <c r="BK125" i="5"/>
  <c r="J125" i="5"/>
  <c r="J96" i="5"/>
  <c r="BK129" i="3"/>
  <c r="J129" i="3" s="1"/>
  <c r="J96" i="3" s="1"/>
  <c r="BK118" i="2"/>
  <c r="J118" i="2"/>
  <c r="J96" i="2"/>
  <c r="J33" i="4"/>
  <c r="AV97" i="1" s="1"/>
  <c r="AT97" i="1" s="1"/>
  <c r="J33" i="7"/>
  <c r="AV100" i="1"/>
  <c r="AT100" i="1"/>
  <c r="BA94" i="1"/>
  <c r="AW94" i="1" s="1"/>
  <c r="AK30" i="1" s="1"/>
  <c r="J33" i="3"/>
  <c r="AV96" i="1"/>
  <c r="AT96" i="1"/>
  <c r="F33" i="2"/>
  <c r="AZ95" i="1" s="1"/>
  <c r="F33" i="5"/>
  <c r="AZ98" i="1"/>
  <c r="J33" i="2"/>
  <c r="AV95" i="1"/>
  <c r="AT95" i="1"/>
  <c r="J33" i="5"/>
  <c r="AV98" i="1"/>
  <c r="AT98" i="1"/>
  <c r="F33" i="3"/>
  <c r="AZ96" i="1" s="1"/>
  <c r="F33" i="4"/>
  <c r="AZ97" i="1" s="1"/>
  <c r="J30" i="6"/>
  <c r="AG99" i="1"/>
  <c r="BD94" i="1"/>
  <c r="W33" i="1" s="1"/>
  <c r="BB94" i="1"/>
  <c r="W31" i="1" s="1"/>
  <c r="F33" i="6"/>
  <c r="AZ99" i="1"/>
  <c r="BC94" i="1"/>
  <c r="AY94" i="1" s="1"/>
  <c r="J33" i="6"/>
  <c r="AV99" i="1"/>
  <c r="AT99" i="1"/>
  <c r="F33" i="7"/>
  <c r="AZ100" i="1"/>
  <c r="J123" i="4" l="1"/>
  <c r="J97" i="4" s="1"/>
  <c r="J30" i="4"/>
  <c r="AG97" i="1" s="1"/>
  <c r="AN97" i="1" s="1"/>
  <c r="BK119" i="7"/>
  <c r="J119" i="7"/>
  <c r="J96" i="7" s="1"/>
  <c r="AN99" i="1"/>
  <c r="J39" i="6"/>
  <c r="AU94" i="1"/>
  <c r="J30" i="3"/>
  <c r="AG96" i="1"/>
  <c r="AN96" i="1"/>
  <c r="W30" i="1"/>
  <c r="AZ94" i="1"/>
  <c r="AV94" i="1" s="1"/>
  <c r="AK29" i="1" s="1"/>
  <c r="J30" i="2"/>
  <c r="AG95" i="1"/>
  <c r="J30" i="5"/>
  <c r="AG98" i="1" s="1"/>
  <c r="AN98" i="1" s="1"/>
  <c r="W32" i="1"/>
  <c r="AX94" i="1"/>
  <c r="J39" i="4" l="1"/>
  <c r="J39" i="5"/>
  <c r="J39" i="3"/>
  <c r="J39" i="2"/>
  <c r="AN95" i="1"/>
  <c r="J30" i="7"/>
  <c r="AG100" i="1"/>
  <c r="AG94" i="1" s="1"/>
  <c r="AK26" i="1" s="1"/>
  <c r="AK35" i="1" s="1"/>
  <c r="W29" i="1"/>
  <c r="AT94" i="1"/>
  <c r="J39" i="7" l="1"/>
  <c r="AN94" i="1"/>
  <c r="AN100" i="1"/>
</calcChain>
</file>

<file path=xl/sharedStrings.xml><?xml version="1.0" encoding="utf-8"?>
<sst xmlns="http://schemas.openxmlformats.org/spreadsheetml/2006/main" count="7617" uniqueCount="1044">
  <si>
    <t>Export Komplet</t>
  </si>
  <si>
    <t/>
  </si>
  <si>
    <t>2.0</t>
  </si>
  <si>
    <t>ZAMOK</t>
  </si>
  <si>
    <t>False</t>
  </si>
  <si>
    <t>{cfa0c416-73f0-4967-8295-1f0f8b9de49f}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</si>
  <si>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</si>
  <si>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</si>
  <si>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</si>
  <si>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</si>
  <si>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</si>
  <si>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</si>
  <si>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</si>
  <si>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</si>
  <si>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21-014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</si>
  <si>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</si>
  <si>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</si>
  <si>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MK v obci Kfely, II. část – přední Kfely</t>
  </si>
  <si>
    <t>KSO:</t>
  </si>
  <si>
    <t>CC-CZ:</t>
  </si>
  <si>
    <t>Místo:</t>
  </si>
  <si>
    <t xml:space="preserve"> </t>
  </si>
  <si>
    <t>Datum:</t>
  </si>
  <si>
    <t>12. 9. 2022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</si>
  <si>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</si>
  <si>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</si>
  <si>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</si>
  <si>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</si>
  <si>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</si>
  <si>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</si>
  <si>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</si>
  <si>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</si>
  <si>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</si>
  <si>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>10343237</t>
  </si>
  <si>
    <t>Ing. Igor Hrazdil</t>
  </si>
  <si>
    <t>CZ5802180043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</si>
  <si>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</si>
  <si>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</si>
  <si>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</si>
  <si>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</si>
  <si>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</si>
  <si>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</si>
  <si>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</si>
  <si>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</si>
  <si>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</si>
  <si>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</si>
  <si>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</si>
  <si>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</si>
  <si>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</si>
  <si>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</si>
  <si>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</si>
  <si>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</si>
  <si>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</si>
  <si>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</si>
  <si>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</si>
  <si>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</si>
  <si>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</si>
  <si>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</si>
  <si>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</si>
  <si>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</si>
  <si>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</si>
  <si>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</si>
  <si>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</si>
  <si>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</si>
  <si>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</si>
  <si>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</si>
  <si>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</si>
  <si>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</si>
  <si>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</si>
  <si>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</si>
  <si>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</si>
  <si>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</si>
  <si>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</si>
  <si>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</si>
  <si>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</si>
  <si>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</si>
  <si>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</si>
  <si>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</si>
  <si>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</si>
  <si>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</si>
  <si>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</si>
  <si>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</si>
  <si>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</si>
  <si>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</si>
  <si>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</si>
  <si>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DIO</t>
  </si>
  <si>
    <t>STA</t>
  </si>
  <si>
    <t>1</t>
  </si>
  <si>
    <t>{77ee37bd-6fee-4f42-9a64-9102b7b9c09b}</t>
  </si>
  <si>
    <t>2</t>
  </si>
  <si>
    <t>SO 101</t>
  </si>
  <si>
    <t>Komunikace</t>
  </si>
  <si>
    <t>{e5f5bfc4-2e26-48b5-8b88-5c8285de3f02}</t>
  </si>
  <si>
    <t>SO 102</t>
  </si>
  <si>
    <t>Parkoviště</t>
  </si>
  <si>
    <t>{5b3af2dd-258a-45e0-ba0a-eb27f9b377ea}</t>
  </si>
  <si>
    <t>SO 431</t>
  </si>
  <si>
    <t>VO</t>
  </si>
  <si>
    <t>{7a2b76a6-34a9-4070-9366-00686f3ea4cc}</t>
  </si>
  <si>
    <t>SO 801</t>
  </si>
  <si>
    <t>Vegetační úpravy</t>
  </si>
  <si>
    <t>{cc4ef606-8725-4a15-97ee-605a53b38d4c}</t>
  </si>
  <si>
    <t>VRN</t>
  </si>
  <si>
    <t>{97e35040-9343-4f45-a2b0-a53bbf5e5252}</t>
  </si>
  <si>
    <t>ETAPA_1</t>
  </si>
  <si>
    <t>10</t>
  </si>
  <si>
    <t>A15</t>
  </si>
  <si>
    <t>4</t>
  </si>
  <si>
    <t>KRYCÍ LIST SOUPISU PRACÍ</t>
  </si>
  <si>
    <t>Z2</t>
  </si>
  <si>
    <t>Objekt:</t>
  </si>
  <si>
    <t>SO 001 - DIO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</si>
  <si>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</si>
  <si>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</si>
  <si>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</si>
  <si>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</si>
  <si>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</si>
  <si>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</si>
  <si>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</si>
  <si>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</si>
  <si>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</si>
  <si>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</si>
  <si>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</si>
  <si>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</si>
  <si>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</si>
  <si>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</si>
  <si>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</si>
  <si>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</si>
  <si>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</si>
  <si>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</si>
  <si>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</si>
  <si>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</si>
  <si>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</si>
  <si>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</si>
  <si>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</si>
  <si>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</si>
  <si>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</si>
  <si>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</si>
  <si>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</si>
  <si>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>Montáž a demontáž dočasné dopravní značky kompletní základní</t>
  </si>
  <si>
    <t>kus</t>
  </si>
  <si>
    <t>CS ÚRS 2022 02</t>
  </si>
  <si>
    <t>716164809</t>
  </si>
  <si>
    <t>PP</t>
  </si>
  <si>
    <t>Montáž a demontáž dočasných dopravních značek kompletních značek vč. podstavce a sloupku základních</t>
  </si>
  <si>
    <t>VV</t>
  </si>
  <si>
    <t>B1</t>
  </si>
  <si>
    <t>E13</t>
  </si>
  <si>
    <t>B24a</t>
  </si>
  <si>
    <t>B24b</t>
  </si>
  <si>
    <t>IP10b</t>
  </si>
  <si>
    <t>IS11c</t>
  </si>
  <si>
    <t>Z4a</t>
  </si>
  <si>
    <t>Mezisoučet</t>
  </si>
  <si>
    <t>3</t>
  </si>
  <si>
    <t>Součet</t>
  </si>
  <si>
    <t>913121211</t>
  </si>
  <si>
    <t>Příplatek k dočasné dopravní značce kompletní základní za první a ZKD den použití</t>
  </si>
  <si>
    <t>1524368132</t>
  </si>
  <si>
    <t>Montáž a demontáž dočasných dopravních značek Příplatek za první a každý další den použití dočasných dopravních značek k ceně 12-1111</t>
  </si>
  <si>
    <t>5*7*ETAPA_1</t>
  </si>
  <si>
    <t>7*A15</t>
  </si>
  <si>
    <t>913211113</t>
  </si>
  <si>
    <t>Montáž a demontáž dočasné dopravní zábrany reflexní šířky 3 m</t>
  </si>
  <si>
    <t>648094306</t>
  </si>
  <si>
    <t>Montáž a demontáž dočasných dopravních zábran reflexních, šířky 3 m</t>
  </si>
  <si>
    <t>913211213</t>
  </si>
  <si>
    <t>Příplatek k dočasné dopravní zábraně reflexní 3 m za první a ZKD den použití</t>
  </si>
  <si>
    <t>446661342</t>
  </si>
  <si>
    <t>Montáž a demontáž dočasných dopravních zábran Příplatek za první a každý další den použití dočasných dopravních zábran k ceně 21-1113</t>
  </si>
  <si>
    <t>5*7*Z2</t>
  </si>
  <si>
    <t>obr_ch</t>
  </si>
  <si>
    <t>32,589</t>
  </si>
  <si>
    <t>obr_sil_100</t>
  </si>
  <si>
    <t>142,757</t>
  </si>
  <si>
    <t>obr_sil_50</t>
  </si>
  <si>
    <t>12,606</t>
  </si>
  <si>
    <t>obr_sil_N</t>
  </si>
  <si>
    <t>84,756</t>
  </si>
  <si>
    <t>obr_sil_P</t>
  </si>
  <si>
    <t>13</t>
  </si>
  <si>
    <t>obr_sil_R2</t>
  </si>
  <si>
    <t>1,047</t>
  </si>
  <si>
    <t>obr_sil_zula</t>
  </si>
  <si>
    <t>11,8</t>
  </si>
  <si>
    <t>SO 101 - Komunikace</t>
  </si>
  <si>
    <t>voz_ziv</t>
  </si>
  <si>
    <t>760,688</t>
  </si>
  <si>
    <t>dl_zul</t>
  </si>
  <si>
    <t>6,46</t>
  </si>
  <si>
    <t>dl_ch_prir</t>
  </si>
  <si>
    <t>42,108</t>
  </si>
  <si>
    <t>dl_ch_slep</t>
  </si>
  <si>
    <t>1,664</t>
  </si>
  <si>
    <t>dl_ch</t>
  </si>
  <si>
    <t>43,772</t>
  </si>
  <si>
    <t>dem_voz_ziv</t>
  </si>
  <si>
    <t>715,69</t>
  </si>
  <si>
    <t>dem_polstar</t>
  </si>
  <si>
    <t>dlazba</t>
  </si>
  <si>
    <t>9,676</t>
  </si>
  <si>
    <t>spara_polstar</t>
  </si>
  <si>
    <t>spara</t>
  </si>
  <si>
    <t>25,3</t>
  </si>
  <si>
    <t>sjezd</t>
  </si>
  <si>
    <t>7,5</t>
  </si>
  <si>
    <t>dem_dl_ch</t>
  </si>
  <si>
    <t>11,952</t>
  </si>
  <si>
    <t>dem_dl_voz</t>
  </si>
  <si>
    <t>22,266</t>
  </si>
  <si>
    <t>nopova</t>
  </si>
  <si>
    <t>sondy</t>
  </si>
  <si>
    <t>6</t>
  </si>
  <si>
    <t>sut_kam</t>
  </si>
  <si>
    <t>sut_bet</t>
  </si>
  <si>
    <t>7,295</t>
  </si>
  <si>
    <t>sut_ziv</t>
  </si>
  <si>
    <t>229,99</t>
  </si>
  <si>
    <t>frezovana</t>
  </si>
  <si>
    <t>1,04</t>
  </si>
  <si>
    <t>voz_most</t>
  </si>
  <si>
    <t>11,304</t>
  </si>
  <si>
    <t>sut_kus</t>
  </si>
  <si>
    <t>237,285</t>
  </si>
  <si>
    <t>odkop</t>
  </si>
  <si>
    <t>174,841</t>
  </si>
  <si>
    <t>IZ8b_VO</t>
  </si>
  <si>
    <t>B17_VO</t>
  </si>
  <si>
    <t>B29</t>
  </si>
  <si>
    <t>P2</t>
  </si>
  <si>
    <t>P4</t>
  </si>
  <si>
    <t>IZ8a</t>
  </si>
  <si>
    <t>E2b</t>
  </si>
  <si>
    <t>E3a</t>
  </si>
  <si>
    <t>E8c</t>
  </si>
  <si>
    <t>presunuta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</si>
  <si>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</si>
  <si>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</si>
  <si>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</si>
  <si>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</si>
  <si>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</si>
  <si>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</si>
  <si>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</si>
  <si>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</si>
  <si>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</si>
  <si>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</si>
  <si>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</si>
  <si>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Zemní práce</t>
  </si>
  <si>
    <t>113106123</t>
  </si>
  <si>
    <t>Rozebrání dlažeb ze zámkových dlaždic komunikací pro pěší ručně</t>
  </si>
  <si>
    <t>m2</t>
  </si>
  <si>
    <t>-996996239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</si>
  <si>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</si>
  <si>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113106171</t>
  </si>
  <si>
    <t>Rozebrání dlažeb vozovek ze zámkové dlažby s ložem z kameniva ručně</t>
  </si>
  <si>
    <t>139870334</t>
  </si>
  <si>
    <t>Rozebrání dlažeb vozovek a ploch s přemístěním hmot na skládku na vzdálenost do 3 m nebo s naložením na dopravní prostředek, s jakoukoliv výplní spár ručně ze zámkové dlažby s ložem z kameniva</t>
  </si>
  <si>
    <t>113107142</t>
  </si>
  <si>
    <t>Odstranění podkladu nebo krytu živičného tl přes 50 do 100 mm ručně</t>
  </si>
  <si>
    <t>-368565713</t>
  </si>
  <si>
    <t>Odstranění podkladů nebo krytů ručně s přemístěním hmot na skládku na vzdálenost do 3 m nebo s naložením na dopravní prostředek živičných, o tl. vrstvy přes 50 do 100 mm</t>
  </si>
  <si>
    <t>3,54+dl_zul</t>
  </si>
  <si>
    <t>113107143</t>
  </si>
  <si>
    <t>Odstranění podkladu živičného tl přes 100 do 150 mm ručně</t>
  </si>
  <si>
    <t>-357909489</t>
  </si>
  <si>
    <t>Odstranění podkladů nebo krytů ručně s přemístěním hmot na skládku na vzdálenost do 3 m nebo s naložením na dopravní prostředek živičných, o tl. vrstvy přes 100 do 150 mm</t>
  </si>
  <si>
    <t>dem_voz_ruc</t>
  </si>
  <si>
    <t>5,165</t>
  </si>
  <si>
    <t>5</t>
  </si>
  <si>
    <t>113107222</t>
  </si>
  <si>
    <t>Odstranění podkladu z kameniva drceného tl přes 100 do 200 mm strojně pl přes 200 m2</t>
  </si>
  <si>
    <t>397641949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</si>
  <si>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</si>
  <si>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dem_dl_voz+dem_voz_ziv+dem_dl_ch</t>
  </si>
  <si>
    <t>113107231</t>
  </si>
  <si>
    <t>Odstranění podkladu z betonu prostého tl přes 100 do 150 mm strojně pl přes 200 m2</t>
  </si>
  <si>
    <t>1614387749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</si>
  <si>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</si>
  <si>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7</t>
  </si>
  <si>
    <t>113107243</t>
  </si>
  <si>
    <t>Odstranění podkladu nebo krytu živičného tl přes 100 do 150 mm strojně pl přes 200 m2</t>
  </si>
  <si>
    <t>195748279</t>
  </si>
  <si>
    <t>Odstranění podkladů nebo krytů strojně plochy jednotlivě přes 200 m2 s přemístěním hmot na skládku na vzdálenost do 20 m nebo s naložením na dopravní prostředek živičných, o tl. vrstvy přes 100 do 150 mm</t>
  </si>
  <si>
    <t>640,502+75,188</t>
  </si>
  <si>
    <t>8</t>
  </si>
  <si>
    <t>113154123</t>
  </si>
  <si>
    <t>Frézování živičného krytu tl 50 mm pruh š přes 0,5 do 1 m pl do 500 m2 bez překážek v trase</t>
  </si>
  <si>
    <t>-1029696308</t>
  </si>
  <si>
    <t>Frézování živičného podkladu nebo krytu s naložením na dopravní prostředek plochy do 500 m2 bez překážek v trase pruhu šířky přes 0,5 m do 1 m, tloušťky vrstvy 50 mm</t>
  </si>
  <si>
    <t>113202111</t>
  </si>
  <si>
    <t>Vytrhání obrub krajníků obrubníků stojatých</t>
  </si>
  <si>
    <t>m</t>
  </si>
  <si>
    <t>-866576879</t>
  </si>
  <si>
    <t>Vytrhání obrub s vybouráním lože, s přemístěním hmot na skládku na vzdálenost do 3 m nebo s naložením na dopravní prostředek z krajníků nebo obrubníků stojatých</t>
  </si>
  <si>
    <t>113204111</t>
  </si>
  <si>
    <t>Vytrhání obrub záhonových</t>
  </si>
  <si>
    <t>1149509403</t>
  </si>
  <si>
    <t>Vytrhání obrub s vybouráním lože, s přemístěním hmot na skládku na vzdálenost do 3 m nebo s naložením na dopravní prostředek záhonových</t>
  </si>
  <si>
    <t>11</t>
  </si>
  <si>
    <t>122452204</t>
  </si>
  <si>
    <t>Odkopávky a prokopávky nezapažené pro silnice a dálnice v hornině třídy těžitelnosti II objem do 500 m3 strojně</t>
  </si>
  <si>
    <t>m3</t>
  </si>
  <si>
    <t>-657044355</t>
  </si>
  <si>
    <t>Odkopávky a prokopávky nezapažené pro silnice a dálnice strojně v hornině třídy těžitelnosti II přes 100 do 500 m3</t>
  </si>
  <si>
    <t>206,544*0,5+dem_voz_ziv*0,1</t>
  </si>
  <si>
    <t>12</t>
  </si>
  <si>
    <t>162751117</t>
  </si>
  <si>
    <t>Vodorovné přemístění přes 9 000 do 10000 m výkopku/sypaniny z horniny třídy těžitelnosti I skupiny 1 až 3 (RC Sadov 11 km)</t>
  </si>
  <si>
    <t>255850600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</si>
  <si>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</si>
  <si>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</si>
  <si>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Příplatek k vodorovnému přemístění výkopku/sypaniny z horniny třídy těžitelnosti I skupiny 1 až 3 ZKD 1000 m přes 10000 m (další 1 km)</t>
  </si>
  <si>
    <t>2017238053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</si>
  <si>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</si>
  <si>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odkop*1</t>
  </si>
  <si>
    <t>14</t>
  </si>
  <si>
    <t>181152302</t>
  </si>
  <si>
    <t>Úprava pláně pro silnice a dálnice v zářezech se zhutněním</t>
  </si>
  <si>
    <t>-1201034388</t>
  </si>
  <si>
    <t>Úprava pláně na stavbách silnic a dálnic strojně v zářezech mimo skalních se zhutněním</t>
  </si>
  <si>
    <t>dl_ch+dem_polstar+voz_ziv</t>
  </si>
  <si>
    <t>Zakládání</t>
  </si>
  <si>
    <t>271542211</t>
  </si>
  <si>
    <t>Podsyp pod základové konstrukce se zhutněním z netříděné štěrkodrtě</t>
  </si>
  <si>
    <t>-1384433262</t>
  </si>
  <si>
    <t>Podsyp pod základové konstrukce se zhutněním a urovnáním povrchu ze štěrkodrtě netříděné</t>
  </si>
  <si>
    <t>0,78*2,19*0,1</t>
  </si>
  <si>
    <t>Vodorovné konstrukce</t>
  </si>
  <si>
    <t>16</t>
  </si>
  <si>
    <t>434313115</t>
  </si>
  <si>
    <t>Schody z vibrolisovaných prefabrikátů se zřízením podkladních stupňů z betonu C 20/25, stupeň betonový vibrovlisovaný š 350 v 150 dl 1000mm povrch standard barevný</t>
  </si>
  <si>
    <t>R-pol.</t>
  </si>
  <si>
    <t>-786199652</t>
  </si>
  <si>
    <t>Schody z vibrolisovaných prefabrikátů na cementovou maltu, s vyspárováním se zřízením podkladních stupňů z betonu tř. C 20/25</t>
  </si>
  <si>
    <t>2*2,19</t>
  </si>
  <si>
    <t>Komunikace pozemní</t>
  </si>
  <si>
    <t>17</t>
  </si>
  <si>
    <t>564851011</t>
  </si>
  <si>
    <t>Podklad ze štěrkodrtě ŠDB 0/32 mm plochy do 100 m2 tl 150 mm</t>
  </si>
  <si>
    <t>-527619224</t>
  </si>
  <si>
    <t>Podklad ze štěrkodrti ŠD s rozprostřením a zhutněním plochy jednotlivě do 100 m2, po zhutnění tl. 150 mm</t>
  </si>
  <si>
    <t>dl_ch-16,152</t>
  </si>
  <si>
    <t>18</t>
  </si>
  <si>
    <t>564861111</t>
  </si>
  <si>
    <t>Podklad ze štěrkodrtě ŠDA 0/63 mm plochy přes 100 m2 tl 200 mm</t>
  </si>
  <si>
    <t>2113672935</t>
  </si>
  <si>
    <t>Podklad ze štěrkodrti ŠD s rozprostřením a zhutněním plochy přes 100 m2, po zhutnění tl. 200 mm</t>
  </si>
  <si>
    <t>voz_ziv+3,54+dl_zul</t>
  </si>
  <si>
    <t>19</t>
  </si>
  <si>
    <t>565145121</t>
  </si>
  <si>
    <t>Asfaltový beton vrstva podkladní ACP 16 (obalované kamenivo OKS) tl 60 mm š přes 3 m</t>
  </si>
  <si>
    <t>1765891935</t>
  </si>
  <si>
    <t>Asfaltový beton vrstva podkladní ACP 16 (obalované kamenivo střednězrnné - OKS) s rozprostřením a zhutněním v pruhu šířky přes 3 m, po zhutnění tl. 60 mm</t>
  </si>
  <si>
    <t>20</t>
  </si>
  <si>
    <t>567122111</t>
  </si>
  <si>
    <t>Podklad ze směsi stmelené cementem SC C 8/10 (KSC I) tl 120 mm</t>
  </si>
  <si>
    <t>-1369537973</t>
  </si>
  <si>
    <t>Podklad ze směsi stmelené cementem SC bez dilatačních spár, s rozprostřením a zhutněním SC C 8/10 (KSC I), po zhutnění tl. 120 mm</t>
  </si>
  <si>
    <t>voz_ziv+3,54</t>
  </si>
  <si>
    <t>567124121</t>
  </si>
  <si>
    <t>Podklad ze směsi stmelené cementem SC C 20/25 (PB I) tl 160 mm (průměrná)</t>
  </si>
  <si>
    <t>-944506505</t>
  </si>
  <si>
    <t>Podklad ze směsi stmelené cementem SC bez dilatačních spár, s rozprostřením a zhutněním SC C 20/25 (PB I), po zhutnění tl. 160 mm</t>
  </si>
  <si>
    <t>22</t>
  </si>
  <si>
    <t>569851111</t>
  </si>
  <si>
    <t>Zpevnění krajnic štěrkodrtí ŠDB 0/63 mm tl 150 mm</t>
  </si>
  <si>
    <t>639026863</t>
  </si>
  <si>
    <t>Zpevnění krajnic nebo komunikací pro pěší s rozprostřením a zhutněním, po zhutnění štěrkodrtí tl. 150 mm</t>
  </si>
  <si>
    <t>27,762+sjezd</t>
  </si>
  <si>
    <t>23</t>
  </si>
  <si>
    <t>573191111</t>
  </si>
  <si>
    <t>Postřik infiltrační kationaktivní emulzí v množství 1 kg/m2</t>
  </si>
  <si>
    <t>1641672141</t>
  </si>
  <si>
    <t>Postřik infiltrační kationaktivní emulzí v množství 1,00 kg/m2</t>
  </si>
  <si>
    <t>24</t>
  </si>
  <si>
    <t>573231108</t>
  </si>
  <si>
    <t>Postřik živičný spojovací ze silniční emulze v množství 0,50 kg/m2</t>
  </si>
  <si>
    <t>1337654264</t>
  </si>
  <si>
    <t>Postřik spojovací PS bez posypu kamenivem ze silniční emulze, v množství 0,50 kg/m2</t>
  </si>
  <si>
    <t>voz_ziv+voz_most</t>
  </si>
  <si>
    <t>25</t>
  </si>
  <si>
    <t>575191113</t>
  </si>
  <si>
    <t>Vsypný makadam VM tl 120 mm</t>
  </si>
  <si>
    <t>1308461290</t>
  </si>
  <si>
    <t>Vsypný makadam VM z kameniva hrubého drceného s rozprostřením, se vsypem z kameniva drceného obaleného asfaltem, po zhutnění tl. 120 mm</t>
  </si>
  <si>
    <t>26</t>
  </si>
  <si>
    <t>577134221</t>
  </si>
  <si>
    <t>Asfaltový beton vrstva obrusná ACO 11 (ABS) tř. II tl 40 mm š přes 3 m z nemodifikovaného asfaltu</t>
  </si>
  <si>
    <t>-1868549452</t>
  </si>
  <si>
    <t>Asfaltový beton vrstva obrusná ACO 11 (ABS) s rozprostřením a se zhutněním z nemodifikovaného asfaltu v pruhu šířky přes 3 m tř. II, po zhutnění tl. 40 mm</t>
  </si>
  <si>
    <t>710,879+5,165+44,644</t>
  </si>
  <si>
    <t>27</t>
  </si>
  <si>
    <t>577144221</t>
  </si>
  <si>
    <t>Asfaltový beton vrstva obrusná ACO 11 (ABS) tř. II tl 50 mm š přes 3 m z nemodifikovaného asfaltu</t>
  </si>
  <si>
    <t>-40251459</t>
  </si>
  <si>
    <t>Asfaltový beton vrstva obrusná ACO 11 (ABS) s rozprostřením a se zhutněním z nemodifikovaného asfaltu v pruhu šířky přes 3 m tř. II, po zhutnění tl. 50 mm</t>
  </si>
  <si>
    <t>28</t>
  </si>
  <si>
    <t>591141111</t>
  </si>
  <si>
    <t>Kladení dlažby z kostek velkých z kamene na MC tl 50 mm</t>
  </si>
  <si>
    <t>1443049329</t>
  </si>
  <si>
    <t>Kladení dlažby z kostek s provedením lože do tl. 50 mm, s vyplněním spár, s dvojím beraněním a se smetením přebytečného materiálu na krajnici velkých z kamene, do lože z cementové malty</t>
  </si>
  <si>
    <t>29</t>
  </si>
  <si>
    <t>M</t>
  </si>
  <si>
    <t>58381008</t>
  </si>
  <si>
    <t>kostka štípaná dlažební žula velká 15/17</t>
  </si>
  <si>
    <t>312400392</t>
  </si>
  <si>
    <t>30</t>
  </si>
  <si>
    <t>596211110</t>
  </si>
  <si>
    <t>Kladení zámkové dlažby komunikací pro pěší ručně tl 60 mm skupiny A pl do 50 m2</t>
  </si>
  <si>
    <t>623776186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</si>
  <si>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</si>
  <si>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21,32+1,091+3,545+16,152</t>
  </si>
  <si>
    <t>31</t>
  </si>
  <si>
    <t>59245018</t>
  </si>
  <si>
    <t>dlažba tvar obdélník betonová 200x100x60mm přírodní</t>
  </si>
  <si>
    <t>1323938661</t>
  </si>
  <si>
    <t>dl_ch_prir*1,02</t>
  </si>
  <si>
    <t>32</t>
  </si>
  <si>
    <t>59245006</t>
  </si>
  <si>
    <t>dlažba tvar obdélník betonová pro nevidomé 200x100x60mm barevná</t>
  </si>
  <si>
    <t>1575099508</t>
  </si>
  <si>
    <t>dl_ch_slep*1,02</t>
  </si>
  <si>
    <t>33</t>
  </si>
  <si>
    <t>599111111.1</t>
  </si>
  <si>
    <t xml:space="preserve">Zálivka polymerbetonová spár dlažby z velkých kostek hl 50 mm </t>
  </si>
  <si>
    <t>-2117171377</t>
  </si>
  <si>
    <t>Zálivka živičná spár dlažby hloubky do 50 mm, s vyčištěním spár z velkých kostek</t>
  </si>
  <si>
    <t>34</t>
  </si>
  <si>
    <t>599141111</t>
  </si>
  <si>
    <t>Vyplnění spár mezi silničními dílci živičnou zálivkou</t>
  </si>
  <si>
    <t>-971299689</t>
  </si>
  <si>
    <t>Vyplnění spár mezi silničními dílci jakékoliv tloušťky živičnou zálivkou</t>
  </si>
  <si>
    <t>spara_polstar+2</t>
  </si>
  <si>
    <t>Trubní vedení</t>
  </si>
  <si>
    <t>35</t>
  </si>
  <si>
    <t>899331111</t>
  </si>
  <si>
    <t>Výšková úprava uličního vstupu nebo vpusti do 200 mm zvýšením poklopu</t>
  </si>
  <si>
    <t>1562018095</t>
  </si>
  <si>
    <t>36</t>
  </si>
  <si>
    <t>914111111</t>
  </si>
  <si>
    <t>Montáž svislé dopravní značky do velikosti 1 m2 objímkami na sloupek nebo konzolu</t>
  </si>
  <si>
    <t>-867627383</t>
  </si>
  <si>
    <t>Montáž svislé dopravní značky základní velikosti do 1 m2 objímkami na sloupky nebo konzoly</t>
  </si>
  <si>
    <t>37</t>
  </si>
  <si>
    <t>40445611</t>
  </si>
  <si>
    <t>značky upravující přednost P2, P3, P8 500mm</t>
  </si>
  <si>
    <t>-748312084</t>
  </si>
  <si>
    <t>38</t>
  </si>
  <si>
    <t>40445609</t>
  </si>
  <si>
    <t>značky upravující přednost P1, P4 900mm</t>
  </si>
  <si>
    <t>71146034</t>
  </si>
  <si>
    <t>39</t>
  </si>
  <si>
    <t>40445647</t>
  </si>
  <si>
    <t>dodatkové tabulky E1, E2a,b , E6, E9, E10 E12c, E17 500x500mm</t>
  </si>
  <si>
    <t>-750576318</t>
  </si>
  <si>
    <t>40</t>
  </si>
  <si>
    <t>40445649</t>
  </si>
  <si>
    <t>dodatkové tabulky E3-E5, E8, E14-E16 500x150mm</t>
  </si>
  <si>
    <t>-308310792</t>
  </si>
  <si>
    <t>E3a+E8c</t>
  </si>
  <si>
    <t>41</t>
  </si>
  <si>
    <t>914111112</t>
  </si>
  <si>
    <t>Montáž svislé dopravní značky do velikosti 1 m2 páskováním na sloup</t>
  </si>
  <si>
    <t>314541991</t>
  </si>
  <si>
    <t>Montáž svislé dopravní značky základní velikosti do 1 m2 páskováním na sloupy</t>
  </si>
  <si>
    <t>premistena</t>
  </si>
  <si>
    <t>42</t>
  </si>
  <si>
    <t>40445620</t>
  </si>
  <si>
    <t>zákazové, příkazové dopravní značky B1-B34, C1-15 700mm</t>
  </si>
  <si>
    <t>2123802323</t>
  </si>
  <si>
    <t>B17_VO+B29</t>
  </si>
  <si>
    <t>43</t>
  </si>
  <si>
    <t>40445651</t>
  </si>
  <si>
    <t>informativní značky zónové IZ1, IZ2, IZ8 1000x1000mm</t>
  </si>
  <si>
    <t>1717612867</t>
  </si>
  <si>
    <t>IZ8b_VO+IZ8a</t>
  </si>
  <si>
    <t>44</t>
  </si>
  <si>
    <t>914511112</t>
  </si>
  <si>
    <t>Montáž sloupku dopravních značek délky do 3,5 m s betonovým základem a patkou D 60 mm</t>
  </si>
  <si>
    <t>888748475</t>
  </si>
  <si>
    <t>Montáž sloupku dopravních značek délky do 3,5 m do hliníkové patky pro sloupek D 60 mm</t>
  </si>
  <si>
    <t>45</t>
  </si>
  <si>
    <t>40445225</t>
  </si>
  <si>
    <t>sloupek pro dopravní značku Zn D 60mm v 3,5m</t>
  </si>
  <si>
    <t>524750252</t>
  </si>
  <si>
    <t>46</t>
  </si>
  <si>
    <t>915111111</t>
  </si>
  <si>
    <t>Vodorovné dopravní značení dělící čáry souvislé š 125 mm základní bílá barva</t>
  </si>
  <si>
    <t>559625928</t>
  </si>
  <si>
    <t>Vodorovné dopravní značení stříkané barvou dělící čára šířky 125 mm souvislá bílá základní</t>
  </si>
  <si>
    <t>47</t>
  </si>
  <si>
    <t>915111121</t>
  </si>
  <si>
    <t>Vodorovné dopravní značení dělící čáry přerušované š 125 mm základní bílá barva</t>
  </si>
  <si>
    <t>-647779663</t>
  </si>
  <si>
    <t>Vodorovné dopravní značení stříkané barvou dělící čára šířky 125 mm přerušovaná bílá základní</t>
  </si>
  <si>
    <t>48</t>
  </si>
  <si>
    <t>916131213.1</t>
  </si>
  <si>
    <t>Osazení silničního obrubníku betonového stojatého s oboustrannou boční opěrou do lože z betonu prostého C16/20 n XF1</t>
  </si>
  <si>
    <t>-740048736</t>
  </si>
  <si>
    <t>Osazení silničního obrubníku betonového se zřízením lože, s vyplněním a zatřením spár cementovou maltou stojatého s boční opěrou z betonu prostého, do lože z betonu prostého</t>
  </si>
  <si>
    <t>obr_sil</t>
  </si>
  <si>
    <t>49</t>
  </si>
  <si>
    <t>59217034</t>
  </si>
  <si>
    <t>obrubník betonový silniční 1000x150x300mm</t>
  </si>
  <si>
    <t>935747072</t>
  </si>
  <si>
    <t>obr_sil_100*1,02</t>
  </si>
  <si>
    <t>50</t>
  </si>
  <si>
    <t>59217026</t>
  </si>
  <si>
    <t>obrubník betonový silniční 500x150x250mm</t>
  </si>
  <si>
    <t>975540220</t>
  </si>
  <si>
    <t>obr_sil_50*1,02</t>
  </si>
  <si>
    <t>51</t>
  </si>
  <si>
    <t>59217029</t>
  </si>
  <si>
    <t>obrubník betonový silniční nájezdový 1000x150x150mm</t>
  </si>
  <si>
    <t>1017825072</t>
  </si>
  <si>
    <t>obr_sil_N*1,02</t>
  </si>
  <si>
    <t>52</t>
  </si>
  <si>
    <t>59217030</t>
  </si>
  <si>
    <t>obrubník betonový silniční přechodový 1000x150x150-250mm</t>
  </si>
  <si>
    <t>556775407</t>
  </si>
  <si>
    <t>obr_sil_P*1,02</t>
  </si>
  <si>
    <t>53</t>
  </si>
  <si>
    <t>59217035.3</t>
  </si>
  <si>
    <t>obrubník betonový obloukový vnější R=2,0m 780x150x250mm</t>
  </si>
  <si>
    <t>-1833358805</t>
  </si>
  <si>
    <t>obrubník betonový obloukový vnější 780x150x250mm</t>
  </si>
  <si>
    <t>obr_sil_R2/0,78*1,02</t>
  </si>
  <si>
    <t>54</t>
  </si>
  <si>
    <t>916231213</t>
  </si>
  <si>
    <t>Osazení chodníkového obrubníku betonového stojatého s boční opěrou do lože z betonu prostého</t>
  </si>
  <si>
    <t>-1199293703</t>
  </si>
  <si>
    <t>Osazení chodníkového obrubníku betonového se zřízením lože, s vyplněním a zatřením spár cementovou maltou stojatého s boční opěrou z betonu prostého, do lože z betonu prostého</t>
  </si>
  <si>
    <t>55</t>
  </si>
  <si>
    <t>59217036</t>
  </si>
  <si>
    <t>obrubník betonový parkový přírodní 500x80x250mm</t>
  </si>
  <si>
    <t>-575507600</t>
  </si>
  <si>
    <t>obr_ch*1,02</t>
  </si>
  <si>
    <t>56</t>
  </si>
  <si>
    <t>916241213.1</t>
  </si>
  <si>
    <t>Osazení obrubníku kamenného stojatého s oboustrannou boční opěrou do lože z betonu prostého</t>
  </si>
  <si>
    <t>59026557</t>
  </si>
  <si>
    <t>Osazení obrubníku kamenného se zřízením lože, s vyplněním a zatřením spár cementovou maltou stojatého s boční opěrou z betonu prostého, do lože z betonu prostého</t>
  </si>
  <si>
    <t>57</t>
  </si>
  <si>
    <t>58380003</t>
  </si>
  <si>
    <t>obrubník kamenný žulový přímý 1000x300x200mm</t>
  </si>
  <si>
    <t>-367763882</t>
  </si>
  <si>
    <t>obr_sil_zula*1,02</t>
  </si>
  <si>
    <t>58</t>
  </si>
  <si>
    <t>919112212</t>
  </si>
  <si>
    <t>Řezání spár pro vytvoření komůrky š 10 mm hl 20 mm pro těsnící zálivku v živičném krytu</t>
  </si>
  <si>
    <t>849068017</t>
  </si>
  <si>
    <t>Řezání dilatačních spár v živičném krytu vytvoření komůrky pro těsnící zálivku šířky 10 mm, hloubky 20 mm</t>
  </si>
  <si>
    <t>59</t>
  </si>
  <si>
    <t>919122111</t>
  </si>
  <si>
    <t>Těsnění spár zálivkou za tepla pro komůrky š 10 mm hl 20 mm s těsnicím profilem</t>
  </si>
  <si>
    <t>1208196965</t>
  </si>
  <si>
    <t>Utěsnění dilatačních spár zálivkou za tepla v cementobetonovém nebo živičném krytu včetně adhezního nátěru s těsnicím profilem pod zálivkou, pro komůrky šířky 10 mm, hloubky 20 mm</t>
  </si>
  <si>
    <t>60</t>
  </si>
  <si>
    <t>919735112</t>
  </si>
  <si>
    <t>Řezání stávajícího živičného krytu hl přes 50 do 100 mm</t>
  </si>
  <si>
    <t>274212355</t>
  </si>
  <si>
    <t>Řezání stávajícího živičného krytu nebo podkladu hloubky přes 50 do 100 mm</t>
  </si>
  <si>
    <t>61</t>
  </si>
  <si>
    <t>919735113</t>
  </si>
  <si>
    <t>Řezání stávajícího živičného krytu hl přes 100 do 150 mm</t>
  </si>
  <si>
    <t>-1374908344</t>
  </si>
  <si>
    <t>Řezání stávajícího živičného krytu nebo podkladu hloubky přes 100 do 150 mm</t>
  </si>
  <si>
    <t>16+4,8+4,5</t>
  </si>
  <si>
    <t>62</t>
  </si>
  <si>
    <t>939591040</t>
  </si>
  <si>
    <t>Výztuž konstrukcí pozemních komunikací ze svařovaných sítí</t>
  </si>
  <si>
    <t>t</t>
  </si>
  <si>
    <t>741167028</t>
  </si>
  <si>
    <t>Výztuž konstrukcí pozemních komunikací ze sítí svařovaných</t>
  </si>
  <si>
    <t>63</t>
  </si>
  <si>
    <t>966006132</t>
  </si>
  <si>
    <t>Odstranění značek dopravních nebo orientačních se sloupky s betonovými patkami</t>
  </si>
  <si>
    <t>-2057447374</t>
  </si>
  <si>
    <t>Odstranění dopravních nebo orientačních značek se sloupkem s uložením hmot na vzdálenost do 20 m nebo s naložením na dopravní prostředek, se zásypem jam a jeho zhutněním s betonovou patkou</t>
  </si>
  <si>
    <t>64</t>
  </si>
  <si>
    <t>966006211</t>
  </si>
  <si>
    <t>Odstranění svislých dopravních značek ze sloupů, sloupků nebo konzol</t>
  </si>
  <si>
    <t>-87166645</t>
  </si>
  <si>
    <t>Odstranění (demontáž) svislých dopravních značek s odklizením materiálu na skládku na vzdálenost do 20 m nebo s naložením na dopravní prostředek ze sloupů, sloupků nebo konzol</t>
  </si>
  <si>
    <t>1+presunuta</t>
  </si>
  <si>
    <t>997</t>
  </si>
  <si>
    <t>Přesun sutě</t>
  </si>
  <si>
    <t>65</t>
  </si>
  <si>
    <t>997013861</t>
  </si>
  <si>
    <t>Poplatek za uložení stavebního odpadu na recyklační skládce (skládkovné) z prostého betonu kód odpadu 17 01 01</t>
  </si>
  <si>
    <t>-912113585</t>
  </si>
  <si>
    <t>Poplatek za uložení stavebního odpadu na recyklační skládce (skládkovné) z prostého betonu zatříděného do Katalogu odpadů pod kódem 17 01 01</t>
  </si>
  <si>
    <t>66</t>
  </si>
  <si>
    <t>997013873</t>
  </si>
  <si>
    <t>Poplatek za uložení stavebního odpadu na recyklační skládce (skládkovné) zeminy a kamení zatříděného do Katalogu odpadů pod kódem 17 05 04</t>
  </si>
  <si>
    <t>1718417789</t>
  </si>
  <si>
    <t>sut_kam+odkop*1,7</t>
  </si>
  <si>
    <t>67</t>
  </si>
  <si>
    <t>997013875</t>
  </si>
  <si>
    <t>Poplatek za uložení stavebního odpadu na recyklační skládce (skládkovné) asfaltového bez obsahu dehtu zatříděného do Katalogu odpadů pod kódem 17 03 02</t>
  </si>
  <si>
    <t>1913318515</t>
  </si>
  <si>
    <t>68</t>
  </si>
  <si>
    <t>997221551</t>
  </si>
  <si>
    <t>Vodorovná doprava suti ze sypkých materiálů do 1 km (RC Sadov 11 km, deponie 2 km)</t>
  </si>
  <si>
    <t>386289300</t>
  </si>
  <si>
    <t>Vodorovná doprava suti bez naložení, ale se složením a s hrubým urovnáním ze sypkých materiálů, na vzdálenost do 1 km</t>
  </si>
  <si>
    <t>69</t>
  </si>
  <si>
    <t>997221559</t>
  </si>
  <si>
    <t>Příplatek ZKD 1 km u vodorovné dopravy suti ze sypkých materiálů (dalších 10 km Sadov, 1 km deponie)</t>
  </si>
  <si>
    <t>1929580334</t>
  </si>
  <si>
    <t>Vodorovná doprava suti bez naložení, ale se složením a s hrubým urovnáním Příplatek k ceně za každý další i započatý 1 km přes 1 km</t>
  </si>
  <si>
    <t>10*sut_kam</t>
  </si>
  <si>
    <t>1*frezovana</t>
  </si>
  <si>
    <t>70</t>
  </si>
  <si>
    <t>997221561</t>
  </si>
  <si>
    <t>Vodorovná doprava suti z kusových materiálů do 1 km (RC Sadov 11 km, deponie 2 km)</t>
  </si>
  <si>
    <t>-387516707</t>
  </si>
  <si>
    <t>Vodorovná doprava suti bez naložení, ale se složením a s hrubým urovnáním z kusových materiálů, na vzdálenost do 1 km</t>
  </si>
  <si>
    <t>1,151+5,224+0,510+0,410</t>
  </si>
  <si>
    <t>2,200+1,632+226,158</t>
  </si>
  <si>
    <t>3,108+6,568</t>
  </si>
  <si>
    <t>71</t>
  </si>
  <si>
    <t>997221569</t>
  </si>
  <si>
    <t>Příplatek ZKD 1 km u vodorovné dopravy suti z kusových materiálů (dalších 10 km)</t>
  </si>
  <si>
    <t>-1927877813</t>
  </si>
  <si>
    <t>10*sut_kus+1*dlazba</t>
  </si>
  <si>
    <t>998</t>
  </si>
  <si>
    <t>Přesun hmot</t>
  </si>
  <si>
    <t>72</t>
  </si>
  <si>
    <t>998223011</t>
  </si>
  <si>
    <t>Přesun hmot pro pozemní komunikace s krytem dlážděným</t>
  </si>
  <si>
    <t>1290502386</t>
  </si>
  <si>
    <t>Přesun hmot pro pozemní komunikace s krytem dlážděným dopravní vzdálenost do 200 m jakékoliv délky objektu</t>
  </si>
  <si>
    <t>PSV</t>
  </si>
  <si>
    <t>Práce a dodávky PSV</t>
  </si>
  <si>
    <t>711</t>
  </si>
  <si>
    <t>Izolace proti vodě, vlhkosti a plynům</t>
  </si>
  <si>
    <t>73</t>
  </si>
  <si>
    <t>711471053</t>
  </si>
  <si>
    <t>Provedení vodorovné izolace proti tlakové vodě termoplasty volně položenou fólií z nízkolehčeného PE</t>
  </si>
  <si>
    <t>-1188787750</t>
  </si>
  <si>
    <t>Provedení izolace proti povrchové a podpovrchové tlakové vodě termoplasty na ploše vodorovné V folií z nízkolehčeného PE položenou volně</t>
  </si>
  <si>
    <t>1*3</t>
  </si>
  <si>
    <t>74</t>
  </si>
  <si>
    <t>28323010</t>
  </si>
  <si>
    <t>fólie profilovaná (nopová) drenážní HDPE s výškou nopů 20mm</t>
  </si>
  <si>
    <t>-2103010830</t>
  </si>
  <si>
    <t>Práce a dodávky M</t>
  </si>
  <si>
    <t>46-M</t>
  </si>
  <si>
    <t>Zemní práce při extr.mont.pracích</t>
  </si>
  <si>
    <t>75</t>
  </si>
  <si>
    <t>460010024</t>
  </si>
  <si>
    <t>Vytyčení trasy vedení kabelového podzemního v zastavěném prostoru</t>
  </si>
  <si>
    <t>km</t>
  </si>
  <si>
    <t>-1363190492</t>
  </si>
  <si>
    <t>Vytyčení trasy vedení kabelového (podzemního) v zastavěném prostoru</t>
  </si>
  <si>
    <t>76</t>
  </si>
  <si>
    <t>460161182</t>
  </si>
  <si>
    <t>Hloubení kabelových rýh ručně š 35 cm hl 90 cm v hornině tř I skupiny 3</t>
  </si>
  <si>
    <t>-1853903213</t>
  </si>
  <si>
    <t>Hloubení zapažených i nezapažených kabelových rýh ručně včetně urovnání dna s přemístěním výkopku do vzdálenosti 3 m od okraje jámy nebo s naložením na dopravní prostředek šířky 35 cm hloubky 90 cm v hornině třídy těžitelnosti I skupiny 3</t>
  </si>
  <si>
    <t>77</t>
  </si>
  <si>
    <t>460451192</t>
  </si>
  <si>
    <t>Zásyp kabelových rýh strojně se zhutněním š 35 cm hl 90 cm z horniny tř I skupiny 3</t>
  </si>
  <si>
    <t>-226240806</t>
  </si>
  <si>
    <t>Zásyp kabelových rýh strojně s přemístěním sypaniny ze vzdálenosti do 10 m, s uložením výkopku ve vrstvách včetně zhutnění a urovnání povrchu šířky 35 cm hloubky 90 cm z horniny třídy těžitelnosti I skupiny 3</t>
  </si>
  <si>
    <t>78</t>
  </si>
  <si>
    <t>460671113</t>
  </si>
  <si>
    <t>Výstražná fólie pro krytí kabelů šířky 34 cm</t>
  </si>
  <si>
    <t>-1084801149</t>
  </si>
  <si>
    <t>Výstražná fólie z PVC pro krytí kabelů včetně vyrovnání povrchu rýhy, rozvinutí a uložení fólie šířky do 34 cm</t>
  </si>
  <si>
    <t>dl_sil</t>
  </si>
  <si>
    <t>92,479</t>
  </si>
  <si>
    <t>21,47</t>
  </si>
  <si>
    <t>travnik</t>
  </si>
  <si>
    <t>22,236</t>
  </si>
  <si>
    <t>19,912</t>
  </si>
  <si>
    <t>obr_sil_R1</t>
  </si>
  <si>
    <t>3,141</t>
  </si>
  <si>
    <t>9,441</t>
  </si>
  <si>
    <t>SO 102 - Parkoviště</t>
  </si>
  <si>
    <t>1507734738</t>
  </si>
  <si>
    <t>75,188*0,1+25,366*0,55</t>
  </si>
  <si>
    <t>2105920213</t>
  </si>
  <si>
    <t>-526500428</t>
  </si>
  <si>
    <t>181411131</t>
  </si>
  <si>
    <t>Založení parkového trávníku výsevem pl do 1000 m2 v rovině a ve svahu do 1:5</t>
  </si>
  <si>
    <t>-1180755241</t>
  </si>
  <si>
    <t>Založení trávníku na půdě předem připravené plochy do 1000 m2 výsevem včetně utažení parkového v rovině nebo na svahu do 1:5</t>
  </si>
  <si>
    <t>00572420</t>
  </si>
  <si>
    <t>osivo směs travní parková okrasná</t>
  </si>
  <si>
    <t>kg</t>
  </si>
  <si>
    <t>-2140990918</t>
  </si>
  <si>
    <t>travnik*0,025</t>
  </si>
  <si>
    <t>182303111</t>
  </si>
  <si>
    <t>Doplnění zeminy nebo substrátu na travnatých plochách tl do 50 mm rovina v rovinně a svahu do 1:5</t>
  </si>
  <si>
    <t>474231319</t>
  </si>
  <si>
    <t>Doplnění zeminy nebo substrátu na travnatých plochách tloušťky do 50 mm v rovině nebo na svahu do 1:5</t>
  </si>
  <si>
    <t>10371500</t>
  </si>
  <si>
    <t>substrát pro trávníky VL</t>
  </si>
  <si>
    <t>159754701</t>
  </si>
  <si>
    <t>travnik*0,05</t>
  </si>
  <si>
    <t>1019822862</t>
  </si>
  <si>
    <t>-1404510828</t>
  </si>
  <si>
    <t>569903321</t>
  </si>
  <si>
    <t>Zřízení zemních krajnic bez zhutnění</t>
  </si>
  <si>
    <t>-1634558810</t>
  </si>
  <si>
    <t>Zřízení zemních krajnic z hornin jakékoliv třídy bez zhutnění</t>
  </si>
  <si>
    <t>5,200*0,15</t>
  </si>
  <si>
    <t>596212211</t>
  </si>
  <si>
    <t>Kladení zámkové dlažby pozemních komunikací ručně tl 80 mm skupiny A pl přes 50 do 100 m2</t>
  </si>
  <si>
    <t>868945827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</si>
  <si>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t>
  </si>
  <si>
    <t>59245030</t>
  </si>
  <si>
    <t>dlažba tvar čtverec betonová 200x200x80mm přírodní</t>
  </si>
  <si>
    <t>1041058279</t>
  </si>
  <si>
    <t>dl_sil*1,02</t>
  </si>
  <si>
    <t>-261072579</t>
  </si>
  <si>
    <t>1871687420</t>
  </si>
  <si>
    <t>obr_sil*1,02</t>
  </si>
  <si>
    <t>20,31*1,02 'Přepočtené koeficientem množství</t>
  </si>
  <si>
    <t>59217035.2</t>
  </si>
  <si>
    <t>obrubník betonový obloukový vnější R=1,0m 780x150x250mm</t>
  </si>
  <si>
    <t>1594361137</t>
  </si>
  <si>
    <t>obr_sil_R1/0,78*1,02</t>
  </si>
  <si>
    <t>916231213.1</t>
  </si>
  <si>
    <t>Osazení chodníkového obrubníku betonového stojatého s oboustrannou boční opěrou do lože z betonu prostého C16/20 n XF1</t>
  </si>
  <si>
    <t>-1886274611</t>
  </si>
  <si>
    <t>-1556842307</t>
  </si>
  <si>
    <t>9,63*1,02 'Přepočtené koeficientem množství</t>
  </si>
  <si>
    <t>-1148342162</t>
  </si>
  <si>
    <t>odkop*1,7</t>
  </si>
  <si>
    <t>1911740957</t>
  </si>
  <si>
    <t>odvoz_zem</t>
  </si>
  <si>
    <t>0,32</t>
  </si>
  <si>
    <t>dem_zakl</t>
  </si>
  <si>
    <t>2,56</t>
  </si>
  <si>
    <t>5,632</t>
  </si>
  <si>
    <t>dem_stozar</t>
  </si>
  <si>
    <t>0,74</t>
  </si>
  <si>
    <t>dem_VO</t>
  </si>
  <si>
    <t>CYKY_15</t>
  </si>
  <si>
    <t>SO 431 - VO</t>
  </si>
  <si>
    <t>CYKY</t>
  </si>
  <si>
    <t>282</t>
  </si>
  <si>
    <t>FeZn</t>
  </si>
  <si>
    <t>174</t>
  </si>
  <si>
    <t>jama</t>
  </si>
  <si>
    <t>2,88</t>
  </si>
  <si>
    <t>HDPE</t>
  </si>
  <si>
    <t>263</t>
  </si>
  <si>
    <t>KOPOFLEX</t>
  </si>
  <si>
    <t>ryha_ruc_50</t>
  </si>
  <si>
    <t>ryha_ruc_70</t>
  </si>
  <si>
    <t>ryha_stroj_50</t>
  </si>
  <si>
    <t>156</t>
  </si>
  <si>
    <t>ryha_stroj_70</t>
  </si>
  <si>
    <t>CETIN</t>
  </si>
  <si>
    <t xml:space="preserve">    741 - Elektroinstalace - silnoproud</t>
  </si>
  <si>
    <t xml:space="preserve">    21-M - Elektromontáže</t>
  </si>
  <si>
    <t xml:space="preserve">    22-M - Montáže technologických zařízení pro dopravní stavby</t>
  </si>
  <si>
    <t>409378586</t>
  </si>
  <si>
    <t>jama-dem_zakl</t>
  </si>
  <si>
    <t>1122819094</t>
  </si>
  <si>
    <t>odvoz_zem*1</t>
  </si>
  <si>
    <t>660675808</t>
  </si>
  <si>
    <t>517869501</t>
  </si>
  <si>
    <t>741</t>
  </si>
  <si>
    <t>Elektroinstalace - silnoproud</t>
  </si>
  <si>
    <t>741122122</t>
  </si>
  <si>
    <t>Montáž kabel Cu plný kulatý žíla 3x1,5 až 6 mm2 zatažený v trubkách (např. CYKY)</t>
  </si>
  <si>
    <t>-490210208</t>
  </si>
  <si>
    <t>Montáž kabelů měděných bez ukončení uložených v trubkách zatažených plných kulatých nebo bezhalogenových (např. CYKY) počtu a průřezu žil 3x1,5 až 6 mm2</t>
  </si>
  <si>
    <t>VO*8</t>
  </si>
  <si>
    <t>34111030</t>
  </si>
  <si>
    <t>kabel instalační jádro Cu plné izolace PVC plášť PVC 450/750V (CYKY) 3x1,5mm2</t>
  </si>
  <si>
    <t>1026977989</t>
  </si>
  <si>
    <t>741122133</t>
  </si>
  <si>
    <t>Montáž kabel Cu plný kulatý žíla 4x10 mm2 zatažený v trubkách (např. CYKY)</t>
  </si>
  <si>
    <t>989759762</t>
  </si>
  <si>
    <t>Montáž kabelů měděných bez ukončení uložených v trubkách zatažených plných kulatých nebo bezhalogenových (např. CYKY) počtu a průřezu žil 4x10 mm2</t>
  </si>
  <si>
    <t>34111076</t>
  </si>
  <si>
    <t>kabel instalační jádro Cu plné izolace PVC plášť PVC 450/750V (CYKY) 4x10mm2</t>
  </si>
  <si>
    <t>-825482570</t>
  </si>
  <si>
    <t>741122212</t>
  </si>
  <si>
    <t>Montáž kabel Cu plný kulatý žíla 3x10 mm2 uložený volně (např. CYKY) - přeložka kabelů CETIN</t>
  </si>
  <si>
    <t>1027102498</t>
  </si>
  <si>
    <t>Montáž kabelů měděných bez ukončení uložených volně nebo v liště plných kulatých (např. CYKY) počtu a průřezu žil 3x10 mm2</t>
  </si>
  <si>
    <t>741410041</t>
  </si>
  <si>
    <t>Montáž vodič uzemňovací drát nebo lano D do 10 mm v městské zástavbě</t>
  </si>
  <si>
    <t>202383440</t>
  </si>
  <si>
    <t>Montáž uzemňovacího vedení s upevněním, propojením a připojením pomocí svorek v zemi s izolací spojů drátu nebo lana Ø do 10 mm v městské zástavbě</t>
  </si>
  <si>
    <t>35441072</t>
  </si>
  <si>
    <t>drát D 8mm FeZn pro hromosvod</t>
  </si>
  <si>
    <t>1060324322</t>
  </si>
  <si>
    <t>FeZn/2,5</t>
  </si>
  <si>
    <t>21-M</t>
  </si>
  <si>
    <t>Elektromontáže</t>
  </si>
  <si>
    <t>210202016</t>
  </si>
  <si>
    <t>Montáž svítidlo výbojkové průmyslové nebo venkovní na sloupek parkový</t>
  </si>
  <si>
    <t>-451100038</t>
  </si>
  <si>
    <t>Montáž svítidel výbojkových se zapojením vodičů průmyslových nebo venkovních na sloupek parkových</t>
  </si>
  <si>
    <t>348446532.1</t>
  </si>
  <si>
    <t>svítidlo TECEO S/24 LED/590 mA/5140/WW 2700 K/45W (teplá bílá) + CLO</t>
  </si>
  <si>
    <t>256</t>
  </si>
  <si>
    <t>-1047844006</t>
  </si>
  <si>
    <t>svítidlo VOLTANA 2/16 LED/350 mA/5102/WW/20W (teplá bílá)</t>
  </si>
  <si>
    <t>210204011</t>
  </si>
  <si>
    <t>Montáž stožárů osvětlení ocelových samostatně stojících délky do 12 m</t>
  </si>
  <si>
    <t>448452719</t>
  </si>
  <si>
    <t>Montáž stožárů osvětlení ocelových samostatně stojících, délky do 12 m</t>
  </si>
  <si>
    <t>31674069</t>
  </si>
  <si>
    <t>stožár osvětlovací sadový Pz 133/89/60 v 8,0m</t>
  </si>
  <si>
    <t>-1867560992</t>
  </si>
  <si>
    <t>210204201</t>
  </si>
  <si>
    <t>Montáž elektrovýzbroje stožárů osvětlení 1 okruh</t>
  </si>
  <si>
    <t>2124669615</t>
  </si>
  <si>
    <t>345622350</t>
  </si>
  <si>
    <t>svorkovnice řadová RSA 16 barevná 6.16.4</t>
  </si>
  <si>
    <t>1393138078</t>
  </si>
  <si>
    <t>345622351</t>
  </si>
  <si>
    <t>svorkovnice řadová RSA 16 barevná 9.16.4</t>
  </si>
  <si>
    <t>-608945637</t>
  </si>
  <si>
    <t>210280002</t>
  </si>
  <si>
    <t>Zkoušky a prohlídky el rozvodů a zařízení celková prohlídka pro objem montážních prací přes 100 do 500 tis Kč</t>
  </si>
  <si>
    <t>-175492427</t>
  </si>
  <si>
    <t>Zkoušky a prohlídky elektrických rozvodů a zařízení celková prohlídka, zkoušení, měření a vyhotovení revizní zprávy pro objem montážních prací přes 100 do 500 tisíc Kč</t>
  </si>
  <si>
    <t>218040501</t>
  </si>
  <si>
    <t>Demontáž vodičů VO průměru do 70 mm2 bez průběžných vazů a spojek</t>
  </si>
  <si>
    <t>1943594543</t>
  </si>
  <si>
    <t>Demontáž vodičů, šablon a vazů venkovního vedení nn vodičů včetně snesení a svinutí do kotouče nebo na buben a naložení na dopravní prostředek bez průběžných vazů a spojek průměru do 70 mm2</t>
  </si>
  <si>
    <t>218202013</t>
  </si>
  <si>
    <t>Demontáž svítidla výbojkového průmyslového nebo venkovního z výložníku</t>
  </si>
  <si>
    <t>-1067657072</t>
  </si>
  <si>
    <t>Demontáž svítidel výbojkových s odpojením vodičů průmyslových nebo venkovních z výložníku</t>
  </si>
  <si>
    <t>dem_VO+4</t>
  </si>
  <si>
    <t>218204011</t>
  </si>
  <si>
    <t>Demontáž stožárů osvětlení ocelových samostatně stojících délky do 12 m</t>
  </si>
  <si>
    <t>596093515</t>
  </si>
  <si>
    <t>Demontáž stožárů osvětlení ocelových samostatně stojících, délky do 12 m</t>
  </si>
  <si>
    <t>218204100</t>
  </si>
  <si>
    <t>Demontáž výložníků osvětlení jednoramenných nástěnných hmotnosti do 35 kg</t>
  </si>
  <si>
    <t>2098734308</t>
  </si>
  <si>
    <t>Demontáž výložníků osvětlení jednoramenných nástěnných, hmotnosti do 35 kg</t>
  </si>
  <si>
    <t>218204103</t>
  </si>
  <si>
    <t>Demontáž výložníků osvětlení jednoramenných sloupových hmotnosti do 35 kg</t>
  </si>
  <si>
    <t>1364320370</t>
  </si>
  <si>
    <t>Demontáž výložníků osvětlení jednoramenných sloupových, hmotnosti do 35 kg</t>
  </si>
  <si>
    <t>dem_VO-1</t>
  </si>
  <si>
    <t>22-M</t>
  </si>
  <si>
    <t>Montáže technologických zařízení pro dopravní stavby</t>
  </si>
  <si>
    <t>220080891</t>
  </si>
  <si>
    <t>Montáž spojky [GELSNAP] pro celoplastové kabely bez pancíře do 6 žil</t>
  </si>
  <si>
    <t>-1876822862</t>
  </si>
  <si>
    <t>Montáž spojky [GELSNAP] pro kabely celoplastové bez pancíře do 6 žil</t>
  </si>
  <si>
    <t>35436021</t>
  </si>
  <si>
    <t>spojka kabelová smršťovaná přímé do 1kV 91ah-21s 4x6-25mm</t>
  </si>
  <si>
    <t>362778523</t>
  </si>
  <si>
    <t>-558517552</t>
  </si>
  <si>
    <t>460131113</t>
  </si>
  <si>
    <t>Hloubení nezapažených jam při elektromontážích ručně v hornině tř I skupiny 3</t>
  </si>
  <si>
    <t>1731393630</t>
  </si>
  <si>
    <t>Hloubení nezapažených jam ručně včetně urovnání dna s přemístěním výkopku do vzdálenosti 3 m od okraje jámy nebo s naložením na dopravní prostředek v hornině třídy těžitelnosti I skupiny 3</t>
  </si>
  <si>
    <t>VO*0,6*0,6*1,0</t>
  </si>
  <si>
    <t>460161142</t>
  </si>
  <si>
    <t>Hloubení kabelových rýh ručně š 35 cm hl 50 cm v hornině tř I skupiny 3</t>
  </si>
  <si>
    <t>1229125634</t>
  </si>
  <si>
    <t>Hloubení zapažených i nezapažených kabelových rýh ručně včetně urovnání dna s přemístěním výkopku do vzdálenosti 3 m od okraje jámy nebo s naložením na dopravní prostředek šířky 35 cm hloubky 50 cm v hornině třídy těžitelnosti I skupiny 3</t>
  </si>
  <si>
    <t>2+2+2+2+10</t>
  </si>
  <si>
    <t>460161162</t>
  </si>
  <si>
    <t>Hloubení kabelových rýh ručně š 35 cm hl 70 cm v hornině tř I skupiny 3</t>
  </si>
  <si>
    <t>-1358734459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</si>
  <si>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 skupiny 3</t>
  </si>
  <si>
    <t>460171142</t>
  </si>
  <si>
    <t>Hloubení kabelových nezapažených rýh strojně š 35 cm hl 50 cm v hornině tř I skupiny 3</t>
  </si>
  <si>
    <t>1676649197</t>
  </si>
  <si>
    <t>Hloubení nezapažených kabelových rýh strojně včetně urovnání dna s přemístěním výkopku do vzdálenosti 3 m od okraje jámy nebo s naložením na dopravní prostředek šířky 35 cm hloubky 50 cm v hornině třídy těžitelnosti I skupiny 3</t>
  </si>
  <si>
    <t>206-ryha_ruc_50-ryha_ruc_70-ryha_stroj_70</t>
  </si>
  <si>
    <t>460171162</t>
  </si>
  <si>
    <t>Hloubení kabelových nezapažených rýh strojně š 35 cm hl 70 cm v hornině tř I skupiny 3</t>
  </si>
  <si>
    <t>-33761532</t>
  </si>
  <si>
    <t>Hloubení nezapažených kabelových rýh strojně včetně urovnání dna s přemístěním výkopku do vzdálenosti 3 m od okraje jámy nebo s naložením na dopravní prostředek šířky 35 cm hloubky 70 cm v hornině třídy těžitelnosti I skupiny 3</t>
  </si>
  <si>
    <t>11,5+9+9,5</t>
  </si>
  <si>
    <t>460411111</t>
  </si>
  <si>
    <t>Zásyp jam při elektromontážích strojně bez zhutnění</t>
  </si>
  <si>
    <t>-48385627</t>
  </si>
  <si>
    <t>Zásyp jam strojně s uložením výkopku ve vrstvách a urovnáním povrchu s přemístění sypaniny ze vzdálenosti do 10 m bez zhutnění</t>
  </si>
  <si>
    <t>460451152</t>
  </si>
  <si>
    <t>Zásyp kabelových rýh strojně se zhutněním š 35 cm hl 50 cm z horniny tř I skupiny 3</t>
  </si>
  <si>
    <t>-2034836035</t>
  </si>
  <si>
    <t>Zásyp kabelových rýh strojně s přemístěním sypaniny ze vzdálenosti do 10 m, s uložením výkopku ve vrstvách včetně zhutnění a urovnání povrchu šířky 35 cm hloubky 50 cm z horniny třídy těžitelnosti I skupiny 3</t>
  </si>
  <si>
    <t>ryha_ruc_50+ryha_stroj_50</t>
  </si>
  <si>
    <t>460451172</t>
  </si>
  <si>
    <t>Zásyp kabelových rýh strojně se zhutněním š 35 cm hl 70 cm z horniny tř I skupiny 3</t>
  </si>
  <si>
    <t>1809590260</t>
  </si>
  <si>
    <t>Zásyp kabelových rýh strojně s přemístěním sypaniny ze vzdálenosti do 10 m, s uložením výkopku ve vrstvách včetně zhutnění a urovnání povrchu šířky 35 cm hloubky 70 cm z horniny třídy těžitelnosti I skupiny 3</t>
  </si>
  <si>
    <t>ryha_ruc_70+ryha_stroj_70+CETIN</t>
  </si>
  <si>
    <t>460510091</t>
  </si>
  <si>
    <t>Osazení a ukotvení stožárového pouzdra před provedením základu, průměru 25-30 cm</t>
  </si>
  <si>
    <t>1165393328</t>
  </si>
  <si>
    <t>Osazení a ukotvení stožárového pouzdra před provedením základu, průměru nad 30 cm</t>
  </si>
  <si>
    <t>286147091</t>
  </si>
  <si>
    <t>Stožárové pouzdro dvouplášťové korugované tuhé DN 300 mm dl. 1,0 m</t>
  </si>
  <si>
    <t>1731958282</t>
  </si>
  <si>
    <t>Stožárové pouzdro SYTREX 300 mm</t>
  </si>
  <si>
    <t>460641124</t>
  </si>
  <si>
    <t>Základové konstrukce při elektromontážích ze ŽB tř. C 20/25 bez zvláštních nároků na prostředí</t>
  </si>
  <si>
    <t>1261275469</t>
  </si>
  <si>
    <t>Základové konstrukce základ bez bednění do rostlé zeminy z monolitického železobetonu bez výztuže bez zvláštních nároků na prostředí tř. C 20/25</t>
  </si>
  <si>
    <t>jama-VO*0,0707</t>
  </si>
  <si>
    <t>-1836092743</t>
  </si>
  <si>
    <t>ryha_ruc_50+ryha_stroj_50+ryha_ruc_70+ryha_stroj_70+CETIN</t>
  </si>
  <si>
    <t>460742121</t>
  </si>
  <si>
    <t>Osazení kabelových prostupů z trub plastových do rýhy s obsypem z písku průměru do 10 cm</t>
  </si>
  <si>
    <t>1059411231</t>
  </si>
  <si>
    <t>Osazení kabelových prostupů včetně utěsnění a spárování z trub plastových do rýhy, bez výkopových prací s obsypem z písku, vnitřního průměru do 10 cm</t>
  </si>
  <si>
    <t>34571350</t>
  </si>
  <si>
    <t>trubka elektroinstalační ohebná dvouplášťová korugovaná (chránička) D 32/40mm, HDPE+LDPE</t>
  </si>
  <si>
    <t>-1469059636</t>
  </si>
  <si>
    <t>460742122</t>
  </si>
  <si>
    <t>Osazení kabelových prostupů z trub plastových do rýhy s obsypem z písku průměru přes 10 do 15 cm</t>
  </si>
  <si>
    <t>1772647125</t>
  </si>
  <si>
    <t>Osazení kabelových prostupů včetně utěsnění a spárování z trub plastových do rýhy, bez výkopových prací s obsypem z písku, vnitřního průměru přes 10 do 15 cm</t>
  </si>
  <si>
    <t>2*5,5+9,5+6+7+7,5</t>
  </si>
  <si>
    <t>stavajici</t>
  </si>
  <si>
    <t>34571357</t>
  </si>
  <si>
    <t>trubka elektroinstalační ohebná dvouplášťová korugovaná (chránička) D 108/125mm, HDPE+LDPE</t>
  </si>
  <si>
    <t>1672192572</t>
  </si>
  <si>
    <t>468051121</t>
  </si>
  <si>
    <t>Bourání základu betonového při elektromontážích</t>
  </si>
  <si>
    <t>54428812</t>
  </si>
  <si>
    <t>Bourání základu betonového</t>
  </si>
  <si>
    <t>dem_VO*0,8*0,8*1,0</t>
  </si>
  <si>
    <t>469972111</t>
  </si>
  <si>
    <t>Odvoz suti a vybouraných hmot při elektromontážích do 1 km (RC Sadov 11 km. deponie 3 km)</t>
  </si>
  <si>
    <t>-1856420752</t>
  </si>
  <si>
    <t>Odvoz suti a vybouraných hmot odvoz suti a vybouraných hmot do 1 km</t>
  </si>
  <si>
    <t>dem_VO*0,185</t>
  </si>
  <si>
    <t>469972121</t>
  </si>
  <si>
    <t>Příplatek k odvozu suti a vybouraných hmot při elektromontážích za každý další 1 km (sut dalších 10 km, stožáry 2 km)</t>
  </si>
  <si>
    <t>-797366430</t>
  </si>
  <si>
    <t>Odvoz suti a vybouraných hmot odvoz suti a vybouraných hmot Příplatek k ceně za každý další i započatý 1 km</t>
  </si>
  <si>
    <t>sut_bet*10+dem_stozar*2</t>
  </si>
  <si>
    <t>469981111</t>
  </si>
  <si>
    <t>Přesun hmot pro pomocné stavební práce při elektromotážích</t>
  </si>
  <si>
    <t>-271387799</t>
  </si>
  <si>
    <t>Přesun hmot pro pomocné stavební práce při elektromontážích dopravní vzdálenost do 1 000 m</t>
  </si>
  <si>
    <t>drn</t>
  </si>
  <si>
    <t>140</t>
  </si>
  <si>
    <t>228,352</t>
  </si>
  <si>
    <t>voda</t>
  </si>
  <si>
    <t>3,425</t>
  </si>
  <si>
    <t>kaceni</t>
  </si>
  <si>
    <t>12,844</t>
  </si>
  <si>
    <t>SO 801 - Vegetační úpravy</t>
  </si>
  <si>
    <t>111212211</t>
  </si>
  <si>
    <t>Odstranění nevhodných dřevin do 100 m2 v do 1 m s odstraněním pařezů v rovině nebo svahu do 1:5</t>
  </si>
  <si>
    <t>-151275685</t>
  </si>
  <si>
    <t>Odstranění nevhodných dřevin průměru kmene do 100 mm výšky do 1 m s odstraněním pařezu do 100 m2 v rovině nebo na svahu do 1:5</t>
  </si>
  <si>
    <t>111301111</t>
  </si>
  <si>
    <t>Sejmutí drnu tl do 100 mm s přemístěním do 50 m nebo naložením na dopravní prostředek</t>
  </si>
  <si>
    <t>1257802234</t>
  </si>
  <si>
    <t>Sejmutí drnu tl. do 100 mm, v jakékoliv ploše</t>
  </si>
  <si>
    <t>122151101</t>
  </si>
  <si>
    <t>Odkopávky a prokopávky nezapažené v hornině třídy těžitelnosti I skupiny 1 a 2 objem do 20 m3 strojně (úprava plochy u Bystřice)</t>
  </si>
  <si>
    <t>88852198</t>
  </si>
  <si>
    <t>Odkopávky a prokopávky nezapažené strojně v hornině třídy těžitelnosti I skupiny 1 a 2 do 20 m3</t>
  </si>
  <si>
    <t>85,625*0,15</t>
  </si>
  <si>
    <t>162301501</t>
  </si>
  <si>
    <t>Vodorovné přemístění křovin do 5 km D kmene do 100 mm (teplárna Ostrov)</t>
  </si>
  <si>
    <t>2011753406</t>
  </si>
  <si>
    <t>Vodorovné přemístění smýcených křovin do průměru kmene 100 mm na vzdálenost do 5 000 m</t>
  </si>
  <si>
    <t>-1170083081</t>
  </si>
  <si>
    <t>-56241552</t>
  </si>
  <si>
    <t>167102111</t>
  </si>
  <si>
    <t>Nakládání drnu ze skládky</t>
  </si>
  <si>
    <t>2073707254</t>
  </si>
  <si>
    <t>171203111</t>
  </si>
  <si>
    <t>Uložení a hrubé rozhrnutí výkopku bez zhutnění v rovině a ve svahu do 1:5</t>
  </si>
  <si>
    <t>702439123</t>
  </si>
  <si>
    <t>Uložení výkopku bez zhutnění s hrubým rozhrnutím v rovině nebo na svahu do 1:5</t>
  </si>
  <si>
    <t>drn*0,1</t>
  </si>
  <si>
    <t>181111111</t>
  </si>
  <si>
    <t>Plošná úprava terénu do 500 m2 zemina skupiny 1 až 4 nerovnosti přes 50 do 100 mm v rovinně a svahu do 1:5</t>
  </si>
  <si>
    <t>1911747235</t>
  </si>
  <si>
    <t>Plošná úprava terénu v zemině skupiny 1 až 4 s urovnáním povrchu bez doplnění ornice souvislé plochy do 500 m2 při nerovnostech terénu přes 50 do 100 mm v rovině nebo na svahu do 1:5</t>
  </si>
  <si>
    <t>-669718418</t>
  </si>
  <si>
    <t>00572410</t>
  </si>
  <si>
    <t>osivo směs travní parková</t>
  </si>
  <si>
    <t>-2100021908</t>
  </si>
  <si>
    <t>714853012</t>
  </si>
  <si>
    <t>-1662686540</t>
  </si>
  <si>
    <t>185804312</t>
  </si>
  <si>
    <t>Zalití rostlin vodou plocha přes 20 m2 (3x)</t>
  </si>
  <si>
    <t>-863498398</t>
  </si>
  <si>
    <t>Zalití rostlin vodou plochy záhonů jednotlivě přes 20 m2</t>
  </si>
  <si>
    <t>travnik*3*0,005</t>
  </si>
  <si>
    <t>185851121</t>
  </si>
  <si>
    <t>Dovoz vody pro zálivku rostlin za vzdálenost do 1000 m (3 km)</t>
  </si>
  <si>
    <t>-1008311110</t>
  </si>
  <si>
    <t>Dovoz vody pro zálivku rostlin na vzdálenost do 1000 m</t>
  </si>
  <si>
    <t>185851129</t>
  </si>
  <si>
    <t>Příplatek k dovozu vody pro zálivku rostlin do 1000 m ZKD 1000 m (další 2 km)</t>
  </si>
  <si>
    <t>1836635223</t>
  </si>
  <si>
    <t>Dovoz vody pro zálivku rostlin Příplatek k ceně za každých dalších i započatých 1000 m</t>
  </si>
  <si>
    <t>voda*2</t>
  </si>
  <si>
    <t>800692533</t>
  </si>
  <si>
    <t>998231411</t>
  </si>
  <si>
    <t>Ruční přesun hmot pro sadovnické a krajinářské úpravy do 100 m</t>
  </si>
  <si>
    <t>1427030078</t>
  </si>
  <si>
    <t>Přesun hmot pro sadovnické a krajinářské úpravy - ručně bez užití mechanizace vodorovná dopravní vzdálenost do 100 m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</si>
  <si>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</si>
  <si>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</si>
  <si>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</si>
  <si>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</si>
  <si>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</si>
  <si>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</si>
  <si>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</si>
  <si>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</si>
  <si>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</si>
  <si>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Kč</t>
  </si>
  <si>
    <t>1024</t>
  </si>
  <si>
    <t>2141544000</t>
  </si>
  <si>
    <t>012303000</t>
  </si>
  <si>
    <t>Geodetické práce po výstavbě - zaměření skutečného provedení stavby + geometrický plán</t>
  </si>
  <si>
    <t>1961926796</t>
  </si>
  <si>
    <t>Geodetické práce po výstavbě</t>
  </si>
  <si>
    <t>013254000</t>
  </si>
  <si>
    <t>Dokumentace skutečného provedení stavby</t>
  </si>
  <si>
    <t>-103052668</t>
  </si>
  <si>
    <t>VRN3</t>
  </si>
  <si>
    <t>Zařízení staveniště</t>
  </si>
  <si>
    <t>032103000</t>
  </si>
  <si>
    <t>Náklady na stavební buňky</t>
  </si>
  <si>
    <t>-1594915909</t>
  </si>
  <si>
    <t>SEZNAM FIGUR</t>
  </si>
  <si>
    <t>Výměra</t>
  </si>
  <si>
    <t xml:space="preserve"> SO 001</t>
  </si>
  <si>
    <t>Použití figury:</t>
  </si>
  <si>
    <t xml:space="preserve"> SO 101</t>
  </si>
  <si>
    <t>ACO</t>
  </si>
  <si>
    <t xml:space="preserve"> SO 102</t>
  </si>
  <si>
    <t xml:space="preserve"> SO 431</t>
  </si>
  <si>
    <t xml:space="preserve"> SO 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</si>
</sst>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0" fillId="0" borderId="0" xfId="0" applyFont="1" applyAlignment="1">
      <alignment horizontal="left"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5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4" t="s">
        <v>14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2"/>
      <c r="AL5" s="22"/>
      <c r="AM5" s="22"/>
      <c r="AN5" s="22"/>
      <c r="AO5" s="22"/>
      <c r="AP5" s="22"/>
      <c r="AQ5" s="22"/>
      <c r="AR5" s="20"/>
      <c r="BE5" s="291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6" t="s">
        <v>17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2"/>
      <c r="AL6" s="22"/>
      <c r="AM6" s="22"/>
      <c r="AN6" s="22"/>
      <c r="AO6" s="22"/>
      <c r="AP6" s="22"/>
      <c r="AQ6" s="22"/>
      <c r="AR6" s="20"/>
      <c r="BE6" s="29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2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2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2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92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92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2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92"/>
      <c r="BS13" s="17" t="s">
        <v>6</v>
      </c>
    </row>
    <row r="14" spans="1:74" ht="12.75">
      <c r="B14" s="21"/>
      <c r="C14" s="22"/>
      <c r="D14" s="22"/>
      <c r="E14" s="297" t="s">
        <v>31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92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2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92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292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2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292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35</v>
      </c>
      <c r="AO20" s="22"/>
      <c r="AP20" s="22"/>
      <c r="AQ20" s="22"/>
      <c r="AR20" s="20"/>
      <c r="BE20" s="292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2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2"/>
    </row>
    <row r="23" spans="1:71" s="1" customFormat="1" ht="16.5" customHeight="1">
      <c r="B23" s="21"/>
      <c r="C23" s="22"/>
      <c r="D23" s="22"/>
      <c r="E23" s="299" t="s">
        <v>1</v>
      </c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2"/>
      <c r="AP23" s="22"/>
      <c r="AQ23" s="22"/>
      <c r="AR23" s="20"/>
      <c r="BE23" s="292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2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2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0">
        <f>ROUND(AG94,2)</f>
        <v>0</v>
      </c>
      <c r="AL26" s="301"/>
      <c r="AM26" s="301"/>
      <c r="AN26" s="301"/>
      <c r="AO26" s="301"/>
      <c r="AP26" s="36"/>
      <c r="AQ26" s="36"/>
      <c r="AR26" s="39"/>
      <c r="BE26" s="292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2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2" t="s">
        <v>40</v>
      </c>
      <c r="M28" s="302"/>
      <c r="N28" s="302"/>
      <c r="O28" s="302"/>
      <c r="P28" s="302"/>
      <c r="Q28" s="36"/>
      <c r="R28" s="36"/>
      <c r="S28" s="36"/>
      <c r="T28" s="36"/>
      <c r="U28" s="36"/>
      <c r="V28" s="36"/>
      <c r="W28" s="302" t="s">
        <v>41</v>
      </c>
      <c r="X28" s="302"/>
      <c r="Y28" s="302"/>
      <c r="Z28" s="302"/>
      <c r="AA28" s="302"/>
      <c r="AB28" s="302"/>
      <c r="AC28" s="302"/>
      <c r="AD28" s="302"/>
      <c r="AE28" s="302"/>
      <c r="AF28" s="36"/>
      <c r="AG28" s="36"/>
      <c r="AH28" s="36"/>
      <c r="AI28" s="36"/>
      <c r="AJ28" s="36"/>
      <c r="AK28" s="302" t="s">
        <v>42</v>
      </c>
      <c r="AL28" s="302"/>
      <c r="AM28" s="302"/>
      <c r="AN28" s="302"/>
      <c r="AO28" s="302"/>
      <c r="AP28" s="36"/>
      <c r="AQ28" s="36"/>
      <c r="AR28" s="39"/>
      <c r="BE28" s="292"/>
    </row>
    <row r="29" spans="1:71" s="3" customFormat="1" ht="14.45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305">
        <v>0.21</v>
      </c>
      <c r="M29" s="304"/>
      <c r="N29" s="304"/>
      <c r="O29" s="304"/>
      <c r="P29" s="304"/>
      <c r="Q29" s="41"/>
      <c r="R29" s="41"/>
      <c r="S29" s="41"/>
      <c r="T29" s="41"/>
      <c r="U29" s="41"/>
      <c r="V29" s="41"/>
      <c r="W29" s="303">
        <f>ROUND(AZ94, 2)</f>
        <v>0</v>
      </c>
      <c r="X29" s="304"/>
      <c r="Y29" s="304"/>
      <c r="Z29" s="304"/>
      <c r="AA29" s="304"/>
      <c r="AB29" s="304"/>
      <c r="AC29" s="304"/>
      <c r="AD29" s="304"/>
      <c r="AE29" s="304"/>
      <c r="AF29" s="41"/>
      <c r="AG29" s="41"/>
      <c r="AH29" s="41"/>
      <c r="AI29" s="41"/>
      <c r="AJ29" s="41"/>
      <c r="AK29" s="303">
        <f>ROUND(AV94, 2)</f>
        <v>0</v>
      </c>
      <c r="AL29" s="304"/>
      <c r="AM29" s="304"/>
      <c r="AN29" s="304"/>
      <c r="AO29" s="304"/>
      <c r="AP29" s="41"/>
      <c r="AQ29" s="41"/>
      <c r="AR29" s="42"/>
      <c r="BE29" s="293"/>
    </row>
    <row r="30" spans="1:71" s="3" customFormat="1" ht="14.45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305">
        <v>0.15</v>
      </c>
      <c r="M30" s="304"/>
      <c r="N30" s="304"/>
      <c r="O30" s="304"/>
      <c r="P30" s="304"/>
      <c r="Q30" s="41"/>
      <c r="R30" s="41"/>
      <c r="S30" s="41"/>
      <c r="T30" s="41"/>
      <c r="U30" s="41"/>
      <c r="V30" s="41"/>
      <c r="W30" s="303">
        <f>ROUND(BA94, 2)</f>
        <v>0</v>
      </c>
      <c r="X30" s="304"/>
      <c r="Y30" s="304"/>
      <c r="Z30" s="304"/>
      <c r="AA30" s="304"/>
      <c r="AB30" s="304"/>
      <c r="AC30" s="304"/>
      <c r="AD30" s="304"/>
      <c r="AE30" s="304"/>
      <c r="AF30" s="41"/>
      <c r="AG30" s="41"/>
      <c r="AH30" s="41"/>
      <c r="AI30" s="41"/>
      <c r="AJ30" s="41"/>
      <c r="AK30" s="303">
        <f>ROUND(AW94, 2)</f>
        <v>0</v>
      </c>
      <c r="AL30" s="304"/>
      <c r="AM30" s="304"/>
      <c r="AN30" s="304"/>
      <c r="AO30" s="304"/>
      <c r="AP30" s="41"/>
      <c r="AQ30" s="41"/>
      <c r="AR30" s="42"/>
      <c r="BE30" s="293"/>
    </row>
    <row r="31" spans="1:71" s="3" customFormat="1" ht="14.45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305">
        <v>0.21</v>
      </c>
      <c r="M31" s="304"/>
      <c r="N31" s="304"/>
      <c r="O31" s="304"/>
      <c r="P31" s="304"/>
      <c r="Q31" s="41"/>
      <c r="R31" s="41"/>
      <c r="S31" s="41"/>
      <c r="T31" s="41"/>
      <c r="U31" s="41"/>
      <c r="V31" s="41"/>
      <c r="W31" s="303">
        <f>ROUND(BB94, 2)</f>
        <v>0</v>
      </c>
      <c r="X31" s="304"/>
      <c r="Y31" s="304"/>
      <c r="Z31" s="304"/>
      <c r="AA31" s="304"/>
      <c r="AB31" s="304"/>
      <c r="AC31" s="304"/>
      <c r="AD31" s="304"/>
      <c r="AE31" s="304"/>
      <c r="AF31" s="41"/>
      <c r="AG31" s="41"/>
      <c r="AH31" s="41"/>
      <c r="AI31" s="41"/>
      <c r="AJ31" s="41"/>
      <c r="AK31" s="303">
        <v>0</v>
      </c>
      <c r="AL31" s="304"/>
      <c r="AM31" s="304"/>
      <c r="AN31" s="304"/>
      <c r="AO31" s="304"/>
      <c r="AP31" s="41"/>
      <c r="AQ31" s="41"/>
      <c r="AR31" s="42"/>
      <c r="BE31" s="293"/>
    </row>
    <row r="32" spans="1:71" s="3" customFormat="1" ht="14.45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305">
        <v>0.15</v>
      </c>
      <c r="M32" s="304"/>
      <c r="N32" s="304"/>
      <c r="O32" s="304"/>
      <c r="P32" s="304"/>
      <c r="Q32" s="41"/>
      <c r="R32" s="41"/>
      <c r="S32" s="41"/>
      <c r="T32" s="41"/>
      <c r="U32" s="41"/>
      <c r="V32" s="41"/>
      <c r="W32" s="303">
        <f>ROUND(BC94,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1"/>
      <c r="AG32" s="41"/>
      <c r="AH32" s="41"/>
      <c r="AI32" s="41"/>
      <c r="AJ32" s="41"/>
      <c r="AK32" s="303">
        <v>0</v>
      </c>
      <c r="AL32" s="304"/>
      <c r="AM32" s="304"/>
      <c r="AN32" s="304"/>
      <c r="AO32" s="304"/>
      <c r="AP32" s="41"/>
      <c r="AQ32" s="41"/>
      <c r="AR32" s="42"/>
      <c r="BE32" s="293"/>
    </row>
    <row r="33" spans="1:57" s="3" customFormat="1" ht="14.45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305">
        <v>0</v>
      </c>
      <c r="M33" s="304"/>
      <c r="N33" s="304"/>
      <c r="O33" s="304"/>
      <c r="P33" s="304"/>
      <c r="Q33" s="41"/>
      <c r="R33" s="41"/>
      <c r="S33" s="41"/>
      <c r="T33" s="41"/>
      <c r="U33" s="41"/>
      <c r="V33" s="41"/>
      <c r="W33" s="303">
        <f>ROUND(BD94, 2)</f>
        <v>0</v>
      </c>
      <c r="X33" s="304"/>
      <c r="Y33" s="304"/>
      <c r="Z33" s="304"/>
      <c r="AA33" s="304"/>
      <c r="AB33" s="304"/>
      <c r="AC33" s="304"/>
      <c r="AD33" s="304"/>
      <c r="AE33" s="304"/>
      <c r="AF33" s="41"/>
      <c r="AG33" s="41"/>
      <c r="AH33" s="41"/>
      <c r="AI33" s="41"/>
      <c r="AJ33" s="41"/>
      <c r="AK33" s="303">
        <v>0</v>
      </c>
      <c r="AL33" s="304"/>
      <c r="AM33" s="304"/>
      <c r="AN33" s="304"/>
      <c r="AO33" s="304"/>
      <c r="AP33" s="41"/>
      <c r="AQ33" s="41"/>
      <c r="AR33" s="42"/>
      <c r="BE33" s="293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2"/>
    </row>
    <row r="35" spans="1:57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309" t="s">
        <v>51</v>
      </c>
      <c r="Y35" s="307"/>
      <c r="Z35" s="307"/>
      <c r="AA35" s="307"/>
      <c r="AB35" s="307"/>
      <c r="AC35" s="45"/>
      <c r="AD35" s="45"/>
      <c r="AE35" s="45"/>
      <c r="AF35" s="45"/>
      <c r="AG35" s="45"/>
      <c r="AH35" s="45"/>
      <c r="AI35" s="45"/>
      <c r="AJ35" s="45"/>
      <c r="AK35" s="306">
        <f>SUM(AK26:AK33)</f>
        <v>0</v>
      </c>
      <c r="AL35" s="307"/>
      <c r="AM35" s="307"/>
      <c r="AN35" s="307"/>
      <c r="AO35" s="30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53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54</v>
      </c>
      <c r="AI60" s="38"/>
      <c r="AJ60" s="38"/>
      <c r="AK60" s="38"/>
      <c r="AL60" s="38"/>
      <c r="AM60" s="52" t="s">
        <v>55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56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57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54</v>
      </c>
      <c r="AI75" s="38"/>
      <c r="AJ75" s="38"/>
      <c r="AK75" s="38"/>
      <c r="AL75" s="38"/>
      <c r="AM75" s="52" t="s">
        <v>55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21-014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0" t="str">
        <f>K6</f>
        <v>Rekonstrukce MK v obci Kfely, II. část – přední Kfely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2" t="str">
        <f>IF(AN8= "","",AN8)</f>
        <v>12. 9. 2022</v>
      </c>
      <c r="AN87" s="27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Ostrov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73" t="str">
        <f>IF(E17="","",E17)</f>
        <v>Ing. Igor Hrazdil</v>
      </c>
      <c r="AN89" s="274"/>
      <c r="AO89" s="274"/>
      <c r="AP89" s="274"/>
      <c r="AQ89" s="36"/>
      <c r="AR89" s="39"/>
      <c r="AS89" s="275" t="s">
        <v>59</v>
      </c>
      <c r="AT89" s="276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73" t="str">
        <f>IF(E20="","",E20)</f>
        <v>Ing. Igor Hrazdil</v>
      </c>
      <c r="AN90" s="274"/>
      <c r="AO90" s="274"/>
      <c r="AP90" s="274"/>
      <c r="AQ90" s="36"/>
      <c r="AR90" s="39"/>
      <c r="AS90" s="277"/>
      <c r="AT90" s="278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9"/>
      <c r="AT91" s="280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1" t="s">
        <v>60</v>
      </c>
      <c r="D92" s="282"/>
      <c r="E92" s="282"/>
      <c r="F92" s="282"/>
      <c r="G92" s="282"/>
      <c r="H92" s="73"/>
      <c r="I92" s="284" t="s">
        <v>61</v>
      </c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3" t="s">
        <v>62</v>
      </c>
      <c r="AH92" s="282"/>
      <c r="AI92" s="282"/>
      <c r="AJ92" s="282"/>
      <c r="AK92" s="282"/>
      <c r="AL92" s="282"/>
      <c r="AM92" s="282"/>
      <c r="AN92" s="284" t="s">
        <v>63</v>
      </c>
      <c r="AO92" s="282"/>
      <c r="AP92" s="285"/>
      <c r="AQ92" s="74" t="s">
        <v>64</v>
      </c>
      <c r="AR92" s="39"/>
      <c r="AS92" s="75" t="s">
        <v>65</v>
      </c>
      <c r="AT92" s="76" t="s">
        <v>66</v>
      </c>
      <c r="AU92" s="76" t="s">
        <v>67</v>
      </c>
      <c r="AV92" s="76" t="s">
        <v>68</v>
      </c>
      <c r="AW92" s="76" t="s">
        <v>69</v>
      </c>
      <c r="AX92" s="76" t="s">
        <v>70</v>
      </c>
      <c r="AY92" s="76" t="s">
        <v>71</v>
      </c>
      <c r="AZ92" s="76" t="s">
        <v>72</v>
      </c>
      <c r="BA92" s="76" t="s">
        <v>73</v>
      </c>
      <c r="BB92" s="76" t="s">
        <v>74</v>
      </c>
      <c r="BC92" s="76" t="s">
        <v>75</v>
      </c>
      <c r="BD92" s="77" t="s">
        <v>76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9">
        <f>ROUND(SUM(AG95:AG100),2)</f>
        <v>0</v>
      </c>
      <c r="AH94" s="289"/>
      <c r="AI94" s="289"/>
      <c r="AJ94" s="289"/>
      <c r="AK94" s="289"/>
      <c r="AL94" s="289"/>
      <c r="AM94" s="289"/>
      <c r="AN94" s="290">
        <f t="shared" ref="AN94:AN100" si="0">SUM(AG94,AT94)</f>
        <v>0</v>
      </c>
      <c r="AO94" s="290"/>
      <c r="AP94" s="290"/>
      <c r="AQ94" s="85" t="s">
        <v>1</v>
      </c>
      <c r="AR94" s="86"/>
      <c r="AS94" s="87">
        <f>ROUND(SUM(AS95:AS100),2)</f>
        <v>0</v>
      </c>
      <c r="AT94" s="88">
        <f t="shared" ref="AT94:AT100" si="1">ROUND(SUM(AV94:AW94),2)</f>
        <v>0</v>
      </c>
      <c r="AU94" s="89">
        <f>ROUND(SUM(AU95:AU100),5)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ROUND(SUM(AZ95:AZ100),2)</f>
        <v>0</v>
      </c>
      <c r="BA94" s="88">
        <f>ROUND(SUM(BA95:BA100),2)</f>
        <v>0</v>
      </c>
      <c r="BB94" s="88">
        <f>ROUND(SUM(BB95:BB100),2)</f>
        <v>0</v>
      </c>
      <c r="BC94" s="88">
        <f>ROUND(SUM(BC95:BC100),2)</f>
        <v>0</v>
      </c>
      <c r="BD94" s="90">
        <f>ROUND(SUM(BD95:BD100),2)</f>
        <v>0</v>
      </c>
      <c r="BS94" s="91" t="s">
        <v>78</v>
      </c>
      <c r="BT94" s="91" t="s">
        <v>79</v>
      </c>
      <c r="BU94" s="92" t="s">
        <v>80</v>
      </c>
      <c r="BV94" s="91" t="s">
        <v>81</v>
      </c>
      <c r="BW94" s="91" t="s">
        <v>5</v>
      </c>
      <c r="BX94" s="91" t="s">
        <v>82</v>
      </c>
      <c r="CL94" s="91" t="s">
        <v>1</v>
      </c>
    </row>
    <row r="95" spans="1:91" s="7" customFormat="1" ht="16.5" customHeight="1">
      <c r="A95" s="93" t="s">
        <v>83</v>
      </c>
      <c r="B95" s="94"/>
      <c r="C95" s="95"/>
      <c r="D95" s="286" t="s">
        <v>84</v>
      </c>
      <c r="E95" s="286"/>
      <c r="F95" s="286"/>
      <c r="G95" s="286"/>
      <c r="H95" s="286"/>
      <c r="I95" s="96"/>
      <c r="J95" s="286" t="s">
        <v>85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7">
        <f>'SO 001 - DIO'!J30</f>
        <v>0</v>
      </c>
      <c r="AH95" s="288"/>
      <c r="AI95" s="288"/>
      <c r="AJ95" s="288"/>
      <c r="AK95" s="288"/>
      <c r="AL95" s="288"/>
      <c r="AM95" s="288"/>
      <c r="AN95" s="287">
        <f t="shared" si="0"/>
        <v>0</v>
      </c>
      <c r="AO95" s="288"/>
      <c r="AP95" s="288"/>
      <c r="AQ95" s="97" t="s">
        <v>86</v>
      </c>
      <c r="AR95" s="98"/>
      <c r="AS95" s="99">
        <v>0</v>
      </c>
      <c r="AT95" s="100">
        <f t="shared" si="1"/>
        <v>0</v>
      </c>
      <c r="AU95" s="101">
        <f>'SO 001 - DIO'!P118</f>
        <v>0</v>
      </c>
      <c r="AV95" s="100">
        <f>'SO 001 - DIO'!J33</f>
        <v>0</v>
      </c>
      <c r="AW95" s="100">
        <f>'SO 001 - DIO'!J34</f>
        <v>0</v>
      </c>
      <c r="AX95" s="100">
        <f>'SO 001 - DIO'!J35</f>
        <v>0</v>
      </c>
      <c r="AY95" s="100">
        <f>'SO 001 - DIO'!J36</f>
        <v>0</v>
      </c>
      <c r="AZ95" s="100">
        <f>'SO 001 - DIO'!F33</f>
        <v>0</v>
      </c>
      <c r="BA95" s="100">
        <f>'SO 001 - DIO'!F34</f>
        <v>0</v>
      </c>
      <c r="BB95" s="100">
        <f>'SO 001 - DIO'!F35</f>
        <v>0</v>
      </c>
      <c r="BC95" s="100">
        <f>'SO 001 - DIO'!F36</f>
        <v>0</v>
      </c>
      <c r="BD95" s="102">
        <f>'SO 001 - DIO'!F37</f>
        <v>0</v>
      </c>
      <c r="BT95" s="103" t="s">
        <v>87</v>
      </c>
      <c r="BV95" s="103" t="s">
        <v>81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7" customFormat="1" ht="16.5" customHeight="1">
      <c r="A96" s="93" t="s">
        <v>83</v>
      </c>
      <c r="B96" s="94"/>
      <c r="C96" s="95"/>
      <c r="D96" s="286" t="s">
        <v>90</v>
      </c>
      <c r="E96" s="286"/>
      <c r="F96" s="286"/>
      <c r="G96" s="286"/>
      <c r="H96" s="286"/>
      <c r="I96" s="96"/>
      <c r="J96" s="286" t="s">
        <v>91</v>
      </c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7">
        <f>'SO 101 - Komunikace'!J30</f>
        <v>0</v>
      </c>
      <c r="AH96" s="288"/>
      <c r="AI96" s="288"/>
      <c r="AJ96" s="288"/>
      <c r="AK96" s="288"/>
      <c r="AL96" s="288"/>
      <c r="AM96" s="288"/>
      <c r="AN96" s="287">
        <f t="shared" si="0"/>
        <v>0</v>
      </c>
      <c r="AO96" s="288"/>
      <c r="AP96" s="288"/>
      <c r="AQ96" s="97" t="s">
        <v>86</v>
      </c>
      <c r="AR96" s="98"/>
      <c r="AS96" s="99">
        <v>0</v>
      </c>
      <c r="AT96" s="100">
        <f t="shared" si="1"/>
        <v>0</v>
      </c>
      <c r="AU96" s="101">
        <f>'SO 101 - Komunikace'!P129</f>
        <v>0</v>
      </c>
      <c r="AV96" s="100">
        <f>'SO 101 - Komunikace'!J33</f>
        <v>0</v>
      </c>
      <c r="AW96" s="100">
        <f>'SO 101 - Komunikace'!J34</f>
        <v>0</v>
      </c>
      <c r="AX96" s="100">
        <f>'SO 101 - Komunikace'!J35</f>
        <v>0</v>
      </c>
      <c r="AY96" s="100">
        <f>'SO 101 - Komunikace'!J36</f>
        <v>0</v>
      </c>
      <c r="AZ96" s="100">
        <f>'SO 101 - Komunikace'!F33</f>
        <v>0</v>
      </c>
      <c r="BA96" s="100">
        <f>'SO 101 - Komunikace'!F34</f>
        <v>0</v>
      </c>
      <c r="BB96" s="100">
        <f>'SO 101 - Komunikace'!F35</f>
        <v>0</v>
      </c>
      <c r="BC96" s="100">
        <f>'SO 101 - Komunikace'!F36</f>
        <v>0</v>
      </c>
      <c r="BD96" s="102">
        <f>'SO 101 - Komunikace'!F37</f>
        <v>0</v>
      </c>
      <c r="BT96" s="103" t="s">
        <v>87</v>
      </c>
      <c r="BV96" s="103" t="s">
        <v>81</v>
      </c>
      <c r="BW96" s="103" t="s">
        <v>92</v>
      </c>
      <c r="BX96" s="103" t="s">
        <v>5</v>
      </c>
      <c r="CL96" s="103" t="s">
        <v>1</v>
      </c>
      <c r="CM96" s="103" t="s">
        <v>89</v>
      </c>
    </row>
    <row r="97" spans="1:91" s="7" customFormat="1" ht="16.5" customHeight="1">
      <c r="A97" s="93" t="s">
        <v>83</v>
      </c>
      <c r="B97" s="94"/>
      <c r="C97" s="95"/>
      <c r="D97" s="286" t="s">
        <v>93</v>
      </c>
      <c r="E97" s="286"/>
      <c r="F97" s="286"/>
      <c r="G97" s="286"/>
      <c r="H97" s="286"/>
      <c r="I97" s="96"/>
      <c r="J97" s="286" t="s">
        <v>94</v>
      </c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7">
        <f>'SO 102 - Parkoviště'!J30</f>
        <v>0</v>
      </c>
      <c r="AH97" s="288"/>
      <c r="AI97" s="288"/>
      <c r="AJ97" s="288"/>
      <c r="AK97" s="288"/>
      <c r="AL97" s="288"/>
      <c r="AM97" s="288"/>
      <c r="AN97" s="287">
        <f t="shared" si="0"/>
        <v>0</v>
      </c>
      <c r="AO97" s="288"/>
      <c r="AP97" s="288"/>
      <c r="AQ97" s="97" t="s">
        <v>86</v>
      </c>
      <c r="AR97" s="98"/>
      <c r="AS97" s="99">
        <v>0</v>
      </c>
      <c r="AT97" s="100">
        <f t="shared" si="1"/>
        <v>0</v>
      </c>
      <c r="AU97" s="101">
        <f>'SO 102 - Parkoviště'!P122</f>
        <v>0</v>
      </c>
      <c r="AV97" s="100">
        <f>'SO 102 - Parkoviště'!J33</f>
        <v>0</v>
      </c>
      <c r="AW97" s="100">
        <f>'SO 102 - Parkoviště'!J34</f>
        <v>0</v>
      </c>
      <c r="AX97" s="100">
        <f>'SO 102 - Parkoviště'!J35</f>
        <v>0</v>
      </c>
      <c r="AY97" s="100">
        <f>'SO 102 - Parkoviště'!J36</f>
        <v>0</v>
      </c>
      <c r="AZ97" s="100">
        <f>'SO 102 - Parkoviště'!F33</f>
        <v>0</v>
      </c>
      <c r="BA97" s="100">
        <f>'SO 102 - Parkoviště'!F34</f>
        <v>0</v>
      </c>
      <c r="BB97" s="100">
        <f>'SO 102 - Parkoviště'!F35</f>
        <v>0</v>
      </c>
      <c r="BC97" s="100">
        <f>'SO 102 - Parkoviště'!F36</f>
        <v>0</v>
      </c>
      <c r="BD97" s="102">
        <f>'SO 102 - Parkoviště'!F37</f>
        <v>0</v>
      </c>
      <c r="BT97" s="103" t="s">
        <v>87</v>
      </c>
      <c r="BV97" s="103" t="s">
        <v>81</v>
      </c>
      <c r="BW97" s="103" t="s">
        <v>95</v>
      </c>
      <c r="BX97" s="103" t="s">
        <v>5</v>
      </c>
      <c r="CL97" s="103" t="s">
        <v>1</v>
      </c>
      <c r="CM97" s="103" t="s">
        <v>89</v>
      </c>
    </row>
    <row r="98" spans="1:91" s="7" customFormat="1" ht="16.5" customHeight="1">
      <c r="A98" s="93" t="s">
        <v>83</v>
      </c>
      <c r="B98" s="94"/>
      <c r="C98" s="95"/>
      <c r="D98" s="286" t="s">
        <v>96</v>
      </c>
      <c r="E98" s="286"/>
      <c r="F98" s="286"/>
      <c r="G98" s="286"/>
      <c r="H98" s="286"/>
      <c r="I98" s="96"/>
      <c r="J98" s="286" t="s">
        <v>97</v>
      </c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7">
        <f>'SO 431 - VO'!J30</f>
        <v>0</v>
      </c>
      <c r="AH98" s="288"/>
      <c r="AI98" s="288"/>
      <c r="AJ98" s="288"/>
      <c r="AK98" s="288"/>
      <c r="AL98" s="288"/>
      <c r="AM98" s="288"/>
      <c r="AN98" s="287">
        <f t="shared" si="0"/>
        <v>0</v>
      </c>
      <c r="AO98" s="288"/>
      <c r="AP98" s="288"/>
      <c r="AQ98" s="97" t="s">
        <v>86</v>
      </c>
      <c r="AR98" s="98"/>
      <c r="AS98" s="99">
        <v>0</v>
      </c>
      <c r="AT98" s="100">
        <f t="shared" si="1"/>
        <v>0</v>
      </c>
      <c r="AU98" s="101">
        <f>'SO 431 - VO'!P125</f>
        <v>0</v>
      </c>
      <c r="AV98" s="100">
        <f>'SO 431 - VO'!J33</f>
        <v>0</v>
      </c>
      <c r="AW98" s="100">
        <f>'SO 431 - VO'!J34</f>
        <v>0</v>
      </c>
      <c r="AX98" s="100">
        <f>'SO 431 - VO'!J35</f>
        <v>0</v>
      </c>
      <c r="AY98" s="100">
        <f>'SO 431 - VO'!J36</f>
        <v>0</v>
      </c>
      <c r="AZ98" s="100">
        <f>'SO 431 - VO'!F33</f>
        <v>0</v>
      </c>
      <c r="BA98" s="100">
        <f>'SO 431 - VO'!F34</f>
        <v>0</v>
      </c>
      <c r="BB98" s="100">
        <f>'SO 431 - VO'!F35</f>
        <v>0</v>
      </c>
      <c r="BC98" s="100">
        <f>'SO 431 - VO'!F36</f>
        <v>0</v>
      </c>
      <c r="BD98" s="102">
        <f>'SO 431 - VO'!F37</f>
        <v>0</v>
      </c>
      <c r="BT98" s="103" t="s">
        <v>87</v>
      </c>
      <c r="BV98" s="103" t="s">
        <v>81</v>
      </c>
      <c r="BW98" s="103" t="s">
        <v>98</v>
      </c>
      <c r="BX98" s="103" t="s">
        <v>5</v>
      </c>
      <c r="CL98" s="103" t="s">
        <v>1</v>
      </c>
      <c r="CM98" s="103" t="s">
        <v>89</v>
      </c>
    </row>
    <row r="99" spans="1:91" s="7" customFormat="1" ht="16.5" customHeight="1">
      <c r="A99" s="93" t="s">
        <v>83</v>
      </c>
      <c r="B99" s="94"/>
      <c r="C99" s="95"/>
      <c r="D99" s="286" t="s">
        <v>99</v>
      </c>
      <c r="E99" s="286"/>
      <c r="F99" s="286"/>
      <c r="G99" s="286"/>
      <c r="H99" s="286"/>
      <c r="I99" s="96"/>
      <c r="J99" s="286" t="s">
        <v>100</v>
      </c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7">
        <f>'SO 801 - Vegetační úpravy'!J30</f>
        <v>0</v>
      </c>
      <c r="AH99" s="288"/>
      <c r="AI99" s="288"/>
      <c r="AJ99" s="288"/>
      <c r="AK99" s="288"/>
      <c r="AL99" s="288"/>
      <c r="AM99" s="288"/>
      <c r="AN99" s="287">
        <f t="shared" si="0"/>
        <v>0</v>
      </c>
      <c r="AO99" s="288"/>
      <c r="AP99" s="288"/>
      <c r="AQ99" s="97" t="s">
        <v>86</v>
      </c>
      <c r="AR99" s="98"/>
      <c r="AS99" s="99">
        <v>0</v>
      </c>
      <c r="AT99" s="100">
        <f t="shared" si="1"/>
        <v>0</v>
      </c>
      <c r="AU99" s="101">
        <f>'SO 801 - Vegetační úpravy'!P120</f>
        <v>0</v>
      </c>
      <c r="AV99" s="100">
        <f>'SO 801 - Vegetační úpravy'!J33</f>
        <v>0</v>
      </c>
      <c r="AW99" s="100">
        <f>'SO 801 - Vegetační úpravy'!J34</f>
        <v>0</v>
      </c>
      <c r="AX99" s="100">
        <f>'SO 801 - Vegetační úpravy'!J35</f>
        <v>0</v>
      </c>
      <c r="AY99" s="100">
        <f>'SO 801 - Vegetační úpravy'!J36</f>
        <v>0</v>
      </c>
      <c r="AZ99" s="100">
        <f>'SO 801 - Vegetační úpravy'!F33</f>
        <v>0</v>
      </c>
      <c r="BA99" s="100">
        <f>'SO 801 - Vegetační úpravy'!F34</f>
        <v>0</v>
      </c>
      <c r="BB99" s="100">
        <f>'SO 801 - Vegetační úpravy'!F35</f>
        <v>0</v>
      </c>
      <c r="BC99" s="100">
        <f>'SO 801 - Vegetační úpravy'!F36</f>
        <v>0</v>
      </c>
      <c r="BD99" s="102">
        <f>'SO 801 - Vegetační úpravy'!F37</f>
        <v>0</v>
      </c>
      <c r="BT99" s="103" t="s">
        <v>87</v>
      </c>
      <c r="BV99" s="103" t="s">
        <v>81</v>
      </c>
      <c r="BW99" s="103" t="s">
        <v>101</v>
      </c>
      <c r="BX99" s="103" t="s">
        <v>5</v>
      </c>
      <c r="CL99" s="103" t="s">
        <v>1</v>
      </c>
      <c r="CM99" s="103" t="s">
        <v>89</v>
      </c>
    </row>
    <row r="100" spans="1:91" s="7" customFormat="1" ht="16.5" customHeight="1">
      <c r="A100" s="93" t="s">
        <v>83</v>
      </c>
      <c r="B100" s="94"/>
      <c r="C100" s="95"/>
      <c r="D100" s="286" t="s">
        <v>102</v>
      </c>
      <c r="E100" s="286"/>
      <c r="F100" s="286"/>
      <c r="G100" s="286"/>
      <c r="H100" s="286"/>
      <c r="I100" s="96"/>
      <c r="J100" s="286" t="s">
        <v>102</v>
      </c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7">
        <f>'VRN - VRN'!J30</f>
        <v>0</v>
      </c>
      <c r="AH100" s="288"/>
      <c r="AI100" s="288"/>
      <c r="AJ100" s="288"/>
      <c r="AK100" s="288"/>
      <c r="AL100" s="288"/>
      <c r="AM100" s="288"/>
      <c r="AN100" s="287">
        <f t="shared" si="0"/>
        <v>0</v>
      </c>
      <c r="AO100" s="288"/>
      <c r="AP100" s="288"/>
      <c r="AQ100" s="97" t="s">
        <v>86</v>
      </c>
      <c r="AR100" s="98"/>
      <c r="AS100" s="104">
        <v>0</v>
      </c>
      <c r="AT100" s="105">
        <f t="shared" si="1"/>
        <v>0</v>
      </c>
      <c r="AU100" s="106">
        <f>'VRN - VRN'!P119</f>
        <v>0</v>
      </c>
      <c r="AV100" s="105">
        <f>'VRN - VRN'!J33</f>
        <v>0</v>
      </c>
      <c r="AW100" s="105">
        <f>'VRN - VRN'!J34</f>
        <v>0</v>
      </c>
      <c r="AX100" s="105">
        <f>'VRN - VRN'!J35</f>
        <v>0</v>
      </c>
      <c r="AY100" s="105">
        <f>'VRN - VRN'!J36</f>
        <v>0</v>
      </c>
      <c r="AZ100" s="105">
        <f>'VRN - VRN'!F33</f>
        <v>0</v>
      </c>
      <c r="BA100" s="105">
        <f>'VRN - VRN'!F34</f>
        <v>0</v>
      </c>
      <c r="BB100" s="105">
        <f>'VRN - VRN'!F35</f>
        <v>0</v>
      </c>
      <c r="BC100" s="105">
        <f>'VRN - VRN'!F36</f>
        <v>0</v>
      </c>
      <c r="BD100" s="107">
        <f>'VRN - VRN'!F37</f>
        <v>0</v>
      </c>
      <c r="BT100" s="103" t="s">
        <v>87</v>
      </c>
      <c r="BV100" s="103" t="s">
        <v>81</v>
      </c>
      <c r="BW100" s="103" t="s">
        <v>103</v>
      </c>
      <c r="BX100" s="103" t="s">
        <v>5</v>
      </c>
      <c r="CL100" s="103" t="s">
        <v>1</v>
      </c>
      <c r="CM100" s="103" t="s">
        <v>89</v>
      </c>
    </row>
    <row r="101" spans="1:91" s="2" customFormat="1" ht="30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9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9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39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</sheetData>
  <sheetProtection algorithmName="SHA-512" hashValue="pE5VTALk00B4nvmLNyL30P48Umbt41d91fxLcdytnYTBmK/Es+XxNGumLE09uNQv8lOMTCEI4ejHF5xMgqzRbw==" saltValue="PSROwaeUEWbYRZAPna/VGJFczXuYZ80aOKCkxA4Q7XkJo5w1pHizGJDDxigQaJCcH4pxXEbFlefPevUKlSz6V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 001 - DIO'!C2" display="/" xr:uid="{00000000-0004-0000-0000-000000000000}"/>
    <hyperlink ref="A96" location="'SO 101 - Komunikace'!C2" display="/" xr:uid="{00000000-0004-0000-0000-000001000000}"/>
    <hyperlink ref="A97" location="'SO 102 - Parkoviště'!C2" display="/" xr:uid="{00000000-0004-0000-0000-000002000000}"/>
    <hyperlink ref="A98" location="'SO 431 - VO'!C2" display="/" xr:uid="{00000000-0004-0000-0000-000003000000}"/>
    <hyperlink ref="A99" location="'SO 801 - Vegetační úpravy'!C2" display="/" xr:uid="{00000000-0004-0000-0000-000004000000}"/>
    <hyperlink ref="A100" location="'VRN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4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88</v>
      </c>
      <c r="AZ2" s="108" t="s">
        <v>104</v>
      </c>
      <c r="BA2" s="108" t="s">
        <v>1</v>
      </c>
      <c r="BB2" s="108" t="s">
        <v>1</v>
      </c>
      <c r="BC2" s="108" t="s">
        <v>105</v>
      </c>
      <c r="BD2" s="108" t="s">
        <v>89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89</v>
      </c>
      <c r="AZ3" s="108" t="s">
        <v>106</v>
      </c>
      <c r="BA3" s="108" t="s">
        <v>1</v>
      </c>
      <c r="BB3" s="108" t="s">
        <v>1</v>
      </c>
      <c r="BC3" s="108" t="s">
        <v>107</v>
      </c>
      <c r="BD3" s="108" t="s">
        <v>89</v>
      </c>
    </row>
    <row r="4" spans="1:56" s="1" customFormat="1" ht="24.95" customHeight="1">
      <c r="B4" s="20"/>
      <c r="D4" s="111" t="s">
        <v>108</v>
      </c>
      <c r="L4" s="20"/>
      <c r="M4" s="112" t="s">
        <v>10</v>
      </c>
      <c r="AT4" s="17" t="s">
        <v>4</v>
      </c>
      <c r="AZ4" s="108" t="s">
        <v>109</v>
      </c>
      <c r="BA4" s="108" t="s">
        <v>1</v>
      </c>
      <c r="BB4" s="108" t="s">
        <v>1</v>
      </c>
      <c r="BC4" s="108" t="s">
        <v>89</v>
      </c>
      <c r="BD4" s="108" t="s">
        <v>89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3" t="s">
        <v>16</v>
      </c>
      <c r="L6" s="20"/>
    </row>
    <row r="7" spans="1:56" s="1" customFormat="1" ht="16.5" customHeight="1">
      <c r="B7" s="20"/>
      <c r="E7" s="311" t="str">
        <f>'Rekapitulace stavby'!K6</f>
        <v>Rekonstrukce MK v obci Kfely, II. část – přední Kfely</v>
      </c>
      <c r="F7" s="312"/>
      <c r="G7" s="312"/>
      <c r="H7" s="312"/>
      <c r="L7" s="20"/>
    </row>
    <row r="8" spans="1:56" s="2" customFormat="1" ht="12" customHeight="1">
      <c r="A8" s="34"/>
      <c r="B8" s="39"/>
      <c r="C8" s="34"/>
      <c r="D8" s="113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3" t="s">
        <v>111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12. 9. 2022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27</v>
      </c>
      <c r="F15" s="34"/>
      <c r="G15" s="34"/>
      <c r="H15" s="34"/>
      <c r="I15" s="113" t="s">
        <v>28</v>
      </c>
      <c r="J15" s="114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30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32</v>
      </c>
      <c r="E20" s="34"/>
      <c r="F20" s="34"/>
      <c r="G20" s="34"/>
      <c r="H20" s="34"/>
      <c r="I20" s="113" t="s">
        <v>25</v>
      </c>
      <c r="J20" s="114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34</v>
      </c>
      <c r="F21" s="34"/>
      <c r="G21" s="34"/>
      <c r="H21" s="34"/>
      <c r="I21" s="113" t="s">
        <v>28</v>
      </c>
      <c r="J21" s="114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37</v>
      </c>
      <c r="E23" s="34"/>
      <c r="F23" s="34"/>
      <c r="G23" s="34"/>
      <c r="H23" s="34"/>
      <c r="I23" s="113" t="s">
        <v>25</v>
      </c>
      <c r="J23" s="114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28</v>
      </c>
      <c r="J24" s="114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39</v>
      </c>
      <c r="E30" s="34"/>
      <c r="F30" s="34"/>
      <c r="G30" s="34"/>
      <c r="H30" s="34"/>
      <c r="I30" s="34"/>
      <c r="J30" s="121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41</v>
      </c>
      <c r="G32" s="34"/>
      <c r="H32" s="34"/>
      <c r="I32" s="122" t="s">
        <v>40</v>
      </c>
      <c r="J32" s="122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43</v>
      </c>
      <c r="E33" s="113" t="s">
        <v>44</v>
      </c>
      <c r="F33" s="124">
        <f>ROUND((SUM(BE118:BE143)),  2)</f>
        <v>0</v>
      </c>
      <c r="G33" s="34"/>
      <c r="H33" s="34"/>
      <c r="I33" s="125">
        <v>0.21</v>
      </c>
      <c r="J33" s="124">
        <f>ROUND(((SUM(BE118:BE143))*I33),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45</v>
      </c>
      <c r="F34" s="124">
        <f>ROUND((SUM(BF118:BF143)),  2)</f>
        <v>0</v>
      </c>
      <c r="G34" s="34"/>
      <c r="H34" s="34"/>
      <c r="I34" s="125">
        <v>0.15</v>
      </c>
      <c r="J34" s="124">
        <f>ROUND(((SUM(BF118:BF143))*I34),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46</v>
      </c>
      <c r="F35" s="124">
        <f>ROUND((SUM(BG118:BG143)),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47</v>
      </c>
      <c r="F36" s="124">
        <f>ROUND((SUM(BH118:BH143)),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48</v>
      </c>
      <c r="F37" s="124">
        <f>ROUND((SUM(BI118:BI143)),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49</v>
      </c>
      <c r="E39" s="128"/>
      <c r="F39" s="128"/>
      <c r="G39" s="129" t="s">
        <v>50</v>
      </c>
      <c r="H39" s="130" t="s">
        <v>51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Rekonstrukce MK v obci Kfely, II. část – přední Kfely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SO 001 - DIO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12. 9. 2022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Ostrov</v>
      </c>
      <c r="G91" s="36"/>
      <c r="H91" s="36"/>
      <c r="I91" s="29" t="s">
        <v>32</v>
      </c>
      <c r="J91" s="32" t="str">
        <f>E21</f>
        <v>Ing. Igor Hrazdil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Igor Hrazdil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115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48"/>
      <c r="C97" s="149"/>
      <c r="D97" s="150" t="s">
        <v>117</v>
      </c>
      <c r="E97" s="151"/>
      <c r="F97" s="151"/>
      <c r="G97" s="151"/>
      <c r="H97" s="151"/>
      <c r="I97" s="151"/>
      <c r="J97" s="152">
        <f>J119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118</v>
      </c>
      <c r="E98" s="157"/>
      <c r="F98" s="157"/>
      <c r="G98" s="157"/>
      <c r="H98" s="157"/>
      <c r="I98" s="157"/>
      <c r="J98" s="158">
        <f>J120</f>
        <v>0</v>
      </c>
      <c r="K98" s="155"/>
      <c r="L98" s="159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119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18" t="str">
        <f>E7</f>
        <v>Rekonstrukce MK v obci Kfely, II. část – přední Kfely</v>
      </c>
      <c r="F108" s="319"/>
      <c r="G108" s="319"/>
      <c r="H108" s="319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110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70" t="str">
        <f>E9</f>
        <v>SO 001 - DIO</v>
      </c>
      <c r="F110" s="320"/>
      <c r="G110" s="320"/>
      <c r="H110" s="320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12. 9. 2022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>Město Ostrov</v>
      </c>
      <c r="G114" s="36"/>
      <c r="H114" s="36"/>
      <c r="I114" s="29" t="s">
        <v>32</v>
      </c>
      <c r="J114" s="32" t="str">
        <f>E21</f>
        <v>Ing. Igor Hrazdil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30</v>
      </c>
      <c r="D115" s="36"/>
      <c r="E115" s="36"/>
      <c r="F115" s="27" t="str">
        <f>IF(E18="","",E18)</f>
        <v>Vyplň údaj</v>
      </c>
      <c r="G115" s="36"/>
      <c r="H115" s="36"/>
      <c r="I115" s="29" t="s">
        <v>37</v>
      </c>
      <c r="J115" s="32" t="str">
        <f>E24</f>
        <v>Ing. Igor Hrazdil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60"/>
      <c r="B117" s="161"/>
      <c r="C117" s="162" t="s">
        <v>120</v>
      </c>
      <c r="D117" s="163" t="s">
        <v>64</v>
      </c>
      <c r="E117" s="163" t="s">
        <v>60</v>
      </c>
      <c r="F117" s="163" t="s">
        <v>61</v>
      </c>
      <c r="G117" s="163" t="s">
        <v>121</v>
      </c>
      <c r="H117" s="163" t="s">
        <v>122</v>
      </c>
      <c r="I117" s="163" t="s">
        <v>123</v>
      </c>
      <c r="J117" s="163" t="s">
        <v>114</v>
      </c>
      <c r="K117" s="164" t="s">
        <v>124</v>
      </c>
      <c r="L117" s="165"/>
      <c r="M117" s="75" t="s">
        <v>1</v>
      </c>
      <c r="N117" s="76" t="s">
        <v>43</v>
      </c>
      <c r="O117" s="76" t="s">
        <v>125</v>
      </c>
      <c r="P117" s="76" t="s">
        <v>126</v>
      </c>
      <c r="Q117" s="76" t="s">
        <v>127</v>
      </c>
      <c r="R117" s="76" t="s">
        <v>128</v>
      </c>
      <c r="S117" s="76" t="s">
        <v>129</v>
      </c>
      <c r="T117" s="77" t="s">
        <v>130</v>
      </c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</row>
    <row r="118" spans="1:65" s="2" customFormat="1" ht="22.9" customHeight="1">
      <c r="A118" s="34"/>
      <c r="B118" s="35"/>
      <c r="C118" s="82" t="s">
        <v>131</v>
      </c>
      <c r="D118" s="36"/>
      <c r="E118" s="36"/>
      <c r="F118" s="36"/>
      <c r="G118" s="36"/>
      <c r="H118" s="36"/>
      <c r="I118" s="36"/>
      <c r="J118" s="166">
        <f>BK118</f>
        <v>0</v>
      </c>
      <c r="K118" s="36"/>
      <c r="L118" s="39"/>
      <c r="M118" s="78"/>
      <c r="N118" s="167"/>
      <c r="O118" s="79"/>
      <c r="P118" s="168">
        <f>P119</f>
        <v>0</v>
      </c>
      <c r="Q118" s="79"/>
      <c r="R118" s="168">
        <f>R119</f>
        <v>0</v>
      </c>
      <c r="S118" s="79"/>
      <c r="T118" s="169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78</v>
      </c>
      <c r="AU118" s="17" t="s">
        <v>116</v>
      </c>
      <c r="BK118" s="170">
        <f>BK119</f>
        <v>0</v>
      </c>
    </row>
    <row r="119" spans="1:65" s="12" customFormat="1" ht="25.9" customHeight="1">
      <c r="B119" s="171"/>
      <c r="C119" s="172"/>
      <c r="D119" s="173" t="s">
        <v>78</v>
      </c>
      <c r="E119" s="174" t="s">
        <v>132</v>
      </c>
      <c r="F119" s="174" t="s">
        <v>133</v>
      </c>
      <c r="G119" s="172"/>
      <c r="H119" s="172"/>
      <c r="I119" s="175"/>
      <c r="J119" s="176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87</v>
      </c>
      <c r="AT119" s="183" t="s">
        <v>78</v>
      </c>
      <c r="AU119" s="183" t="s">
        <v>79</v>
      </c>
      <c r="AY119" s="182" t="s">
        <v>134</v>
      </c>
      <c r="BK119" s="184">
        <f>BK120</f>
        <v>0</v>
      </c>
    </row>
    <row r="120" spans="1:65" s="12" customFormat="1" ht="22.9" customHeight="1">
      <c r="B120" s="171"/>
      <c r="C120" s="172"/>
      <c r="D120" s="173" t="s">
        <v>78</v>
      </c>
      <c r="E120" s="185" t="s">
        <v>135</v>
      </c>
      <c r="F120" s="185" t="s">
        <v>136</v>
      </c>
      <c r="G120" s="172"/>
      <c r="H120" s="172"/>
      <c r="I120" s="175"/>
      <c r="J120" s="186">
        <f>BK120</f>
        <v>0</v>
      </c>
      <c r="K120" s="172"/>
      <c r="L120" s="177"/>
      <c r="M120" s="178"/>
      <c r="N120" s="179"/>
      <c r="O120" s="179"/>
      <c r="P120" s="180">
        <f>SUM(P121:P143)</f>
        <v>0</v>
      </c>
      <c r="Q120" s="179"/>
      <c r="R120" s="180">
        <f>SUM(R121:R143)</f>
        <v>0</v>
      </c>
      <c r="S120" s="179"/>
      <c r="T120" s="181">
        <f>SUM(T121:T143)</f>
        <v>0</v>
      </c>
      <c r="AR120" s="182" t="s">
        <v>87</v>
      </c>
      <c r="AT120" s="183" t="s">
        <v>78</v>
      </c>
      <c r="AU120" s="183" t="s">
        <v>87</v>
      </c>
      <c r="AY120" s="182" t="s">
        <v>134</v>
      </c>
      <c r="BK120" s="184">
        <f>SUM(BK121:BK143)</f>
        <v>0</v>
      </c>
    </row>
    <row r="121" spans="1:65" s="2" customFormat="1" ht="24.2" customHeight="1">
      <c r="A121" s="34"/>
      <c r="B121" s="35"/>
      <c r="C121" s="187" t="s">
        <v>87</v>
      </c>
      <c r="D121" s="187" t="s">
        <v>137</v>
      </c>
      <c r="E121" s="188" t="s">
        <v>138</v>
      </c>
      <c r="F121" s="189" t="s">
        <v>139</v>
      </c>
      <c r="G121" s="190" t="s">
        <v>140</v>
      </c>
      <c r="H121" s="191">
        <v>14</v>
      </c>
      <c r="I121" s="192"/>
      <c r="J121" s="193">
        <f>ROUND(I121*H121,2)</f>
        <v>0</v>
      </c>
      <c r="K121" s="189" t="s">
        <v>141</v>
      </c>
      <c r="L121" s="39"/>
      <c r="M121" s="194" t="s">
        <v>1</v>
      </c>
      <c r="N121" s="195" t="s">
        <v>44</v>
      </c>
      <c r="O121" s="71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8" t="s">
        <v>107</v>
      </c>
      <c r="AT121" s="198" t="s">
        <v>137</v>
      </c>
      <c r="AU121" s="198" t="s">
        <v>89</v>
      </c>
      <c r="AY121" s="17" t="s">
        <v>134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7" t="s">
        <v>87</v>
      </c>
      <c r="BK121" s="199">
        <f>ROUND(I121*H121,2)</f>
        <v>0</v>
      </c>
      <c r="BL121" s="17" t="s">
        <v>107</v>
      </c>
      <c r="BM121" s="198" t="s">
        <v>142</v>
      </c>
    </row>
    <row r="122" spans="1:65" s="2" customFormat="1" ht="19.5">
      <c r="A122" s="34"/>
      <c r="B122" s="35"/>
      <c r="C122" s="36"/>
      <c r="D122" s="200" t="s">
        <v>143</v>
      </c>
      <c r="E122" s="36"/>
      <c r="F122" s="201" t="s">
        <v>144</v>
      </c>
      <c r="G122" s="36"/>
      <c r="H122" s="36"/>
      <c r="I122" s="202"/>
      <c r="J122" s="36"/>
      <c r="K122" s="36"/>
      <c r="L122" s="39"/>
      <c r="M122" s="203"/>
      <c r="N122" s="204"/>
      <c r="O122" s="71"/>
      <c r="P122" s="71"/>
      <c r="Q122" s="71"/>
      <c r="R122" s="71"/>
      <c r="S122" s="71"/>
      <c r="T122" s="72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143</v>
      </c>
      <c r="AU122" s="17" t="s">
        <v>89</v>
      </c>
    </row>
    <row r="123" spans="1:65" s="13" customFormat="1" ht="11.25">
      <c r="B123" s="205"/>
      <c r="C123" s="206"/>
      <c r="D123" s="200" t="s">
        <v>145</v>
      </c>
      <c r="E123" s="207" t="s">
        <v>146</v>
      </c>
      <c r="F123" s="208" t="s">
        <v>89</v>
      </c>
      <c r="G123" s="206"/>
      <c r="H123" s="209">
        <v>2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145</v>
      </c>
      <c r="AU123" s="215" t="s">
        <v>89</v>
      </c>
      <c r="AV123" s="13" t="s">
        <v>89</v>
      </c>
      <c r="AW123" s="13" t="s">
        <v>36</v>
      </c>
      <c r="AX123" s="13" t="s">
        <v>79</v>
      </c>
      <c r="AY123" s="215" t="s">
        <v>134</v>
      </c>
    </row>
    <row r="124" spans="1:65" s="13" customFormat="1" ht="11.25">
      <c r="B124" s="205"/>
      <c r="C124" s="206"/>
      <c r="D124" s="200" t="s">
        <v>145</v>
      </c>
      <c r="E124" s="207" t="s">
        <v>147</v>
      </c>
      <c r="F124" s="208" t="s">
        <v>89</v>
      </c>
      <c r="G124" s="206"/>
      <c r="H124" s="209">
        <v>2</v>
      </c>
      <c r="I124" s="210"/>
      <c r="J124" s="206"/>
      <c r="K124" s="206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145</v>
      </c>
      <c r="AU124" s="215" t="s">
        <v>89</v>
      </c>
      <c r="AV124" s="13" t="s">
        <v>89</v>
      </c>
      <c r="AW124" s="13" t="s">
        <v>36</v>
      </c>
      <c r="AX124" s="13" t="s">
        <v>79</v>
      </c>
      <c r="AY124" s="215" t="s">
        <v>134</v>
      </c>
    </row>
    <row r="125" spans="1:65" s="13" customFormat="1" ht="11.25">
      <c r="B125" s="205"/>
      <c r="C125" s="206"/>
      <c r="D125" s="200" t="s">
        <v>145</v>
      </c>
      <c r="E125" s="207" t="s">
        <v>148</v>
      </c>
      <c r="F125" s="208" t="s">
        <v>87</v>
      </c>
      <c r="G125" s="206"/>
      <c r="H125" s="209">
        <v>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145</v>
      </c>
      <c r="AU125" s="215" t="s">
        <v>89</v>
      </c>
      <c r="AV125" s="13" t="s">
        <v>89</v>
      </c>
      <c r="AW125" s="13" t="s">
        <v>36</v>
      </c>
      <c r="AX125" s="13" t="s">
        <v>79</v>
      </c>
      <c r="AY125" s="215" t="s">
        <v>134</v>
      </c>
    </row>
    <row r="126" spans="1:65" s="13" customFormat="1" ht="11.25">
      <c r="B126" s="205"/>
      <c r="C126" s="206"/>
      <c r="D126" s="200" t="s">
        <v>145</v>
      </c>
      <c r="E126" s="207" t="s">
        <v>149</v>
      </c>
      <c r="F126" s="208" t="s">
        <v>87</v>
      </c>
      <c r="G126" s="206"/>
      <c r="H126" s="209">
        <v>1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145</v>
      </c>
      <c r="AU126" s="215" t="s">
        <v>89</v>
      </c>
      <c r="AV126" s="13" t="s">
        <v>89</v>
      </c>
      <c r="AW126" s="13" t="s">
        <v>36</v>
      </c>
      <c r="AX126" s="13" t="s">
        <v>79</v>
      </c>
      <c r="AY126" s="215" t="s">
        <v>134</v>
      </c>
    </row>
    <row r="127" spans="1:65" s="13" customFormat="1" ht="11.25">
      <c r="B127" s="205"/>
      <c r="C127" s="206"/>
      <c r="D127" s="200" t="s">
        <v>145</v>
      </c>
      <c r="E127" s="207" t="s">
        <v>150</v>
      </c>
      <c r="F127" s="208" t="s">
        <v>87</v>
      </c>
      <c r="G127" s="206"/>
      <c r="H127" s="209">
        <v>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145</v>
      </c>
      <c r="AU127" s="215" t="s">
        <v>89</v>
      </c>
      <c r="AV127" s="13" t="s">
        <v>89</v>
      </c>
      <c r="AW127" s="13" t="s">
        <v>36</v>
      </c>
      <c r="AX127" s="13" t="s">
        <v>79</v>
      </c>
      <c r="AY127" s="215" t="s">
        <v>134</v>
      </c>
    </row>
    <row r="128" spans="1:65" s="13" customFormat="1" ht="11.25">
      <c r="B128" s="205"/>
      <c r="C128" s="206"/>
      <c r="D128" s="200" t="s">
        <v>145</v>
      </c>
      <c r="E128" s="207" t="s">
        <v>151</v>
      </c>
      <c r="F128" s="208" t="s">
        <v>89</v>
      </c>
      <c r="G128" s="206"/>
      <c r="H128" s="209">
        <v>2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145</v>
      </c>
      <c r="AU128" s="215" t="s">
        <v>89</v>
      </c>
      <c r="AV128" s="13" t="s">
        <v>89</v>
      </c>
      <c r="AW128" s="13" t="s">
        <v>36</v>
      </c>
      <c r="AX128" s="13" t="s">
        <v>79</v>
      </c>
      <c r="AY128" s="215" t="s">
        <v>134</v>
      </c>
    </row>
    <row r="129" spans="1:65" s="13" customFormat="1" ht="11.25">
      <c r="B129" s="205"/>
      <c r="C129" s="206"/>
      <c r="D129" s="200" t="s">
        <v>145</v>
      </c>
      <c r="E129" s="207" t="s">
        <v>152</v>
      </c>
      <c r="F129" s="208" t="s">
        <v>87</v>
      </c>
      <c r="G129" s="206"/>
      <c r="H129" s="209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145</v>
      </c>
      <c r="AU129" s="215" t="s">
        <v>89</v>
      </c>
      <c r="AV129" s="13" t="s">
        <v>89</v>
      </c>
      <c r="AW129" s="13" t="s">
        <v>36</v>
      </c>
      <c r="AX129" s="13" t="s">
        <v>79</v>
      </c>
      <c r="AY129" s="215" t="s">
        <v>134</v>
      </c>
    </row>
    <row r="130" spans="1:65" s="14" customFormat="1" ht="11.25">
      <c r="B130" s="216"/>
      <c r="C130" s="217"/>
      <c r="D130" s="200" t="s">
        <v>145</v>
      </c>
      <c r="E130" s="218" t="s">
        <v>104</v>
      </c>
      <c r="F130" s="219" t="s">
        <v>153</v>
      </c>
      <c r="G130" s="217"/>
      <c r="H130" s="220">
        <v>10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145</v>
      </c>
      <c r="AU130" s="226" t="s">
        <v>89</v>
      </c>
      <c r="AV130" s="14" t="s">
        <v>154</v>
      </c>
      <c r="AW130" s="14" t="s">
        <v>36</v>
      </c>
      <c r="AX130" s="14" t="s">
        <v>79</v>
      </c>
      <c r="AY130" s="226" t="s">
        <v>134</v>
      </c>
    </row>
    <row r="131" spans="1:65" s="13" customFormat="1" ht="11.25">
      <c r="B131" s="205"/>
      <c r="C131" s="206"/>
      <c r="D131" s="200" t="s">
        <v>145</v>
      </c>
      <c r="E131" s="207" t="s">
        <v>106</v>
      </c>
      <c r="F131" s="208" t="s">
        <v>107</v>
      </c>
      <c r="G131" s="206"/>
      <c r="H131" s="209">
        <v>4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145</v>
      </c>
      <c r="AU131" s="215" t="s">
        <v>89</v>
      </c>
      <c r="AV131" s="13" t="s">
        <v>89</v>
      </c>
      <c r="AW131" s="13" t="s">
        <v>36</v>
      </c>
      <c r="AX131" s="13" t="s">
        <v>79</v>
      </c>
      <c r="AY131" s="215" t="s">
        <v>134</v>
      </c>
    </row>
    <row r="132" spans="1:65" s="15" customFormat="1" ht="11.25">
      <c r="B132" s="227"/>
      <c r="C132" s="228"/>
      <c r="D132" s="200" t="s">
        <v>145</v>
      </c>
      <c r="E132" s="229" t="s">
        <v>1</v>
      </c>
      <c r="F132" s="230" t="s">
        <v>155</v>
      </c>
      <c r="G132" s="228"/>
      <c r="H132" s="231">
        <v>14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145</v>
      </c>
      <c r="AU132" s="237" t="s">
        <v>89</v>
      </c>
      <c r="AV132" s="15" t="s">
        <v>107</v>
      </c>
      <c r="AW132" s="15" t="s">
        <v>36</v>
      </c>
      <c r="AX132" s="15" t="s">
        <v>87</v>
      </c>
      <c r="AY132" s="237" t="s">
        <v>134</v>
      </c>
    </row>
    <row r="133" spans="1:65" s="2" customFormat="1" ht="24.2" customHeight="1">
      <c r="A133" s="34"/>
      <c r="B133" s="35"/>
      <c r="C133" s="187" t="s">
        <v>89</v>
      </c>
      <c r="D133" s="187" t="s">
        <v>137</v>
      </c>
      <c r="E133" s="188" t="s">
        <v>156</v>
      </c>
      <c r="F133" s="189" t="s">
        <v>157</v>
      </c>
      <c r="G133" s="190" t="s">
        <v>140</v>
      </c>
      <c r="H133" s="191">
        <v>378</v>
      </c>
      <c r="I133" s="192"/>
      <c r="J133" s="193">
        <f>ROUND(I133*H133,2)</f>
        <v>0</v>
      </c>
      <c r="K133" s="189" t="s">
        <v>141</v>
      </c>
      <c r="L133" s="39"/>
      <c r="M133" s="194" t="s">
        <v>1</v>
      </c>
      <c r="N133" s="195" t="s">
        <v>44</v>
      </c>
      <c r="O133" s="71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107</v>
      </c>
      <c r="AT133" s="198" t="s">
        <v>137</v>
      </c>
      <c r="AU133" s="198" t="s">
        <v>89</v>
      </c>
      <c r="AY133" s="17" t="s">
        <v>134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7" t="s">
        <v>87</v>
      </c>
      <c r="BK133" s="199">
        <f>ROUND(I133*H133,2)</f>
        <v>0</v>
      </c>
      <c r="BL133" s="17" t="s">
        <v>107</v>
      </c>
      <c r="BM133" s="198" t="s">
        <v>158</v>
      </c>
    </row>
    <row r="134" spans="1:65" s="2" customFormat="1" ht="29.25">
      <c r="A134" s="34"/>
      <c r="B134" s="35"/>
      <c r="C134" s="36"/>
      <c r="D134" s="200" t="s">
        <v>143</v>
      </c>
      <c r="E134" s="36"/>
      <c r="F134" s="201" t="s">
        <v>159</v>
      </c>
      <c r="G134" s="36"/>
      <c r="H134" s="36"/>
      <c r="I134" s="202"/>
      <c r="J134" s="36"/>
      <c r="K134" s="36"/>
      <c r="L134" s="39"/>
      <c r="M134" s="203"/>
      <c r="N134" s="204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143</v>
      </c>
      <c r="AU134" s="17" t="s">
        <v>89</v>
      </c>
    </row>
    <row r="135" spans="1:65" s="13" customFormat="1" ht="11.25">
      <c r="B135" s="205"/>
      <c r="C135" s="206"/>
      <c r="D135" s="200" t="s">
        <v>145</v>
      </c>
      <c r="E135" s="207" t="s">
        <v>1</v>
      </c>
      <c r="F135" s="208" t="s">
        <v>160</v>
      </c>
      <c r="G135" s="206"/>
      <c r="H135" s="209">
        <v>350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145</v>
      </c>
      <c r="AU135" s="215" t="s">
        <v>89</v>
      </c>
      <c r="AV135" s="13" t="s">
        <v>89</v>
      </c>
      <c r="AW135" s="13" t="s">
        <v>36</v>
      </c>
      <c r="AX135" s="13" t="s">
        <v>79</v>
      </c>
      <c r="AY135" s="215" t="s">
        <v>134</v>
      </c>
    </row>
    <row r="136" spans="1:65" s="13" customFormat="1" ht="11.25">
      <c r="B136" s="205"/>
      <c r="C136" s="206"/>
      <c r="D136" s="200" t="s">
        <v>145</v>
      </c>
      <c r="E136" s="207" t="s">
        <v>1</v>
      </c>
      <c r="F136" s="208" t="s">
        <v>161</v>
      </c>
      <c r="G136" s="206"/>
      <c r="H136" s="209">
        <v>28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145</v>
      </c>
      <c r="AU136" s="215" t="s">
        <v>89</v>
      </c>
      <c r="AV136" s="13" t="s">
        <v>89</v>
      </c>
      <c r="AW136" s="13" t="s">
        <v>36</v>
      </c>
      <c r="AX136" s="13" t="s">
        <v>79</v>
      </c>
      <c r="AY136" s="215" t="s">
        <v>134</v>
      </c>
    </row>
    <row r="137" spans="1:65" s="15" customFormat="1" ht="11.25">
      <c r="B137" s="227"/>
      <c r="C137" s="228"/>
      <c r="D137" s="200" t="s">
        <v>145</v>
      </c>
      <c r="E137" s="229" t="s">
        <v>1</v>
      </c>
      <c r="F137" s="230" t="s">
        <v>155</v>
      </c>
      <c r="G137" s="228"/>
      <c r="H137" s="231">
        <v>378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145</v>
      </c>
      <c r="AU137" s="237" t="s">
        <v>89</v>
      </c>
      <c r="AV137" s="15" t="s">
        <v>107</v>
      </c>
      <c r="AW137" s="15" t="s">
        <v>36</v>
      </c>
      <c r="AX137" s="15" t="s">
        <v>87</v>
      </c>
      <c r="AY137" s="237" t="s">
        <v>134</v>
      </c>
    </row>
    <row r="138" spans="1:65" s="2" customFormat="1" ht="24.2" customHeight="1">
      <c r="A138" s="34"/>
      <c r="B138" s="35"/>
      <c r="C138" s="187" t="s">
        <v>154</v>
      </c>
      <c r="D138" s="187" t="s">
        <v>137</v>
      </c>
      <c r="E138" s="188" t="s">
        <v>162</v>
      </c>
      <c r="F138" s="189" t="s">
        <v>163</v>
      </c>
      <c r="G138" s="190" t="s">
        <v>140</v>
      </c>
      <c r="H138" s="191">
        <v>2</v>
      </c>
      <c r="I138" s="192"/>
      <c r="J138" s="193">
        <f>ROUND(I138*H138,2)</f>
        <v>0</v>
      </c>
      <c r="K138" s="189" t="s">
        <v>141</v>
      </c>
      <c r="L138" s="39"/>
      <c r="M138" s="194" t="s">
        <v>1</v>
      </c>
      <c r="N138" s="195" t="s">
        <v>44</v>
      </c>
      <c r="O138" s="71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107</v>
      </c>
      <c r="AT138" s="198" t="s">
        <v>137</v>
      </c>
      <c r="AU138" s="198" t="s">
        <v>89</v>
      </c>
      <c r="AY138" s="17" t="s">
        <v>134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87</v>
      </c>
      <c r="BK138" s="199">
        <f>ROUND(I138*H138,2)</f>
        <v>0</v>
      </c>
      <c r="BL138" s="17" t="s">
        <v>107</v>
      </c>
      <c r="BM138" s="198" t="s">
        <v>164</v>
      </c>
    </row>
    <row r="139" spans="1:65" s="2" customFormat="1" ht="19.5">
      <c r="A139" s="34"/>
      <c r="B139" s="35"/>
      <c r="C139" s="36"/>
      <c r="D139" s="200" t="s">
        <v>143</v>
      </c>
      <c r="E139" s="36"/>
      <c r="F139" s="201" t="s">
        <v>165</v>
      </c>
      <c r="G139" s="36"/>
      <c r="H139" s="36"/>
      <c r="I139" s="202"/>
      <c r="J139" s="36"/>
      <c r="K139" s="36"/>
      <c r="L139" s="39"/>
      <c r="M139" s="203"/>
      <c r="N139" s="204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143</v>
      </c>
      <c r="AU139" s="17" t="s">
        <v>89</v>
      </c>
    </row>
    <row r="140" spans="1:65" s="13" customFormat="1" ht="11.25">
      <c r="B140" s="205"/>
      <c r="C140" s="206"/>
      <c r="D140" s="200" t="s">
        <v>145</v>
      </c>
      <c r="E140" s="207" t="s">
        <v>109</v>
      </c>
      <c r="F140" s="208" t="s">
        <v>89</v>
      </c>
      <c r="G140" s="206"/>
      <c r="H140" s="209">
        <v>2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145</v>
      </c>
      <c r="AU140" s="215" t="s">
        <v>89</v>
      </c>
      <c r="AV140" s="13" t="s">
        <v>89</v>
      </c>
      <c r="AW140" s="13" t="s">
        <v>36</v>
      </c>
      <c r="AX140" s="13" t="s">
        <v>87</v>
      </c>
      <c r="AY140" s="215" t="s">
        <v>134</v>
      </c>
    </row>
    <row r="141" spans="1:65" s="2" customFormat="1" ht="24.2" customHeight="1">
      <c r="A141" s="34"/>
      <c r="B141" s="35"/>
      <c r="C141" s="187" t="s">
        <v>107</v>
      </c>
      <c r="D141" s="187" t="s">
        <v>137</v>
      </c>
      <c r="E141" s="188" t="s">
        <v>166</v>
      </c>
      <c r="F141" s="189" t="s">
        <v>167</v>
      </c>
      <c r="G141" s="190" t="s">
        <v>140</v>
      </c>
      <c r="H141" s="191">
        <v>70</v>
      </c>
      <c r="I141" s="192"/>
      <c r="J141" s="193">
        <f>ROUND(I141*H141,2)</f>
        <v>0</v>
      </c>
      <c r="K141" s="189" t="s">
        <v>141</v>
      </c>
      <c r="L141" s="39"/>
      <c r="M141" s="194" t="s">
        <v>1</v>
      </c>
      <c r="N141" s="195" t="s">
        <v>44</v>
      </c>
      <c r="O141" s="71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107</v>
      </c>
      <c r="AT141" s="198" t="s">
        <v>137</v>
      </c>
      <c r="AU141" s="198" t="s">
        <v>89</v>
      </c>
      <c r="AY141" s="17" t="s">
        <v>134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87</v>
      </c>
      <c r="BK141" s="199">
        <f>ROUND(I141*H141,2)</f>
        <v>0</v>
      </c>
      <c r="BL141" s="17" t="s">
        <v>107</v>
      </c>
      <c r="BM141" s="198" t="s">
        <v>168</v>
      </c>
    </row>
    <row r="142" spans="1:65" s="2" customFormat="1" ht="29.25">
      <c r="A142" s="34"/>
      <c r="B142" s="35"/>
      <c r="C142" s="36"/>
      <c r="D142" s="200" t="s">
        <v>143</v>
      </c>
      <c r="E142" s="36"/>
      <c r="F142" s="201" t="s">
        <v>169</v>
      </c>
      <c r="G142" s="36"/>
      <c r="H142" s="36"/>
      <c r="I142" s="202"/>
      <c r="J142" s="36"/>
      <c r="K142" s="36"/>
      <c r="L142" s="39"/>
      <c r="M142" s="203"/>
      <c r="N142" s="204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143</v>
      </c>
      <c r="AU142" s="17" t="s">
        <v>89</v>
      </c>
    </row>
    <row r="143" spans="1:65" s="13" customFormat="1" ht="11.25">
      <c r="B143" s="205"/>
      <c r="C143" s="206"/>
      <c r="D143" s="200" t="s">
        <v>145</v>
      </c>
      <c r="E143" s="207" t="s">
        <v>1</v>
      </c>
      <c r="F143" s="208" t="s">
        <v>170</v>
      </c>
      <c r="G143" s="206"/>
      <c r="H143" s="209">
        <v>70</v>
      </c>
      <c r="I143" s="210"/>
      <c r="J143" s="206"/>
      <c r="K143" s="206"/>
      <c r="L143" s="211"/>
      <c r="M143" s="238"/>
      <c r="N143" s="239"/>
      <c r="O143" s="239"/>
      <c r="P143" s="239"/>
      <c r="Q143" s="239"/>
      <c r="R143" s="239"/>
      <c r="S143" s="239"/>
      <c r="T143" s="240"/>
      <c r="AT143" s="215" t="s">
        <v>145</v>
      </c>
      <c r="AU143" s="215" t="s">
        <v>89</v>
      </c>
      <c r="AV143" s="13" t="s">
        <v>89</v>
      </c>
      <c r="AW143" s="13" t="s">
        <v>36</v>
      </c>
      <c r="AX143" s="13" t="s">
        <v>87</v>
      </c>
      <c r="AY143" s="215" t="s">
        <v>134</v>
      </c>
    </row>
    <row r="144" spans="1:65" s="2" customFormat="1" ht="6.95" customHeight="1">
      <c r="A144" s="34"/>
      <c r="B144" s="54"/>
      <c r="C144" s="55"/>
      <c r="D144" s="55"/>
      <c r="E144" s="55"/>
      <c r="F144" s="55"/>
      <c r="G144" s="55"/>
      <c r="H144" s="55"/>
      <c r="I144" s="55"/>
      <c r="J144" s="55"/>
      <c r="K144" s="55"/>
      <c r="L144" s="39"/>
      <c r="M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</sheetData>
  <sheetProtection algorithmName="SHA-512" hashValue="FoatF/ed1xDvo5IRYGpgTbaq9URIq2chJpYoSfBuGa2mLKekpj8NDc/WpLhxZpJs0D+osxch+9sq2ZmkuCf2FQ==" saltValue="LUb/3Xh053H0dsL3UqGS6Znw2IN7PzEBwDZf7iYSHmXipq37ERlv/ULwco6TE3mFGpNDvD1h/IdeOskYVqT7oQ==" spinCount="100000" sheet="1" objects="1" scenarios="1" formatColumns="0" formatRows="0" autoFilter="0"/>
  <autoFilter ref="C117:K143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92</v>
      </c>
      <c r="AZ2" s="108" t="s">
        <v>171</v>
      </c>
      <c r="BA2" s="108" t="s">
        <v>1</v>
      </c>
      <c r="BB2" s="108" t="s">
        <v>1</v>
      </c>
      <c r="BC2" s="108" t="s">
        <v>172</v>
      </c>
      <c r="BD2" s="108" t="s">
        <v>89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89</v>
      </c>
      <c r="AZ3" s="108" t="s">
        <v>173</v>
      </c>
      <c r="BA3" s="108" t="s">
        <v>1</v>
      </c>
      <c r="BB3" s="108" t="s">
        <v>1</v>
      </c>
      <c r="BC3" s="108" t="s">
        <v>174</v>
      </c>
      <c r="BD3" s="108" t="s">
        <v>89</v>
      </c>
    </row>
    <row r="4" spans="1:56" s="1" customFormat="1" ht="24.95" customHeight="1">
      <c r="B4" s="20"/>
      <c r="D4" s="111" t="s">
        <v>108</v>
      </c>
      <c r="L4" s="20"/>
      <c r="M4" s="112" t="s">
        <v>10</v>
      </c>
      <c r="AT4" s="17" t="s">
        <v>4</v>
      </c>
      <c r="AZ4" s="108" t="s">
        <v>175</v>
      </c>
      <c r="BA4" s="108" t="s">
        <v>1</v>
      </c>
      <c r="BB4" s="108" t="s">
        <v>1</v>
      </c>
      <c r="BC4" s="108" t="s">
        <v>176</v>
      </c>
      <c r="BD4" s="108" t="s">
        <v>89</v>
      </c>
    </row>
    <row r="5" spans="1:56" s="1" customFormat="1" ht="6.95" customHeight="1">
      <c r="B5" s="20"/>
      <c r="L5" s="20"/>
      <c r="AZ5" s="108" t="s">
        <v>177</v>
      </c>
      <c r="BA5" s="108" t="s">
        <v>1</v>
      </c>
      <c r="BB5" s="108" t="s">
        <v>1</v>
      </c>
      <c r="BC5" s="108" t="s">
        <v>178</v>
      </c>
      <c r="BD5" s="108" t="s">
        <v>89</v>
      </c>
    </row>
    <row r="6" spans="1:56" s="1" customFormat="1" ht="12" customHeight="1">
      <c r="B6" s="20"/>
      <c r="D6" s="113" t="s">
        <v>16</v>
      </c>
      <c r="L6" s="20"/>
      <c r="AZ6" s="108" t="s">
        <v>179</v>
      </c>
      <c r="BA6" s="108" t="s">
        <v>1</v>
      </c>
      <c r="BB6" s="108" t="s">
        <v>1</v>
      </c>
      <c r="BC6" s="108" t="s">
        <v>180</v>
      </c>
      <c r="BD6" s="108" t="s">
        <v>89</v>
      </c>
    </row>
    <row r="7" spans="1:56" s="1" customFormat="1" ht="16.5" customHeight="1">
      <c r="B7" s="20"/>
      <c r="E7" s="311" t="str">
        <f>'Rekapitulace stavby'!K6</f>
        <v>Rekonstrukce MK v obci Kfely, II. část – přední Kfely</v>
      </c>
      <c r="F7" s="312"/>
      <c r="G7" s="312"/>
      <c r="H7" s="312"/>
      <c r="L7" s="20"/>
      <c r="AZ7" s="108" t="s">
        <v>181</v>
      </c>
      <c r="BA7" s="108" t="s">
        <v>1</v>
      </c>
      <c r="BB7" s="108" t="s">
        <v>1</v>
      </c>
      <c r="BC7" s="108" t="s">
        <v>182</v>
      </c>
      <c r="BD7" s="108" t="s">
        <v>89</v>
      </c>
    </row>
    <row r="8" spans="1:56" s="2" customFormat="1" ht="12" customHeight="1">
      <c r="A8" s="34"/>
      <c r="B8" s="39"/>
      <c r="C8" s="34"/>
      <c r="D8" s="113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183</v>
      </c>
      <c r="BA8" s="108" t="s">
        <v>1</v>
      </c>
      <c r="BB8" s="108" t="s">
        <v>1</v>
      </c>
      <c r="BC8" s="108" t="s">
        <v>184</v>
      </c>
      <c r="BD8" s="108" t="s">
        <v>89</v>
      </c>
    </row>
    <row r="9" spans="1:56" s="2" customFormat="1" ht="16.5" customHeight="1">
      <c r="A9" s="34"/>
      <c r="B9" s="39"/>
      <c r="C9" s="34"/>
      <c r="D9" s="34"/>
      <c r="E9" s="313" t="s">
        <v>185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8" t="s">
        <v>186</v>
      </c>
      <c r="BA9" s="108" t="s">
        <v>1</v>
      </c>
      <c r="BB9" s="108" t="s">
        <v>1</v>
      </c>
      <c r="BC9" s="108" t="s">
        <v>187</v>
      </c>
      <c r="BD9" s="108" t="s">
        <v>89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8" t="s">
        <v>188</v>
      </c>
      <c r="BA10" s="108" t="s">
        <v>1</v>
      </c>
      <c r="BB10" s="108" t="s">
        <v>1</v>
      </c>
      <c r="BC10" s="108" t="s">
        <v>189</v>
      </c>
      <c r="BD10" s="108" t="s">
        <v>89</v>
      </c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8" t="s">
        <v>190</v>
      </c>
      <c r="BA11" s="108" t="s">
        <v>1</v>
      </c>
      <c r="BB11" s="108" t="s">
        <v>1</v>
      </c>
      <c r="BC11" s="108" t="s">
        <v>191</v>
      </c>
      <c r="BD11" s="108" t="s">
        <v>89</v>
      </c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12. 9. 2022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8" t="s">
        <v>192</v>
      </c>
      <c r="BA12" s="108" t="s">
        <v>1</v>
      </c>
      <c r="BB12" s="108" t="s">
        <v>1</v>
      </c>
      <c r="BC12" s="108" t="s">
        <v>193</v>
      </c>
      <c r="BD12" s="108" t="s">
        <v>89</v>
      </c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8" t="s">
        <v>194</v>
      </c>
      <c r="BA13" s="108" t="s">
        <v>1</v>
      </c>
      <c r="BB13" s="108" t="s">
        <v>1</v>
      </c>
      <c r="BC13" s="108" t="s">
        <v>195</v>
      </c>
      <c r="BD13" s="108" t="s">
        <v>89</v>
      </c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8" t="s">
        <v>196</v>
      </c>
      <c r="BA14" s="108" t="s">
        <v>1</v>
      </c>
      <c r="BB14" s="108" t="s">
        <v>1</v>
      </c>
      <c r="BC14" s="108" t="s">
        <v>197</v>
      </c>
      <c r="BD14" s="108" t="s">
        <v>89</v>
      </c>
    </row>
    <row r="15" spans="1:56" s="2" customFormat="1" ht="18" customHeight="1">
      <c r="A15" s="34"/>
      <c r="B15" s="39"/>
      <c r="C15" s="34"/>
      <c r="D15" s="34"/>
      <c r="E15" s="114" t="s">
        <v>27</v>
      </c>
      <c r="F15" s="34"/>
      <c r="G15" s="34"/>
      <c r="H15" s="34"/>
      <c r="I15" s="113" t="s">
        <v>28</v>
      </c>
      <c r="J15" s="114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8" t="s">
        <v>198</v>
      </c>
      <c r="BA15" s="108" t="s">
        <v>1</v>
      </c>
      <c r="BB15" s="108" t="s">
        <v>1</v>
      </c>
      <c r="BC15" s="108" t="s">
        <v>105</v>
      </c>
      <c r="BD15" s="108" t="s">
        <v>89</v>
      </c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8" t="s">
        <v>199</v>
      </c>
      <c r="BA16" s="108" t="s">
        <v>1</v>
      </c>
      <c r="BB16" s="108" t="s">
        <v>1</v>
      </c>
      <c r="BC16" s="108" t="s">
        <v>200</v>
      </c>
      <c r="BD16" s="108" t="s">
        <v>89</v>
      </c>
    </row>
    <row r="17" spans="1:56" s="2" customFormat="1" ht="12" customHeight="1">
      <c r="A17" s="34"/>
      <c r="B17" s="39"/>
      <c r="C17" s="34"/>
      <c r="D17" s="113" t="s">
        <v>30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8" t="s">
        <v>201</v>
      </c>
      <c r="BA17" s="108" t="s">
        <v>1</v>
      </c>
      <c r="BB17" s="108" t="s">
        <v>1</v>
      </c>
      <c r="BC17" s="108" t="s">
        <v>180</v>
      </c>
      <c r="BD17" s="108" t="s">
        <v>89</v>
      </c>
    </row>
    <row r="18" spans="1:56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8" t="s">
        <v>202</v>
      </c>
      <c r="BA18" s="108" t="s">
        <v>1</v>
      </c>
      <c r="BB18" s="108" t="s">
        <v>1</v>
      </c>
      <c r="BC18" s="108" t="s">
        <v>203</v>
      </c>
      <c r="BD18" s="108" t="s">
        <v>89</v>
      </c>
    </row>
    <row r="19" spans="1:56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108" t="s">
        <v>204</v>
      </c>
      <c r="BA19" s="108" t="s">
        <v>1</v>
      </c>
      <c r="BB19" s="108" t="s">
        <v>1</v>
      </c>
      <c r="BC19" s="108" t="s">
        <v>205</v>
      </c>
      <c r="BD19" s="108" t="s">
        <v>89</v>
      </c>
    </row>
    <row r="20" spans="1:56" s="2" customFormat="1" ht="12" customHeight="1">
      <c r="A20" s="34"/>
      <c r="B20" s="39"/>
      <c r="C20" s="34"/>
      <c r="D20" s="113" t="s">
        <v>32</v>
      </c>
      <c r="E20" s="34"/>
      <c r="F20" s="34"/>
      <c r="G20" s="34"/>
      <c r="H20" s="34"/>
      <c r="I20" s="113" t="s">
        <v>25</v>
      </c>
      <c r="J20" s="114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108" t="s">
        <v>206</v>
      </c>
      <c r="BA20" s="108" t="s">
        <v>1</v>
      </c>
      <c r="BB20" s="108" t="s">
        <v>1</v>
      </c>
      <c r="BC20" s="108" t="s">
        <v>207</v>
      </c>
      <c r="BD20" s="108" t="s">
        <v>89</v>
      </c>
    </row>
    <row r="21" spans="1:56" s="2" customFormat="1" ht="18" customHeight="1">
      <c r="A21" s="34"/>
      <c r="B21" s="39"/>
      <c r="C21" s="34"/>
      <c r="D21" s="34"/>
      <c r="E21" s="114" t="s">
        <v>34</v>
      </c>
      <c r="F21" s="34"/>
      <c r="G21" s="34"/>
      <c r="H21" s="34"/>
      <c r="I21" s="113" t="s">
        <v>28</v>
      </c>
      <c r="J21" s="114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108" t="s">
        <v>208</v>
      </c>
      <c r="BA21" s="108" t="s">
        <v>1</v>
      </c>
      <c r="BB21" s="108" t="s">
        <v>1</v>
      </c>
      <c r="BC21" s="108" t="s">
        <v>209</v>
      </c>
      <c r="BD21" s="108" t="s">
        <v>89</v>
      </c>
    </row>
    <row r="22" spans="1:56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108" t="s">
        <v>210</v>
      </c>
      <c r="BA22" s="108" t="s">
        <v>1</v>
      </c>
      <c r="BB22" s="108" t="s">
        <v>1</v>
      </c>
      <c r="BC22" s="108" t="s">
        <v>154</v>
      </c>
      <c r="BD22" s="108" t="s">
        <v>89</v>
      </c>
    </row>
    <row r="23" spans="1:56" s="2" customFormat="1" ht="12" customHeight="1">
      <c r="A23" s="34"/>
      <c r="B23" s="39"/>
      <c r="C23" s="34"/>
      <c r="D23" s="113" t="s">
        <v>37</v>
      </c>
      <c r="E23" s="34"/>
      <c r="F23" s="34"/>
      <c r="G23" s="34"/>
      <c r="H23" s="34"/>
      <c r="I23" s="113" t="s">
        <v>25</v>
      </c>
      <c r="J23" s="114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108" t="s">
        <v>211</v>
      </c>
      <c r="BA23" s="108" t="s">
        <v>1</v>
      </c>
      <c r="BB23" s="108" t="s">
        <v>1</v>
      </c>
      <c r="BC23" s="108" t="s">
        <v>212</v>
      </c>
      <c r="BD23" s="108" t="s">
        <v>89</v>
      </c>
    </row>
    <row r="24" spans="1:56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28</v>
      </c>
      <c r="J24" s="114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108" t="s">
        <v>213</v>
      </c>
      <c r="BA24" s="108" t="s">
        <v>1</v>
      </c>
      <c r="BB24" s="108" t="s">
        <v>1</v>
      </c>
      <c r="BC24" s="108" t="s">
        <v>87</v>
      </c>
      <c r="BD24" s="108" t="s">
        <v>89</v>
      </c>
    </row>
    <row r="25" spans="1:56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108" t="s">
        <v>214</v>
      </c>
      <c r="BA25" s="108" t="s">
        <v>1</v>
      </c>
      <c r="BB25" s="108" t="s">
        <v>1</v>
      </c>
      <c r="BC25" s="108" t="s">
        <v>215</v>
      </c>
      <c r="BD25" s="108" t="s">
        <v>89</v>
      </c>
    </row>
    <row r="26" spans="1:56" s="2" customFormat="1" ht="12" customHeight="1">
      <c r="A26" s="34"/>
      <c r="B26" s="39"/>
      <c r="C26" s="34"/>
      <c r="D26" s="113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108" t="s">
        <v>216</v>
      </c>
      <c r="BA26" s="108" t="s">
        <v>1</v>
      </c>
      <c r="BB26" s="108" t="s">
        <v>1</v>
      </c>
      <c r="BC26" s="108" t="s">
        <v>217</v>
      </c>
      <c r="BD26" s="108" t="s">
        <v>89</v>
      </c>
    </row>
    <row r="27" spans="1:56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Z27" s="241" t="s">
        <v>218</v>
      </c>
      <c r="BA27" s="241" t="s">
        <v>1</v>
      </c>
      <c r="BB27" s="241" t="s">
        <v>1</v>
      </c>
      <c r="BC27" s="241" t="s">
        <v>219</v>
      </c>
      <c r="BD27" s="241" t="s">
        <v>89</v>
      </c>
    </row>
    <row r="28" spans="1:56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Z28" s="108" t="s">
        <v>220</v>
      </c>
      <c r="BA28" s="108" t="s">
        <v>1</v>
      </c>
      <c r="BB28" s="108" t="s">
        <v>1</v>
      </c>
      <c r="BC28" s="108" t="s">
        <v>221</v>
      </c>
      <c r="BD28" s="108" t="s">
        <v>89</v>
      </c>
    </row>
    <row r="29" spans="1:56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Z29" s="108" t="s">
        <v>222</v>
      </c>
      <c r="BA29" s="108" t="s">
        <v>1</v>
      </c>
      <c r="BB29" s="108" t="s">
        <v>1</v>
      </c>
      <c r="BC29" s="108" t="s">
        <v>223</v>
      </c>
      <c r="BD29" s="108" t="s">
        <v>89</v>
      </c>
    </row>
    <row r="30" spans="1:56" s="2" customFormat="1" ht="25.35" customHeight="1">
      <c r="A30" s="34"/>
      <c r="B30" s="39"/>
      <c r="C30" s="34"/>
      <c r="D30" s="120" t="s">
        <v>39</v>
      </c>
      <c r="E30" s="34"/>
      <c r="F30" s="34"/>
      <c r="G30" s="34"/>
      <c r="H30" s="34"/>
      <c r="I30" s="34"/>
      <c r="J30" s="121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Z30" s="108" t="s">
        <v>224</v>
      </c>
      <c r="BA30" s="108" t="s">
        <v>1</v>
      </c>
      <c r="BB30" s="108" t="s">
        <v>1</v>
      </c>
      <c r="BC30" s="108" t="s">
        <v>225</v>
      </c>
      <c r="BD30" s="108" t="s">
        <v>89</v>
      </c>
    </row>
    <row r="31" spans="1:56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Z31" s="108" t="s">
        <v>226</v>
      </c>
      <c r="BA31" s="108" t="s">
        <v>1</v>
      </c>
      <c r="BB31" s="108" t="s">
        <v>1</v>
      </c>
      <c r="BC31" s="108" t="s">
        <v>87</v>
      </c>
      <c r="BD31" s="108" t="s">
        <v>89</v>
      </c>
    </row>
    <row r="32" spans="1:56" s="2" customFormat="1" ht="14.45" customHeight="1">
      <c r="A32" s="34"/>
      <c r="B32" s="39"/>
      <c r="C32" s="34"/>
      <c r="D32" s="34"/>
      <c r="E32" s="34"/>
      <c r="F32" s="122" t="s">
        <v>41</v>
      </c>
      <c r="G32" s="34"/>
      <c r="H32" s="34"/>
      <c r="I32" s="122" t="s">
        <v>40</v>
      </c>
      <c r="J32" s="122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Z32" s="108" t="s">
        <v>227</v>
      </c>
      <c r="BA32" s="108" t="s">
        <v>1</v>
      </c>
      <c r="BB32" s="108" t="s">
        <v>1</v>
      </c>
      <c r="BC32" s="108" t="s">
        <v>87</v>
      </c>
      <c r="BD32" s="108" t="s">
        <v>89</v>
      </c>
    </row>
    <row r="33" spans="1:56" s="2" customFormat="1" ht="14.45" customHeight="1">
      <c r="A33" s="34"/>
      <c r="B33" s="39"/>
      <c r="C33" s="34"/>
      <c r="D33" s="123" t="s">
        <v>43</v>
      </c>
      <c r="E33" s="113" t="s">
        <v>44</v>
      </c>
      <c r="F33" s="124">
        <f>ROUND((SUM(BE129:BE390)),  2)</f>
        <v>0</v>
      </c>
      <c r="G33" s="34"/>
      <c r="H33" s="34"/>
      <c r="I33" s="125">
        <v>0.21</v>
      </c>
      <c r="J33" s="124">
        <f>ROUND(((SUM(BE129:BE390))*I33),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Z33" s="108" t="s">
        <v>228</v>
      </c>
      <c r="BA33" s="108" t="s">
        <v>1</v>
      </c>
      <c r="BB33" s="108" t="s">
        <v>1</v>
      </c>
      <c r="BC33" s="108" t="s">
        <v>89</v>
      </c>
      <c r="BD33" s="108" t="s">
        <v>89</v>
      </c>
    </row>
    <row r="34" spans="1:56" s="2" customFormat="1" ht="14.45" customHeight="1">
      <c r="A34" s="34"/>
      <c r="B34" s="39"/>
      <c r="C34" s="34"/>
      <c r="D34" s="34"/>
      <c r="E34" s="113" t="s">
        <v>45</v>
      </c>
      <c r="F34" s="124">
        <f>ROUND((SUM(BF129:BF390)),  2)</f>
        <v>0</v>
      </c>
      <c r="G34" s="34"/>
      <c r="H34" s="34"/>
      <c r="I34" s="125">
        <v>0.15</v>
      </c>
      <c r="J34" s="124">
        <f>ROUND(((SUM(BF129:BF390))*I34),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Z34" s="108" t="s">
        <v>229</v>
      </c>
      <c r="BA34" s="108" t="s">
        <v>1</v>
      </c>
      <c r="BB34" s="108" t="s">
        <v>1</v>
      </c>
      <c r="BC34" s="108" t="s">
        <v>87</v>
      </c>
      <c r="BD34" s="108" t="s">
        <v>89</v>
      </c>
    </row>
    <row r="35" spans="1:56" s="2" customFormat="1" ht="14.45" hidden="1" customHeight="1">
      <c r="A35" s="34"/>
      <c r="B35" s="39"/>
      <c r="C35" s="34"/>
      <c r="D35" s="34"/>
      <c r="E35" s="113" t="s">
        <v>46</v>
      </c>
      <c r="F35" s="124">
        <f>ROUND((SUM(BG129:BG390)),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Z35" s="108" t="s">
        <v>230</v>
      </c>
      <c r="BA35" s="108" t="s">
        <v>1</v>
      </c>
      <c r="BB35" s="108" t="s">
        <v>1</v>
      </c>
      <c r="BC35" s="108" t="s">
        <v>87</v>
      </c>
      <c r="BD35" s="108" t="s">
        <v>89</v>
      </c>
    </row>
    <row r="36" spans="1:56" s="2" customFormat="1" ht="14.45" hidden="1" customHeight="1">
      <c r="A36" s="34"/>
      <c r="B36" s="39"/>
      <c r="C36" s="34"/>
      <c r="D36" s="34"/>
      <c r="E36" s="113" t="s">
        <v>47</v>
      </c>
      <c r="F36" s="124">
        <f>ROUND((SUM(BH129:BH390)),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Z36" s="108" t="s">
        <v>231</v>
      </c>
      <c r="BA36" s="108" t="s">
        <v>1</v>
      </c>
      <c r="BB36" s="108" t="s">
        <v>1</v>
      </c>
      <c r="BC36" s="108" t="s">
        <v>89</v>
      </c>
      <c r="BD36" s="108" t="s">
        <v>89</v>
      </c>
    </row>
    <row r="37" spans="1:56" s="2" customFormat="1" ht="14.45" hidden="1" customHeight="1">
      <c r="A37" s="34"/>
      <c r="B37" s="39"/>
      <c r="C37" s="34"/>
      <c r="D37" s="34"/>
      <c r="E37" s="113" t="s">
        <v>48</v>
      </c>
      <c r="F37" s="124">
        <f>ROUND((SUM(BI129:BI390)),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Z37" s="108" t="s">
        <v>232</v>
      </c>
      <c r="BA37" s="108" t="s">
        <v>1</v>
      </c>
      <c r="BB37" s="108" t="s">
        <v>1</v>
      </c>
      <c r="BC37" s="108" t="s">
        <v>87</v>
      </c>
      <c r="BD37" s="108" t="s">
        <v>89</v>
      </c>
    </row>
    <row r="38" spans="1:56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Z38" s="108" t="s">
        <v>233</v>
      </c>
      <c r="BA38" s="108" t="s">
        <v>1</v>
      </c>
      <c r="BB38" s="108" t="s">
        <v>1</v>
      </c>
      <c r="BC38" s="108" t="s">
        <v>87</v>
      </c>
      <c r="BD38" s="108" t="s">
        <v>89</v>
      </c>
    </row>
    <row r="39" spans="1:56" s="2" customFormat="1" ht="25.35" customHeight="1">
      <c r="A39" s="34"/>
      <c r="B39" s="39"/>
      <c r="C39" s="126"/>
      <c r="D39" s="127" t="s">
        <v>49</v>
      </c>
      <c r="E39" s="128"/>
      <c r="F39" s="128"/>
      <c r="G39" s="129" t="s">
        <v>50</v>
      </c>
      <c r="H39" s="130" t="s">
        <v>51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Z39" s="108" t="s">
        <v>234</v>
      </c>
      <c r="BA39" s="108" t="s">
        <v>1</v>
      </c>
      <c r="BB39" s="108" t="s">
        <v>1</v>
      </c>
      <c r="BC39" s="108" t="s">
        <v>87</v>
      </c>
      <c r="BD39" s="108" t="s">
        <v>89</v>
      </c>
    </row>
    <row r="40" spans="1:56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Z40" s="108" t="s">
        <v>235</v>
      </c>
      <c r="BA40" s="108" t="s">
        <v>1</v>
      </c>
      <c r="BB40" s="108" t="s">
        <v>1</v>
      </c>
      <c r="BC40" s="108" t="s">
        <v>87</v>
      </c>
      <c r="BD40" s="108" t="s">
        <v>89</v>
      </c>
    </row>
    <row r="41" spans="1:56" s="1" customFormat="1" ht="14.45" customHeight="1">
      <c r="B41" s="20"/>
      <c r="L41" s="20"/>
    </row>
    <row r="42" spans="1:56" s="1" customFormat="1" ht="14.45" customHeight="1">
      <c r="B42" s="20"/>
      <c r="L42" s="20"/>
    </row>
    <row r="43" spans="1:56" s="1" customFormat="1" ht="14.45" customHeight="1">
      <c r="B43" s="20"/>
      <c r="L43" s="20"/>
    </row>
    <row r="44" spans="1:56" s="1" customFormat="1" ht="14.45" customHeight="1">
      <c r="B44" s="20"/>
      <c r="L44" s="20"/>
    </row>
    <row r="45" spans="1:56" s="1" customFormat="1" ht="14.45" customHeight="1">
      <c r="B45" s="20"/>
      <c r="L45" s="20"/>
    </row>
    <row r="46" spans="1:56" s="1" customFormat="1" ht="14.45" customHeight="1">
      <c r="B46" s="20"/>
      <c r="L46" s="20"/>
    </row>
    <row r="47" spans="1:56" s="1" customFormat="1" ht="14.45" customHeight="1">
      <c r="B47" s="20"/>
      <c r="L47" s="20"/>
    </row>
    <row r="48" spans="1:56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Rekonstrukce MK v obci Kfely, II. část – přední Kfely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SO 101 - Komunikace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12. 9. 2022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Ostrov</v>
      </c>
      <c r="G91" s="36"/>
      <c r="H91" s="36"/>
      <c r="I91" s="29" t="s">
        <v>32</v>
      </c>
      <c r="J91" s="32" t="str">
        <f>E21</f>
        <v>Ing. Igor Hrazdil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Igor Hrazdil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115</v>
      </c>
      <c r="D96" s="36"/>
      <c r="E96" s="36"/>
      <c r="F96" s="36"/>
      <c r="G96" s="36"/>
      <c r="H96" s="36"/>
      <c r="I96" s="36"/>
      <c r="J96" s="84">
        <f>J129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48"/>
      <c r="C97" s="149"/>
      <c r="D97" s="150" t="s">
        <v>117</v>
      </c>
      <c r="E97" s="151"/>
      <c r="F97" s="151"/>
      <c r="G97" s="151"/>
      <c r="H97" s="151"/>
      <c r="I97" s="151"/>
      <c r="J97" s="152">
        <f>J130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236</v>
      </c>
      <c r="E98" s="157"/>
      <c r="F98" s="157"/>
      <c r="G98" s="157"/>
      <c r="H98" s="157"/>
      <c r="I98" s="157"/>
      <c r="J98" s="158">
        <f>J131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237</v>
      </c>
      <c r="E99" s="157"/>
      <c r="F99" s="157"/>
      <c r="G99" s="157"/>
      <c r="H99" s="157"/>
      <c r="I99" s="157"/>
      <c r="J99" s="158">
        <f>J171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238</v>
      </c>
      <c r="E100" s="157"/>
      <c r="F100" s="157"/>
      <c r="G100" s="157"/>
      <c r="H100" s="157"/>
      <c r="I100" s="157"/>
      <c r="J100" s="158">
        <f>J175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239</v>
      </c>
      <c r="E101" s="157"/>
      <c r="F101" s="157"/>
      <c r="G101" s="157"/>
      <c r="H101" s="157"/>
      <c r="I101" s="157"/>
      <c r="J101" s="158">
        <f>J179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240</v>
      </c>
      <c r="E102" s="157"/>
      <c r="F102" s="157"/>
      <c r="G102" s="157"/>
      <c r="H102" s="157"/>
      <c r="I102" s="157"/>
      <c r="J102" s="158">
        <f>J236</f>
        <v>0</v>
      </c>
      <c r="K102" s="155"/>
      <c r="L102" s="159"/>
    </row>
    <row r="103" spans="1:31" s="10" customFormat="1" ht="19.899999999999999" customHeight="1">
      <c r="B103" s="154"/>
      <c r="C103" s="155"/>
      <c r="D103" s="156" t="s">
        <v>118</v>
      </c>
      <c r="E103" s="157"/>
      <c r="F103" s="157"/>
      <c r="G103" s="157"/>
      <c r="H103" s="157"/>
      <c r="I103" s="157"/>
      <c r="J103" s="158">
        <f>J239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241</v>
      </c>
      <c r="E104" s="157"/>
      <c r="F104" s="157"/>
      <c r="G104" s="157"/>
      <c r="H104" s="157"/>
      <c r="I104" s="157"/>
      <c r="J104" s="158">
        <f>J337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242</v>
      </c>
      <c r="E105" s="157"/>
      <c r="F105" s="157"/>
      <c r="G105" s="157"/>
      <c r="H105" s="157"/>
      <c r="I105" s="157"/>
      <c r="J105" s="158">
        <f>J367</f>
        <v>0</v>
      </c>
      <c r="K105" s="155"/>
      <c r="L105" s="159"/>
    </row>
    <row r="106" spans="1:31" s="9" customFormat="1" ht="24.95" customHeight="1">
      <c r="B106" s="148"/>
      <c r="C106" s="149"/>
      <c r="D106" s="150" t="s">
        <v>243</v>
      </c>
      <c r="E106" s="151"/>
      <c r="F106" s="151"/>
      <c r="G106" s="151"/>
      <c r="H106" s="151"/>
      <c r="I106" s="151"/>
      <c r="J106" s="152">
        <f>J370</f>
        <v>0</v>
      </c>
      <c r="K106" s="149"/>
      <c r="L106" s="153"/>
    </row>
    <row r="107" spans="1:31" s="10" customFormat="1" ht="19.899999999999999" customHeight="1">
      <c r="B107" s="154"/>
      <c r="C107" s="155"/>
      <c r="D107" s="156" t="s">
        <v>244</v>
      </c>
      <c r="E107" s="157"/>
      <c r="F107" s="157"/>
      <c r="G107" s="157"/>
      <c r="H107" s="157"/>
      <c r="I107" s="157"/>
      <c r="J107" s="158">
        <f>J371</f>
        <v>0</v>
      </c>
      <c r="K107" s="155"/>
      <c r="L107" s="159"/>
    </row>
    <row r="108" spans="1:31" s="9" customFormat="1" ht="24.95" customHeight="1">
      <c r="B108" s="148"/>
      <c r="C108" s="149"/>
      <c r="D108" s="150" t="s">
        <v>245</v>
      </c>
      <c r="E108" s="151"/>
      <c r="F108" s="151"/>
      <c r="G108" s="151"/>
      <c r="H108" s="151"/>
      <c r="I108" s="151"/>
      <c r="J108" s="152">
        <f>J378</f>
        <v>0</v>
      </c>
      <c r="K108" s="149"/>
      <c r="L108" s="153"/>
    </row>
    <row r="109" spans="1:31" s="10" customFormat="1" ht="19.899999999999999" customHeight="1">
      <c r="B109" s="154"/>
      <c r="C109" s="155"/>
      <c r="D109" s="156" t="s">
        <v>246</v>
      </c>
      <c r="E109" s="157"/>
      <c r="F109" s="157"/>
      <c r="G109" s="157"/>
      <c r="H109" s="157"/>
      <c r="I109" s="157"/>
      <c r="J109" s="158">
        <f>J379</f>
        <v>0</v>
      </c>
      <c r="K109" s="155"/>
      <c r="L109" s="159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119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318" t="str">
        <f>E7</f>
        <v>Rekonstrukce MK v obci Kfely, II. část – přední Kfely</v>
      </c>
      <c r="F119" s="319"/>
      <c r="G119" s="319"/>
      <c r="H119" s="319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110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70" t="str">
        <f>E9</f>
        <v>SO 101 - Komunikace</v>
      </c>
      <c r="F121" s="320"/>
      <c r="G121" s="320"/>
      <c r="H121" s="320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F12</f>
        <v xml:space="preserve"> </v>
      </c>
      <c r="G123" s="36"/>
      <c r="H123" s="36"/>
      <c r="I123" s="29" t="s">
        <v>22</v>
      </c>
      <c r="J123" s="66" t="str">
        <f>IF(J12="","",J12)</f>
        <v>12. 9. 2022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9" t="s">
        <v>24</v>
      </c>
      <c r="D125" s="36"/>
      <c r="E125" s="36"/>
      <c r="F125" s="27" t="str">
        <f>E15</f>
        <v>Město Ostrov</v>
      </c>
      <c r="G125" s="36"/>
      <c r="H125" s="36"/>
      <c r="I125" s="29" t="s">
        <v>32</v>
      </c>
      <c r="J125" s="32" t="str">
        <f>E21</f>
        <v>Ing. Igor Hrazdil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30</v>
      </c>
      <c r="D126" s="36"/>
      <c r="E126" s="36"/>
      <c r="F126" s="27" t="str">
        <f>IF(E18="","",E18)</f>
        <v>Vyplň údaj</v>
      </c>
      <c r="G126" s="36"/>
      <c r="H126" s="36"/>
      <c r="I126" s="29" t="s">
        <v>37</v>
      </c>
      <c r="J126" s="32" t="str">
        <f>E24</f>
        <v>Ing. Igor Hrazdil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0"/>
      <c r="B128" s="161"/>
      <c r="C128" s="162" t="s">
        <v>120</v>
      </c>
      <c r="D128" s="163" t="s">
        <v>64</v>
      </c>
      <c r="E128" s="163" t="s">
        <v>60</v>
      </c>
      <c r="F128" s="163" t="s">
        <v>61</v>
      </c>
      <c r="G128" s="163" t="s">
        <v>121</v>
      </c>
      <c r="H128" s="163" t="s">
        <v>122</v>
      </c>
      <c r="I128" s="163" t="s">
        <v>123</v>
      </c>
      <c r="J128" s="163" t="s">
        <v>114</v>
      </c>
      <c r="K128" s="164" t="s">
        <v>124</v>
      </c>
      <c r="L128" s="165"/>
      <c r="M128" s="75" t="s">
        <v>1</v>
      </c>
      <c r="N128" s="76" t="s">
        <v>43</v>
      </c>
      <c r="O128" s="76" t="s">
        <v>125</v>
      </c>
      <c r="P128" s="76" t="s">
        <v>126</v>
      </c>
      <c r="Q128" s="76" t="s">
        <v>127</v>
      </c>
      <c r="R128" s="76" t="s">
        <v>128</v>
      </c>
      <c r="S128" s="76" t="s">
        <v>129</v>
      </c>
      <c r="T128" s="77" t="s">
        <v>130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pans="1:65" s="2" customFormat="1" ht="22.9" customHeight="1">
      <c r="A129" s="34"/>
      <c r="B129" s="35"/>
      <c r="C129" s="82" t="s">
        <v>131</v>
      </c>
      <c r="D129" s="36"/>
      <c r="E129" s="36"/>
      <c r="F129" s="36"/>
      <c r="G129" s="36"/>
      <c r="H129" s="36"/>
      <c r="I129" s="36"/>
      <c r="J129" s="166">
        <f>BK129</f>
        <v>0</v>
      </c>
      <c r="K129" s="36"/>
      <c r="L129" s="39"/>
      <c r="M129" s="78"/>
      <c r="N129" s="167"/>
      <c r="O129" s="79"/>
      <c r="P129" s="168">
        <f>P130+P370+P378</f>
        <v>0</v>
      </c>
      <c r="Q129" s="79"/>
      <c r="R129" s="168">
        <f>R130+R370+R378</f>
        <v>121.65855559999999</v>
      </c>
      <c r="S129" s="79"/>
      <c r="T129" s="169">
        <f>T130+T370+T378</f>
        <v>465.74225000000001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78</v>
      </c>
      <c r="AU129" s="17" t="s">
        <v>116</v>
      </c>
      <c r="BK129" s="170">
        <f>BK130+BK370+BK378</f>
        <v>0</v>
      </c>
    </row>
    <row r="130" spans="1:65" s="12" customFormat="1" ht="25.9" customHeight="1">
      <c r="B130" s="171"/>
      <c r="C130" s="172"/>
      <c r="D130" s="173" t="s">
        <v>78</v>
      </c>
      <c r="E130" s="174" t="s">
        <v>132</v>
      </c>
      <c r="F130" s="174" t="s">
        <v>133</v>
      </c>
      <c r="G130" s="172"/>
      <c r="H130" s="172"/>
      <c r="I130" s="175"/>
      <c r="J130" s="176">
        <f>BK130</f>
        <v>0</v>
      </c>
      <c r="K130" s="172"/>
      <c r="L130" s="177"/>
      <c r="M130" s="178"/>
      <c r="N130" s="179"/>
      <c r="O130" s="179"/>
      <c r="P130" s="180">
        <f>P131+P171+P175+P179+P236+P239+P337+P367</f>
        <v>0</v>
      </c>
      <c r="Q130" s="179"/>
      <c r="R130" s="180">
        <f>R131+R171+R175+R179+R236+R239+R337+R367</f>
        <v>121.63846559999999</v>
      </c>
      <c r="S130" s="179"/>
      <c r="T130" s="181">
        <f>T131+T171+T175+T179+T236+T239+T337+T367</f>
        <v>465.74225000000001</v>
      </c>
      <c r="AR130" s="182" t="s">
        <v>87</v>
      </c>
      <c r="AT130" s="183" t="s">
        <v>78</v>
      </c>
      <c r="AU130" s="183" t="s">
        <v>79</v>
      </c>
      <c r="AY130" s="182" t="s">
        <v>134</v>
      </c>
      <c r="BK130" s="184">
        <f>BK131+BK171+BK175+BK179+BK236+BK239+BK337+BK367</f>
        <v>0</v>
      </c>
    </row>
    <row r="131" spans="1:65" s="12" customFormat="1" ht="22.9" customHeight="1">
      <c r="B131" s="171"/>
      <c r="C131" s="172"/>
      <c r="D131" s="173" t="s">
        <v>78</v>
      </c>
      <c r="E131" s="185" t="s">
        <v>87</v>
      </c>
      <c r="F131" s="185" t="s">
        <v>247</v>
      </c>
      <c r="G131" s="172"/>
      <c r="H131" s="172"/>
      <c r="I131" s="175"/>
      <c r="J131" s="186">
        <f>BK131</f>
        <v>0</v>
      </c>
      <c r="K131" s="172"/>
      <c r="L131" s="177"/>
      <c r="M131" s="178"/>
      <c r="N131" s="179"/>
      <c r="O131" s="179"/>
      <c r="P131" s="180">
        <f>SUM(P132:P170)</f>
        <v>0</v>
      </c>
      <c r="Q131" s="179"/>
      <c r="R131" s="180">
        <f>SUM(R132:R170)</f>
        <v>5.6520000000000008E-4</v>
      </c>
      <c r="S131" s="179"/>
      <c r="T131" s="181">
        <f>SUM(T132:T170)</f>
        <v>465.32425000000001</v>
      </c>
      <c r="AR131" s="182" t="s">
        <v>87</v>
      </c>
      <c r="AT131" s="183" t="s">
        <v>78</v>
      </c>
      <c r="AU131" s="183" t="s">
        <v>87</v>
      </c>
      <c r="AY131" s="182" t="s">
        <v>134</v>
      </c>
      <c r="BK131" s="184">
        <f>SUM(BK132:BK170)</f>
        <v>0</v>
      </c>
    </row>
    <row r="132" spans="1:65" s="2" customFormat="1" ht="24.2" customHeight="1">
      <c r="A132" s="34"/>
      <c r="B132" s="35"/>
      <c r="C132" s="187" t="s">
        <v>87</v>
      </c>
      <c r="D132" s="187" t="s">
        <v>137</v>
      </c>
      <c r="E132" s="188" t="s">
        <v>248</v>
      </c>
      <c r="F132" s="189" t="s">
        <v>249</v>
      </c>
      <c r="G132" s="190" t="s">
        <v>250</v>
      </c>
      <c r="H132" s="191">
        <v>11.952</v>
      </c>
      <c r="I132" s="192"/>
      <c r="J132" s="193">
        <f>ROUND(I132*H132,2)</f>
        <v>0</v>
      </c>
      <c r="K132" s="189" t="s">
        <v>141</v>
      </c>
      <c r="L132" s="39"/>
      <c r="M132" s="194" t="s">
        <v>1</v>
      </c>
      <c r="N132" s="195" t="s">
        <v>44</v>
      </c>
      <c r="O132" s="71"/>
      <c r="P132" s="196">
        <f>O132*H132</f>
        <v>0</v>
      </c>
      <c r="Q132" s="196">
        <v>0</v>
      </c>
      <c r="R132" s="196">
        <f>Q132*H132</f>
        <v>0</v>
      </c>
      <c r="S132" s="196">
        <v>0.26</v>
      </c>
      <c r="T132" s="197">
        <f>S132*H132</f>
        <v>3.1075200000000001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107</v>
      </c>
      <c r="AT132" s="198" t="s">
        <v>137</v>
      </c>
      <c r="AU132" s="198" t="s">
        <v>89</v>
      </c>
      <c r="AY132" s="17" t="s">
        <v>134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87</v>
      </c>
      <c r="BK132" s="199">
        <f>ROUND(I132*H132,2)</f>
        <v>0</v>
      </c>
      <c r="BL132" s="17" t="s">
        <v>107</v>
      </c>
      <c r="BM132" s="198" t="s">
        <v>251</v>
      </c>
    </row>
    <row r="133" spans="1:65" s="2" customFormat="1" ht="39">
      <c r="A133" s="34"/>
      <c r="B133" s="35"/>
      <c r="C133" s="36"/>
      <c r="D133" s="200" t="s">
        <v>143</v>
      </c>
      <c r="E133" s="36"/>
      <c r="F133" s="201" t="s">
        <v>252</v>
      </c>
      <c r="G133" s="36"/>
      <c r="H133" s="36"/>
      <c r="I133" s="202"/>
      <c r="J133" s="36"/>
      <c r="K133" s="36"/>
      <c r="L133" s="39"/>
      <c r="M133" s="203"/>
      <c r="N133" s="204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143</v>
      </c>
      <c r="AU133" s="17" t="s">
        <v>89</v>
      </c>
    </row>
    <row r="134" spans="1:65" s="13" customFormat="1" ht="11.25">
      <c r="B134" s="205"/>
      <c r="C134" s="206"/>
      <c r="D134" s="200" t="s">
        <v>145</v>
      </c>
      <c r="E134" s="207" t="s">
        <v>206</v>
      </c>
      <c r="F134" s="208" t="s">
        <v>207</v>
      </c>
      <c r="G134" s="206"/>
      <c r="H134" s="209">
        <v>11.952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145</v>
      </c>
      <c r="AU134" s="215" t="s">
        <v>89</v>
      </c>
      <c r="AV134" s="13" t="s">
        <v>89</v>
      </c>
      <c r="AW134" s="13" t="s">
        <v>36</v>
      </c>
      <c r="AX134" s="13" t="s">
        <v>87</v>
      </c>
      <c r="AY134" s="215" t="s">
        <v>134</v>
      </c>
    </row>
    <row r="135" spans="1:65" s="2" customFormat="1" ht="24.2" customHeight="1">
      <c r="A135" s="34"/>
      <c r="B135" s="35"/>
      <c r="C135" s="187" t="s">
        <v>89</v>
      </c>
      <c r="D135" s="187" t="s">
        <v>137</v>
      </c>
      <c r="E135" s="188" t="s">
        <v>253</v>
      </c>
      <c r="F135" s="189" t="s">
        <v>254</v>
      </c>
      <c r="G135" s="190" t="s">
        <v>250</v>
      </c>
      <c r="H135" s="191">
        <v>22.265999999999998</v>
      </c>
      <c r="I135" s="192"/>
      <c r="J135" s="193">
        <f>ROUND(I135*H135,2)</f>
        <v>0</v>
      </c>
      <c r="K135" s="189" t="s">
        <v>141</v>
      </c>
      <c r="L135" s="39"/>
      <c r="M135" s="194" t="s">
        <v>1</v>
      </c>
      <c r="N135" s="195" t="s">
        <v>44</v>
      </c>
      <c r="O135" s="71"/>
      <c r="P135" s="196">
        <f>O135*H135</f>
        <v>0</v>
      </c>
      <c r="Q135" s="196">
        <v>0</v>
      </c>
      <c r="R135" s="196">
        <f>Q135*H135</f>
        <v>0</v>
      </c>
      <c r="S135" s="196">
        <v>0.29499999999999998</v>
      </c>
      <c r="T135" s="197">
        <f>S135*H135</f>
        <v>6.5684699999999987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107</v>
      </c>
      <c r="AT135" s="198" t="s">
        <v>137</v>
      </c>
      <c r="AU135" s="198" t="s">
        <v>89</v>
      </c>
      <c r="AY135" s="17" t="s">
        <v>134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87</v>
      </c>
      <c r="BK135" s="199">
        <f>ROUND(I135*H135,2)</f>
        <v>0</v>
      </c>
      <c r="BL135" s="17" t="s">
        <v>107</v>
      </c>
      <c r="BM135" s="198" t="s">
        <v>255</v>
      </c>
    </row>
    <row r="136" spans="1:65" s="2" customFormat="1" ht="29.25">
      <c r="A136" s="34"/>
      <c r="B136" s="35"/>
      <c r="C136" s="36"/>
      <c r="D136" s="200" t="s">
        <v>143</v>
      </c>
      <c r="E136" s="36"/>
      <c r="F136" s="201" t="s">
        <v>256</v>
      </c>
      <c r="G136" s="36"/>
      <c r="H136" s="36"/>
      <c r="I136" s="202"/>
      <c r="J136" s="36"/>
      <c r="K136" s="36"/>
      <c r="L136" s="39"/>
      <c r="M136" s="203"/>
      <c r="N136" s="204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143</v>
      </c>
      <c r="AU136" s="17" t="s">
        <v>89</v>
      </c>
    </row>
    <row r="137" spans="1:65" s="13" customFormat="1" ht="11.25">
      <c r="B137" s="205"/>
      <c r="C137" s="206"/>
      <c r="D137" s="200" t="s">
        <v>145</v>
      </c>
      <c r="E137" s="207" t="s">
        <v>208</v>
      </c>
      <c r="F137" s="208" t="s">
        <v>209</v>
      </c>
      <c r="G137" s="206"/>
      <c r="H137" s="209">
        <v>22.265999999999998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145</v>
      </c>
      <c r="AU137" s="215" t="s">
        <v>89</v>
      </c>
      <c r="AV137" s="13" t="s">
        <v>89</v>
      </c>
      <c r="AW137" s="13" t="s">
        <v>36</v>
      </c>
      <c r="AX137" s="13" t="s">
        <v>87</v>
      </c>
      <c r="AY137" s="215" t="s">
        <v>134</v>
      </c>
    </row>
    <row r="138" spans="1:65" s="2" customFormat="1" ht="24.2" customHeight="1">
      <c r="A138" s="34"/>
      <c r="B138" s="35"/>
      <c r="C138" s="187" t="s">
        <v>154</v>
      </c>
      <c r="D138" s="187" t="s">
        <v>137</v>
      </c>
      <c r="E138" s="188" t="s">
        <v>257</v>
      </c>
      <c r="F138" s="189" t="s">
        <v>258</v>
      </c>
      <c r="G138" s="190" t="s">
        <v>250</v>
      </c>
      <c r="H138" s="191">
        <v>10</v>
      </c>
      <c r="I138" s="192"/>
      <c r="J138" s="193">
        <f>ROUND(I138*H138,2)</f>
        <v>0</v>
      </c>
      <c r="K138" s="189" t="s">
        <v>141</v>
      </c>
      <c r="L138" s="39"/>
      <c r="M138" s="194" t="s">
        <v>1</v>
      </c>
      <c r="N138" s="195" t="s">
        <v>44</v>
      </c>
      <c r="O138" s="71"/>
      <c r="P138" s="196">
        <f>O138*H138</f>
        <v>0</v>
      </c>
      <c r="Q138" s="196">
        <v>0</v>
      </c>
      <c r="R138" s="196">
        <f>Q138*H138</f>
        <v>0</v>
      </c>
      <c r="S138" s="196">
        <v>0.22</v>
      </c>
      <c r="T138" s="197">
        <f>S138*H138</f>
        <v>2.2000000000000002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107</v>
      </c>
      <c r="AT138" s="198" t="s">
        <v>137</v>
      </c>
      <c r="AU138" s="198" t="s">
        <v>89</v>
      </c>
      <c r="AY138" s="17" t="s">
        <v>134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87</v>
      </c>
      <c r="BK138" s="199">
        <f>ROUND(I138*H138,2)</f>
        <v>0</v>
      </c>
      <c r="BL138" s="17" t="s">
        <v>107</v>
      </c>
      <c r="BM138" s="198" t="s">
        <v>259</v>
      </c>
    </row>
    <row r="139" spans="1:65" s="2" customFormat="1" ht="29.25">
      <c r="A139" s="34"/>
      <c r="B139" s="35"/>
      <c r="C139" s="36"/>
      <c r="D139" s="200" t="s">
        <v>143</v>
      </c>
      <c r="E139" s="36"/>
      <c r="F139" s="201" t="s">
        <v>260</v>
      </c>
      <c r="G139" s="36"/>
      <c r="H139" s="36"/>
      <c r="I139" s="202"/>
      <c r="J139" s="36"/>
      <c r="K139" s="36"/>
      <c r="L139" s="39"/>
      <c r="M139" s="203"/>
      <c r="N139" s="204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143</v>
      </c>
      <c r="AU139" s="17" t="s">
        <v>89</v>
      </c>
    </row>
    <row r="140" spans="1:65" s="13" customFormat="1" ht="11.25">
      <c r="B140" s="205"/>
      <c r="C140" s="206"/>
      <c r="D140" s="200" t="s">
        <v>145</v>
      </c>
      <c r="E140" s="207" t="s">
        <v>198</v>
      </c>
      <c r="F140" s="208" t="s">
        <v>261</v>
      </c>
      <c r="G140" s="206"/>
      <c r="H140" s="209">
        <v>10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145</v>
      </c>
      <c r="AU140" s="215" t="s">
        <v>89</v>
      </c>
      <c r="AV140" s="13" t="s">
        <v>89</v>
      </c>
      <c r="AW140" s="13" t="s">
        <v>36</v>
      </c>
      <c r="AX140" s="13" t="s">
        <v>87</v>
      </c>
      <c r="AY140" s="215" t="s">
        <v>134</v>
      </c>
    </row>
    <row r="141" spans="1:65" s="2" customFormat="1" ht="24.2" customHeight="1">
      <c r="A141" s="34"/>
      <c r="B141" s="35"/>
      <c r="C141" s="187" t="s">
        <v>107</v>
      </c>
      <c r="D141" s="187" t="s">
        <v>137</v>
      </c>
      <c r="E141" s="188" t="s">
        <v>262</v>
      </c>
      <c r="F141" s="189" t="s">
        <v>263</v>
      </c>
      <c r="G141" s="190" t="s">
        <v>250</v>
      </c>
      <c r="H141" s="191">
        <v>5.165</v>
      </c>
      <c r="I141" s="192"/>
      <c r="J141" s="193">
        <f>ROUND(I141*H141,2)</f>
        <v>0</v>
      </c>
      <c r="K141" s="189" t="s">
        <v>141</v>
      </c>
      <c r="L141" s="39"/>
      <c r="M141" s="194" t="s">
        <v>1</v>
      </c>
      <c r="N141" s="195" t="s">
        <v>44</v>
      </c>
      <c r="O141" s="71"/>
      <c r="P141" s="196">
        <f>O141*H141</f>
        <v>0</v>
      </c>
      <c r="Q141" s="196">
        <v>0</v>
      </c>
      <c r="R141" s="196">
        <f>Q141*H141</f>
        <v>0</v>
      </c>
      <c r="S141" s="196">
        <v>0.316</v>
      </c>
      <c r="T141" s="197">
        <f>S141*H141</f>
        <v>1.6321399999999999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107</v>
      </c>
      <c r="AT141" s="198" t="s">
        <v>137</v>
      </c>
      <c r="AU141" s="198" t="s">
        <v>89</v>
      </c>
      <c r="AY141" s="17" t="s">
        <v>134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87</v>
      </c>
      <c r="BK141" s="199">
        <f>ROUND(I141*H141,2)</f>
        <v>0</v>
      </c>
      <c r="BL141" s="17" t="s">
        <v>107</v>
      </c>
      <c r="BM141" s="198" t="s">
        <v>264</v>
      </c>
    </row>
    <row r="142" spans="1:65" s="2" customFormat="1" ht="29.25">
      <c r="A142" s="34"/>
      <c r="B142" s="35"/>
      <c r="C142" s="36"/>
      <c r="D142" s="200" t="s">
        <v>143</v>
      </c>
      <c r="E142" s="36"/>
      <c r="F142" s="201" t="s">
        <v>265</v>
      </c>
      <c r="G142" s="36"/>
      <c r="H142" s="36"/>
      <c r="I142" s="202"/>
      <c r="J142" s="36"/>
      <c r="K142" s="36"/>
      <c r="L142" s="39"/>
      <c r="M142" s="203"/>
      <c r="N142" s="204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143</v>
      </c>
      <c r="AU142" s="17" t="s">
        <v>89</v>
      </c>
    </row>
    <row r="143" spans="1:65" s="13" customFormat="1" ht="11.25">
      <c r="B143" s="205"/>
      <c r="C143" s="206"/>
      <c r="D143" s="200" t="s">
        <v>145</v>
      </c>
      <c r="E143" s="207" t="s">
        <v>266</v>
      </c>
      <c r="F143" s="208" t="s">
        <v>267</v>
      </c>
      <c r="G143" s="206"/>
      <c r="H143" s="209">
        <v>5.165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145</v>
      </c>
      <c r="AU143" s="215" t="s">
        <v>89</v>
      </c>
      <c r="AV143" s="13" t="s">
        <v>89</v>
      </c>
      <c r="AW143" s="13" t="s">
        <v>36</v>
      </c>
      <c r="AX143" s="13" t="s">
        <v>87</v>
      </c>
      <c r="AY143" s="215" t="s">
        <v>134</v>
      </c>
    </row>
    <row r="144" spans="1:65" s="2" customFormat="1" ht="24.2" customHeight="1">
      <c r="A144" s="34"/>
      <c r="B144" s="35"/>
      <c r="C144" s="187" t="s">
        <v>268</v>
      </c>
      <c r="D144" s="187" t="s">
        <v>137</v>
      </c>
      <c r="E144" s="188" t="s">
        <v>269</v>
      </c>
      <c r="F144" s="189" t="s">
        <v>270</v>
      </c>
      <c r="G144" s="190" t="s">
        <v>250</v>
      </c>
      <c r="H144" s="191">
        <v>749.90800000000002</v>
      </c>
      <c r="I144" s="192"/>
      <c r="J144" s="193">
        <f>ROUND(I144*H144,2)</f>
        <v>0</v>
      </c>
      <c r="K144" s="189" t="s">
        <v>141</v>
      </c>
      <c r="L144" s="39"/>
      <c r="M144" s="194" t="s">
        <v>1</v>
      </c>
      <c r="N144" s="195" t="s">
        <v>44</v>
      </c>
      <c r="O144" s="71"/>
      <c r="P144" s="196">
        <f>O144*H144</f>
        <v>0</v>
      </c>
      <c r="Q144" s="196">
        <v>0</v>
      </c>
      <c r="R144" s="196">
        <f>Q144*H144</f>
        <v>0</v>
      </c>
      <c r="S144" s="196">
        <v>0.28999999999999998</v>
      </c>
      <c r="T144" s="197">
        <f>S144*H144</f>
        <v>217.47332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107</v>
      </c>
      <c r="AT144" s="198" t="s">
        <v>137</v>
      </c>
      <c r="AU144" s="198" t="s">
        <v>89</v>
      </c>
      <c r="AY144" s="17" t="s">
        <v>134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87</v>
      </c>
      <c r="BK144" s="199">
        <f>ROUND(I144*H144,2)</f>
        <v>0</v>
      </c>
      <c r="BL144" s="17" t="s">
        <v>107</v>
      </c>
      <c r="BM144" s="198" t="s">
        <v>271</v>
      </c>
    </row>
    <row r="145" spans="1:65" s="2" customFormat="1" ht="39">
      <c r="A145" s="34"/>
      <c r="B145" s="35"/>
      <c r="C145" s="36"/>
      <c r="D145" s="200" t="s">
        <v>143</v>
      </c>
      <c r="E145" s="36"/>
      <c r="F145" s="201" t="s">
        <v>272</v>
      </c>
      <c r="G145" s="36"/>
      <c r="H145" s="36"/>
      <c r="I145" s="202"/>
      <c r="J145" s="36"/>
      <c r="K145" s="36"/>
      <c r="L145" s="39"/>
      <c r="M145" s="203"/>
      <c r="N145" s="204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143</v>
      </c>
      <c r="AU145" s="17" t="s">
        <v>89</v>
      </c>
    </row>
    <row r="146" spans="1:65" s="13" customFormat="1" ht="11.25">
      <c r="B146" s="205"/>
      <c r="C146" s="206"/>
      <c r="D146" s="200" t="s">
        <v>145</v>
      </c>
      <c r="E146" s="207" t="s">
        <v>1</v>
      </c>
      <c r="F146" s="208" t="s">
        <v>273</v>
      </c>
      <c r="G146" s="206"/>
      <c r="H146" s="209">
        <v>749.90800000000002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145</v>
      </c>
      <c r="AU146" s="215" t="s">
        <v>89</v>
      </c>
      <c r="AV146" s="13" t="s">
        <v>89</v>
      </c>
      <c r="AW146" s="13" t="s">
        <v>36</v>
      </c>
      <c r="AX146" s="13" t="s">
        <v>87</v>
      </c>
      <c r="AY146" s="215" t="s">
        <v>134</v>
      </c>
    </row>
    <row r="147" spans="1:65" s="2" customFormat="1" ht="24.2" customHeight="1">
      <c r="A147" s="34"/>
      <c r="B147" s="35"/>
      <c r="C147" s="187" t="s">
        <v>212</v>
      </c>
      <c r="D147" s="187" t="s">
        <v>137</v>
      </c>
      <c r="E147" s="188" t="s">
        <v>274</v>
      </c>
      <c r="F147" s="189" t="s">
        <v>275</v>
      </c>
      <c r="G147" s="190" t="s">
        <v>250</v>
      </c>
      <c r="H147" s="191">
        <v>3.54</v>
      </c>
      <c r="I147" s="192"/>
      <c r="J147" s="193">
        <f>ROUND(I147*H147,2)</f>
        <v>0</v>
      </c>
      <c r="K147" s="189" t="s">
        <v>141</v>
      </c>
      <c r="L147" s="39"/>
      <c r="M147" s="194" t="s">
        <v>1</v>
      </c>
      <c r="N147" s="195" t="s">
        <v>44</v>
      </c>
      <c r="O147" s="71"/>
      <c r="P147" s="196">
        <f>O147*H147</f>
        <v>0</v>
      </c>
      <c r="Q147" s="196">
        <v>0</v>
      </c>
      <c r="R147" s="196">
        <f>Q147*H147</f>
        <v>0</v>
      </c>
      <c r="S147" s="196">
        <v>0.32500000000000001</v>
      </c>
      <c r="T147" s="197">
        <f>S147*H147</f>
        <v>1.1505000000000001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107</v>
      </c>
      <c r="AT147" s="198" t="s">
        <v>137</v>
      </c>
      <c r="AU147" s="198" t="s">
        <v>89</v>
      </c>
      <c r="AY147" s="17" t="s">
        <v>134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87</v>
      </c>
      <c r="BK147" s="199">
        <f>ROUND(I147*H147,2)</f>
        <v>0</v>
      </c>
      <c r="BL147" s="17" t="s">
        <v>107</v>
      </c>
      <c r="BM147" s="198" t="s">
        <v>276</v>
      </c>
    </row>
    <row r="148" spans="1:65" s="2" customFormat="1" ht="39">
      <c r="A148" s="34"/>
      <c r="B148" s="35"/>
      <c r="C148" s="36"/>
      <c r="D148" s="200" t="s">
        <v>143</v>
      </c>
      <c r="E148" s="36"/>
      <c r="F148" s="201" t="s">
        <v>277</v>
      </c>
      <c r="G148" s="36"/>
      <c r="H148" s="36"/>
      <c r="I148" s="202"/>
      <c r="J148" s="36"/>
      <c r="K148" s="36"/>
      <c r="L148" s="39"/>
      <c r="M148" s="203"/>
      <c r="N148" s="204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143</v>
      </c>
      <c r="AU148" s="17" t="s">
        <v>89</v>
      </c>
    </row>
    <row r="149" spans="1:65" s="2" customFormat="1" ht="24.2" customHeight="1">
      <c r="A149" s="34"/>
      <c r="B149" s="35"/>
      <c r="C149" s="187" t="s">
        <v>278</v>
      </c>
      <c r="D149" s="187" t="s">
        <v>137</v>
      </c>
      <c r="E149" s="188" t="s">
        <v>279</v>
      </c>
      <c r="F149" s="189" t="s">
        <v>280</v>
      </c>
      <c r="G149" s="190" t="s">
        <v>250</v>
      </c>
      <c r="H149" s="191">
        <v>715.69</v>
      </c>
      <c r="I149" s="192"/>
      <c r="J149" s="193">
        <f>ROUND(I149*H149,2)</f>
        <v>0</v>
      </c>
      <c r="K149" s="189" t="s">
        <v>141</v>
      </c>
      <c r="L149" s="39"/>
      <c r="M149" s="194" t="s">
        <v>1</v>
      </c>
      <c r="N149" s="195" t="s">
        <v>44</v>
      </c>
      <c r="O149" s="71"/>
      <c r="P149" s="196">
        <f>O149*H149</f>
        <v>0</v>
      </c>
      <c r="Q149" s="196">
        <v>0</v>
      </c>
      <c r="R149" s="196">
        <f>Q149*H149</f>
        <v>0</v>
      </c>
      <c r="S149" s="196">
        <v>0.316</v>
      </c>
      <c r="T149" s="197">
        <f>S149*H149</f>
        <v>226.15804000000003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107</v>
      </c>
      <c r="AT149" s="198" t="s">
        <v>137</v>
      </c>
      <c r="AU149" s="198" t="s">
        <v>89</v>
      </c>
      <c r="AY149" s="17" t="s">
        <v>134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87</v>
      </c>
      <c r="BK149" s="199">
        <f>ROUND(I149*H149,2)</f>
        <v>0</v>
      </c>
      <c r="BL149" s="17" t="s">
        <v>107</v>
      </c>
      <c r="BM149" s="198" t="s">
        <v>281</v>
      </c>
    </row>
    <row r="150" spans="1:65" s="2" customFormat="1" ht="39">
      <c r="A150" s="34"/>
      <c r="B150" s="35"/>
      <c r="C150" s="36"/>
      <c r="D150" s="200" t="s">
        <v>143</v>
      </c>
      <c r="E150" s="36"/>
      <c r="F150" s="201" t="s">
        <v>282</v>
      </c>
      <c r="G150" s="36"/>
      <c r="H150" s="36"/>
      <c r="I150" s="202"/>
      <c r="J150" s="36"/>
      <c r="K150" s="36"/>
      <c r="L150" s="39"/>
      <c r="M150" s="203"/>
      <c r="N150" s="204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143</v>
      </c>
      <c r="AU150" s="17" t="s">
        <v>89</v>
      </c>
    </row>
    <row r="151" spans="1:65" s="13" customFormat="1" ht="11.25">
      <c r="B151" s="205"/>
      <c r="C151" s="206"/>
      <c r="D151" s="200" t="s">
        <v>145</v>
      </c>
      <c r="E151" s="207" t="s">
        <v>196</v>
      </c>
      <c r="F151" s="208" t="s">
        <v>283</v>
      </c>
      <c r="G151" s="206"/>
      <c r="H151" s="209">
        <v>715.69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145</v>
      </c>
      <c r="AU151" s="215" t="s">
        <v>89</v>
      </c>
      <c r="AV151" s="13" t="s">
        <v>89</v>
      </c>
      <c r="AW151" s="13" t="s">
        <v>36</v>
      </c>
      <c r="AX151" s="13" t="s">
        <v>87</v>
      </c>
      <c r="AY151" s="215" t="s">
        <v>134</v>
      </c>
    </row>
    <row r="152" spans="1:65" s="2" customFormat="1" ht="33" customHeight="1">
      <c r="A152" s="34"/>
      <c r="B152" s="35"/>
      <c r="C152" s="187" t="s">
        <v>284</v>
      </c>
      <c r="D152" s="187" t="s">
        <v>137</v>
      </c>
      <c r="E152" s="188" t="s">
        <v>285</v>
      </c>
      <c r="F152" s="189" t="s">
        <v>286</v>
      </c>
      <c r="G152" s="190" t="s">
        <v>250</v>
      </c>
      <c r="H152" s="191">
        <v>11.304</v>
      </c>
      <c r="I152" s="192"/>
      <c r="J152" s="193">
        <f>ROUND(I152*H152,2)</f>
        <v>0</v>
      </c>
      <c r="K152" s="189" t="s">
        <v>141</v>
      </c>
      <c r="L152" s="39"/>
      <c r="M152" s="194" t="s">
        <v>1</v>
      </c>
      <c r="N152" s="195" t="s">
        <v>44</v>
      </c>
      <c r="O152" s="71"/>
      <c r="P152" s="196">
        <f>O152*H152</f>
        <v>0</v>
      </c>
      <c r="Q152" s="196">
        <v>5.0000000000000002E-5</v>
      </c>
      <c r="R152" s="196">
        <f>Q152*H152</f>
        <v>5.6520000000000008E-4</v>
      </c>
      <c r="S152" s="196">
        <v>0.115</v>
      </c>
      <c r="T152" s="197">
        <f>S152*H152</f>
        <v>1.29996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107</v>
      </c>
      <c r="AT152" s="198" t="s">
        <v>137</v>
      </c>
      <c r="AU152" s="198" t="s">
        <v>89</v>
      </c>
      <c r="AY152" s="17" t="s">
        <v>134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87</v>
      </c>
      <c r="BK152" s="199">
        <f>ROUND(I152*H152,2)</f>
        <v>0</v>
      </c>
      <c r="BL152" s="17" t="s">
        <v>107</v>
      </c>
      <c r="BM152" s="198" t="s">
        <v>287</v>
      </c>
    </row>
    <row r="153" spans="1:65" s="2" customFormat="1" ht="29.25">
      <c r="A153" s="34"/>
      <c r="B153" s="35"/>
      <c r="C153" s="36"/>
      <c r="D153" s="200" t="s">
        <v>143</v>
      </c>
      <c r="E153" s="36"/>
      <c r="F153" s="201" t="s">
        <v>288</v>
      </c>
      <c r="G153" s="36"/>
      <c r="H153" s="36"/>
      <c r="I153" s="202"/>
      <c r="J153" s="36"/>
      <c r="K153" s="36"/>
      <c r="L153" s="39"/>
      <c r="M153" s="203"/>
      <c r="N153" s="204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143</v>
      </c>
      <c r="AU153" s="17" t="s">
        <v>89</v>
      </c>
    </row>
    <row r="154" spans="1:65" s="13" customFormat="1" ht="11.25">
      <c r="B154" s="205"/>
      <c r="C154" s="206"/>
      <c r="D154" s="200" t="s">
        <v>145</v>
      </c>
      <c r="E154" s="207" t="s">
        <v>1</v>
      </c>
      <c r="F154" s="208" t="s">
        <v>220</v>
      </c>
      <c r="G154" s="206"/>
      <c r="H154" s="209">
        <v>11.304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145</v>
      </c>
      <c r="AU154" s="215" t="s">
        <v>89</v>
      </c>
      <c r="AV154" s="13" t="s">
        <v>89</v>
      </c>
      <c r="AW154" s="13" t="s">
        <v>36</v>
      </c>
      <c r="AX154" s="13" t="s">
        <v>87</v>
      </c>
      <c r="AY154" s="215" t="s">
        <v>134</v>
      </c>
    </row>
    <row r="155" spans="1:65" s="2" customFormat="1" ht="16.5" customHeight="1">
      <c r="A155" s="34"/>
      <c r="B155" s="35"/>
      <c r="C155" s="187" t="s">
        <v>135</v>
      </c>
      <c r="D155" s="187" t="s">
        <v>137</v>
      </c>
      <c r="E155" s="188" t="s">
        <v>289</v>
      </c>
      <c r="F155" s="189" t="s">
        <v>290</v>
      </c>
      <c r="G155" s="190" t="s">
        <v>291</v>
      </c>
      <c r="H155" s="191">
        <v>25.484000000000002</v>
      </c>
      <c r="I155" s="192"/>
      <c r="J155" s="193">
        <f>ROUND(I155*H155,2)</f>
        <v>0</v>
      </c>
      <c r="K155" s="189" t="s">
        <v>141</v>
      </c>
      <c r="L155" s="39"/>
      <c r="M155" s="194" t="s">
        <v>1</v>
      </c>
      <c r="N155" s="195" t="s">
        <v>44</v>
      </c>
      <c r="O155" s="71"/>
      <c r="P155" s="196">
        <f>O155*H155</f>
        <v>0</v>
      </c>
      <c r="Q155" s="196">
        <v>0</v>
      </c>
      <c r="R155" s="196">
        <f>Q155*H155</f>
        <v>0</v>
      </c>
      <c r="S155" s="196">
        <v>0.20499999999999999</v>
      </c>
      <c r="T155" s="197">
        <f>S155*H155</f>
        <v>5.2242199999999999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107</v>
      </c>
      <c r="AT155" s="198" t="s">
        <v>137</v>
      </c>
      <c r="AU155" s="198" t="s">
        <v>89</v>
      </c>
      <c r="AY155" s="17" t="s">
        <v>134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87</v>
      </c>
      <c r="BK155" s="199">
        <f>ROUND(I155*H155,2)</f>
        <v>0</v>
      </c>
      <c r="BL155" s="17" t="s">
        <v>107</v>
      </c>
      <c r="BM155" s="198" t="s">
        <v>292</v>
      </c>
    </row>
    <row r="156" spans="1:65" s="2" customFormat="1" ht="29.25">
      <c r="A156" s="34"/>
      <c r="B156" s="35"/>
      <c r="C156" s="36"/>
      <c r="D156" s="200" t="s">
        <v>143</v>
      </c>
      <c r="E156" s="36"/>
      <c r="F156" s="201" t="s">
        <v>293</v>
      </c>
      <c r="G156" s="36"/>
      <c r="H156" s="36"/>
      <c r="I156" s="202"/>
      <c r="J156" s="36"/>
      <c r="K156" s="36"/>
      <c r="L156" s="39"/>
      <c r="M156" s="203"/>
      <c r="N156" s="20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143</v>
      </c>
      <c r="AU156" s="17" t="s">
        <v>89</v>
      </c>
    </row>
    <row r="157" spans="1:65" s="2" customFormat="1" ht="16.5" customHeight="1">
      <c r="A157" s="34"/>
      <c r="B157" s="35"/>
      <c r="C157" s="187" t="s">
        <v>105</v>
      </c>
      <c r="D157" s="187" t="s">
        <v>137</v>
      </c>
      <c r="E157" s="188" t="s">
        <v>294</v>
      </c>
      <c r="F157" s="189" t="s">
        <v>295</v>
      </c>
      <c r="G157" s="190" t="s">
        <v>291</v>
      </c>
      <c r="H157" s="191">
        <v>12.752000000000001</v>
      </c>
      <c r="I157" s="192"/>
      <c r="J157" s="193">
        <f>ROUND(I157*H157,2)</f>
        <v>0</v>
      </c>
      <c r="K157" s="189" t="s">
        <v>141</v>
      </c>
      <c r="L157" s="39"/>
      <c r="M157" s="194" t="s">
        <v>1</v>
      </c>
      <c r="N157" s="195" t="s">
        <v>44</v>
      </c>
      <c r="O157" s="71"/>
      <c r="P157" s="196">
        <f>O157*H157</f>
        <v>0</v>
      </c>
      <c r="Q157" s="196">
        <v>0</v>
      </c>
      <c r="R157" s="196">
        <f>Q157*H157</f>
        <v>0</v>
      </c>
      <c r="S157" s="196">
        <v>0.04</v>
      </c>
      <c r="T157" s="197">
        <f>S157*H157</f>
        <v>0.51008000000000009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107</v>
      </c>
      <c r="AT157" s="198" t="s">
        <v>137</v>
      </c>
      <c r="AU157" s="198" t="s">
        <v>89</v>
      </c>
      <c r="AY157" s="17" t="s">
        <v>134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7" t="s">
        <v>87</v>
      </c>
      <c r="BK157" s="199">
        <f>ROUND(I157*H157,2)</f>
        <v>0</v>
      </c>
      <c r="BL157" s="17" t="s">
        <v>107</v>
      </c>
      <c r="BM157" s="198" t="s">
        <v>296</v>
      </c>
    </row>
    <row r="158" spans="1:65" s="2" customFormat="1" ht="29.25">
      <c r="A158" s="34"/>
      <c r="B158" s="35"/>
      <c r="C158" s="36"/>
      <c r="D158" s="200" t="s">
        <v>143</v>
      </c>
      <c r="E158" s="36"/>
      <c r="F158" s="201" t="s">
        <v>297</v>
      </c>
      <c r="G158" s="36"/>
      <c r="H158" s="36"/>
      <c r="I158" s="202"/>
      <c r="J158" s="36"/>
      <c r="K158" s="36"/>
      <c r="L158" s="39"/>
      <c r="M158" s="203"/>
      <c r="N158" s="204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143</v>
      </c>
      <c r="AU158" s="17" t="s">
        <v>89</v>
      </c>
    </row>
    <row r="159" spans="1:65" s="2" customFormat="1" ht="37.9" customHeight="1">
      <c r="A159" s="34"/>
      <c r="B159" s="35"/>
      <c r="C159" s="187" t="s">
        <v>298</v>
      </c>
      <c r="D159" s="187" t="s">
        <v>137</v>
      </c>
      <c r="E159" s="188" t="s">
        <v>299</v>
      </c>
      <c r="F159" s="189" t="s">
        <v>300</v>
      </c>
      <c r="G159" s="190" t="s">
        <v>301</v>
      </c>
      <c r="H159" s="191">
        <v>174.84100000000001</v>
      </c>
      <c r="I159" s="192"/>
      <c r="J159" s="193">
        <f>ROUND(I159*H159,2)</f>
        <v>0</v>
      </c>
      <c r="K159" s="189" t="s">
        <v>141</v>
      </c>
      <c r="L159" s="39"/>
      <c r="M159" s="194" t="s">
        <v>1</v>
      </c>
      <c r="N159" s="195" t="s">
        <v>44</v>
      </c>
      <c r="O159" s="7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107</v>
      </c>
      <c r="AT159" s="198" t="s">
        <v>137</v>
      </c>
      <c r="AU159" s="198" t="s">
        <v>89</v>
      </c>
      <c r="AY159" s="17" t="s">
        <v>134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87</v>
      </c>
      <c r="BK159" s="199">
        <f>ROUND(I159*H159,2)</f>
        <v>0</v>
      </c>
      <c r="BL159" s="17" t="s">
        <v>107</v>
      </c>
      <c r="BM159" s="198" t="s">
        <v>302</v>
      </c>
    </row>
    <row r="160" spans="1:65" s="2" customFormat="1" ht="19.5">
      <c r="A160" s="34"/>
      <c r="B160" s="35"/>
      <c r="C160" s="36"/>
      <c r="D160" s="200" t="s">
        <v>143</v>
      </c>
      <c r="E160" s="36"/>
      <c r="F160" s="201" t="s">
        <v>303</v>
      </c>
      <c r="G160" s="36"/>
      <c r="H160" s="36"/>
      <c r="I160" s="202"/>
      <c r="J160" s="36"/>
      <c r="K160" s="36"/>
      <c r="L160" s="39"/>
      <c r="M160" s="203"/>
      <c r="N160" s="204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143</v>
      </c>
      <c r="AU160" s="17" t="s">
        <v>89</v>
      </c>
    </row>
    <row r="161" spans="1:65" s="13" customFormat="1" ht="11.25">
      <c r="B161" s="205"/>
      <c r="C161" s="206"/>
      <c r="D161" s="200" t="s">
        <v>145</v>
      </c>
      <c r="E161" s="207" t="s">
        <v>224</v>
      </c>
      <c r="F161" s="208" t="s">
        <v>304</v>
      </c>
      <c r="G161" s="206"/>
      <c r="H161" s="209">
        <v>174.84100000000001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145</v>
      </c>
      <c r="AU161" s="215" t="s">
        <v>89</v>
      </c>
      <c r="AV161" s="13" t="s">
        <v>89</v>
      </c>
      <c r="AW161" s="13" t="s">
        <v>36</v>
      </c>
      <c r="AX161" s="13" t="s">
        <v>87</v>
      </c>
      <c r="AY161" s="215" t="s">
        <v>134</v>
      </c>
    </row>
    <row r="162" spans="1:65" s="2" customFormat="1" ht="37.9" customHeight="1">
      <c r="A162" s="34"/>
      <c r="B162" s="35"/>
      <c r="C162" s="187" t="s">
        <v>305</v>
      </c>
      <c r="D162" s="187" t="s">
        <v>137</v>
      </c>
      <c r="E162" s="188" t="s">
        <v>306</v>
      </c>
      <c r="F162" s="189" t="s">
        <v>307</v>
      </c>
      <c r="G162" s="190" t="s">
        <v>301</v>
      </c>
      <c r="H162" s="191">
        <v>174.84100000000001</v>
      </c>
      <c r="I162" s="192"/>
      <c r="J162" s="193">
        <f>ROUND(I162*H162,2)</f>
        <v>0</v>
      </c>
      <c r="K162" s="189" t="s">
        <v>141</v>
      </c>
      <c r="L162" s="39"/>
      <c r="M162" s="194" t="s">
        <v>1</v>
      </c>
      <c r="N162" s="195" t="s">
        <v>44</v>
      </c>
      <c r="O162" s="7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107</v>
      </c>
      <c r="AT162" s="198" t="s">
        <v>137</v>
      </c>
      <c r="AU162" s="198" t="s">
        <v>89</v>
      </c>
      <c r="AY162" s="17" t="s">
        <v>134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7" t="s">
        <v>87</v>
      </c>
      <c r="BK162" s="199">
        <f>ROUND(I162*H162,2)</f>
        <v>0</v>
      </c>
      <c r="BL162" s="17" t="s">
        <v>107</v>
      </c>
      <c r="BM162" s="198" t="s">
        <v>308</v>
      </c>
    </row>
    <row r="163" spans="1:65" s="2" customFormat="1" ht="39">
      <c r="A163" s="34"/>
      <c r="B163" s="35"/>
      <c r="C163" s="36"/>
      <c r="D163" s="200" t="s">
        <v>143</v>
      </c>
      <c r="E163" s="36"/>
      <c r="F163" s="201" t="s">
        <v>309</v>
      </c>
      <c r="G163" s="36"/>
      <c r="H163" s="36"/>
      <c r="I163" s="202"/>
      <c r="J163" s="36"/>
      <c r="K163" s="36"/>
      <c r="L163" s="39"/>
      <c r="M163" s="203"/>
      <c r="N163" s="204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143</v>
      </c>
      <c r="AU163" s="17" t="s">
        <v>89</v>
      </c>
    </row>
    <row r="164" spans="1:65" s="13" customFormat="1" ht="11.25">
      <c r="B164" s="205"/>
      <c r="C164" s="206"/>
      <c r="D164" s="200" t="s">
        <v>145</v>
      </c>
      <c r="E164" s="207" t="s">
        <v>1</v>
      </c>
      <c r="F164" s="208" t="s">
        <v>224</v>
      </c>
      <c r="G164" s="206"/>
      <c r="H164" s="209">
        <v>174.84100000000001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145</v>
      </c>
      <c r="AU164" s="215" t="s">
        <v>89</v>
      </c>
      <c r="AV164" s="13" t="s">
        <v>89</v>
      </c>
      <c r="AW164" s="13" t="s">
        <v>36</v>
      </c>
      <c r="AX164" s="13" t="s">
        <v>87</v>
      </c>
      <c r="AY164" s="215" t="s">
        <v>134</v>
      </c>
    </row>
    <row r="165" spans="1:65" s="2" customFormat="1" ht="44.25" customHeight="1">
      <c r="A165" s="34"/>
      <c r="B165" s="35"/>
      <c r="C165" s="187" t="s">
        <v>180</v>
      </c>
      <c r="D165" s="187" t="s">
        <v>137</v>
      </c>
      <c r="E165" s="188" t="s">
        <v>310</v>
      </c>
      <c r="F165" s="189" t="s">
        <v>311</v>
      </c>
      <c r="G165" s="190" t="s">
        <v>301</v>
      </c>
      <c r="H165" s="191">
        <v>174.84100000000001</v>
      </c>
      <c r="I165" s="192"/>
      <c r="J165" s="193">
        <f>ROUND(I165*H165,2)</f>
        <v>0</v>
      </c>
      <c r="K165" s="189" t="s">
        <v>141</v>
      </c>
      <c r="L165" s="39"/>
      <c r="M165" s="194" t="s">
        <v>1</v>
      </c>
      <c r="N165" s="195" t="s">
        <v>44</v>
      </c>
      <c r="O165" s="71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107</v>
      </c>
      <c r="AT165" s="198" t="s">
        <v>137</v>
      </c>
      <c r="AU165" s="198" t="s">
        <v>89</v>
      </c>
      <c r="AY165" s="17" t="s">
        <v>134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7" t="s">
        <v>87</v>
      </c>
      <c r="BK165" s="199">
        <f>ROUND(I165*H165,2)</f>
        <v>0</v>
      </c>
      <c r="BL165" s="17" t="s">
        <v>107</v>
      </c>
      <c r="BM165" s="198" t="s">
        <v>312</v>
      </c>
    </row>
    <row r="166" spans="1:65" s="2" customFormat="1" ht="48.75">
      <c r="A166" s="34"/>
      <c r="B166" s="35"/>
      <c r="C166" s="36"/>
      <c r="D166" s="200" t="s">
        <v>143</v>
      </c>
      <c r="E166" s="36"/>
      <c r="F166" s="201" t="s">
        <v>313</v>
      </c>
      <c r="G166" s="36"/>
      <c r="H166" s="36"/>
      <c r="I166" s="202"/>
      <c r="J166" s="36"/>
      <c r="K166" s="36"/>
      <c r="L166" s="39"/>
      <c r="M166" s="203"/>
      <c r="N166" s="204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143</v>
      </c>
      <c r="AU166" s="17" t="s">
        <v>89</v>
      </c>
    </row>
    <row r="167" spans="1:65" s="13" customFormat="1" ht="11.25">
      <c r="B167" s="205"/>
      <c r="C167" s="206"/>
      <c r="D167" s="200" t="s">
        <v>145</v>
      </c>
      <c r="E167" s="207" t="s">
        <v>1</v>
      </c>
      <c r="F167" s="208" t="s">
        <v>314</v>
      </c>
      <c r="G167" s="206"/>
      <c r="H167" s="209">
        <v>174.84100000000001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145</v>
      </c>
      <c r="AU167" s="215" t="s">
        <v>89</v>
      </c>
      <c r="AV167" s="13" t="s">
        <v>89</v>
      </c>
      <c r="AW167" s="13" t="s">
        <v>36</v>
      </c>
      <c r="AX167" s="13" t="s">
        <v>87</v>
      </c>
      <c r="AY167" s="215" t="s">
        <v>134</v>
      </c>
    </row>
    <row r="168" spans="1:65" s="2" customFormat="1" ht="24.2" customHeight="1">
      <c r="A168" s="34"/>
      <c r="B168" s="35"/>
      <c r="C168" s="187" t="s">
        <v>315</v>
      </c>
      <c r="D168" s="187" t="s">
        <v>137</v>
      </c>
      <c r="E168" s="188" t="s">
        <v>316</v>
      </c>
      <c r="F168" s="189" t="s">
        <v>317</v>
      </c>
      <c r="G168" s="190" t="s">
        <v>250</v>
      </c>
      <c r="H168" s="191">
        <v>814.46</v>
      </c>
      <c r="I168" s="192"/>
      <c r="J168" s="193">
        <f>ROUND(I168*H168,2)</f>
        <v>0</v>
      </c>
      <c r="K168" s="189" t="s">
        <v>141</v>
      </c>
      <c r="L168" s="39"/>
      <c r="M168" s="194" t="s">
        <v>1</v>
      </c>
      <c r="N168" s="195" t="s">
        <v>44</v>
      </c>
      <c r="O168" s="7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107</v>
      </c>
      <c r="AT168" s="198" t="s">
        <v>137</v>
      </c>
      <c r="AU168" s="198" t="s">
        <v>89</v>
      </c>
      <c r="AY168" s="17" t="s">
        <v>134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87</v>
      </c>
      <c r="BK168" s="199">
        <f>ROUND(I168*H168,2)</f>
        <v>0</v>
      </c>
      <c r="BL168" s="17" t="s">
        <v>107</v>
      </c>
      <c r="BM168" s="198" t="s">
        <v>318</v>
      </c>
    </row>
    <row r="169" spans="1:65" s="2" customFormat="1" ht="19.5">
      <c r="A169" s="34"/>
      <c r="B169" s="35"/>
      <c r="C169" s="36"/>
      <c r="D169" s="200" t="s">
        <v>143</v>
      </c>
      <c r="E169" s="36"/>
      <c r="F169" s="201" t="s">
        <v>319</v>
      </c>
      <c r="G169" s="36"/>
      <c r="H169" s="36"/>
      <c r="I169" s="202"/>
      <c r="J169" s="36"/>
      <c r="K169" s="36"/>
      <c r="L169" s="39"/>
      <c r="M169" s="203"/>
      <c r="N169" s="204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143</v>
      </c>
      <c r="AU169" s="17" t="s">
        <v>89</v>
      </c>
    </row>
    <row r="170" spans="1:65" s="13" customFormat="1" ht="11.25">
      <c r="B170" s="205"/>
      <c r="C170" s="206"/>
      <c r="D170" s="200" t="s">
        <v>145</v>
      </c>
      <c r="E170" s="207" t="s">
        <v>1</v>
      </c>
      <c r="F170" s="208" t="s">
        <v>320</v>
      </c>
      <c r="G170" s="206"/>
      <c r="H170" s="209">
        <v>814.46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145</v>
      </c>
      <c r="AU170" s="215" t="s">
        <v>89</v>
      </c>
      <c r="AV170" s="13" t="s">
        <v>89</v>
      </c>
      <c r="AW170" s="13" t="s">
        <v>36</v>
      </c>
      <c r="AX170" s="13" t="s">
        <v>87</v>
      </c>
      <c r="AY170" s="215" t="s">
        <v>134</v>
      </c>
    </row>
    <row r="171" spans="1:65" s="12" customFormat="1" ht="22.9" customHeight="1">
      <c r="B171" s="171"/>
      <c r="C171" s="172"/>
      <c r="D171" s="173" t="s">
        <v>78</v>
      </c>
      <c r="E171" s="185" t="s">
        <v>89</v>
      </c>
      <c r="F171" s="185" t="s">
        <v>321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SUM(P172:P174)</f>
        <v>0</v>
      </c>
      <c r="Q171" s="179"/>
      <c r="R171" s="180">
        <f>SUM(R172:R174)</f>
        <v>0.36936000000000008</v>
      </c>
      <c r="S171" s="179"/>
      <c r="T171" s="181">
        <f>SUM(T172:T174)</f>
        <v>0</v>
      </c>
      <c r="AR171" s="182" t="s">
        <v>87</v>
      </c>
      <c r="AT171" s="183" t="s">
        <v>78</v>
      </c>
      <c r="AU171" s="183" t="s">
        <v>87</v>
      </c>
      <c r="AY171" s="182" t="s">
        <v>134</v>
      </c>
      <c r="BK171" s="184">
        <f>SUM(BK172:BK174)</f>
        <v>0</v>
      </c>
    </row>
    <row r="172" spans="1:65" s="2" customFormat="1" ht="24.2" customHeight="1">
      <c r="A172" s="34"/>
      <c r="B172" s="35"/>
      <c r="C172" s="187" t="s">
        <v>8</v>
      </c>
      <c r="D172" s="187" t="s">
        <v>137</v>
      </c>
      <c r="E172" s="188" t="s">
        <v>322</v>
      </c>
      <c r="F172" s="189" t="s">
        <v>323</v>
      </c>
      <c r="G172" s="190" t="s">
        <v>301</v>
      </c>
      <c r="H172" s="191">
        <v>0.17100000000000001</v>
      </c>
      <c r="I172" s="192"/>
      <c r="J172" s="193">
        <f>ROUND(I172*H172,2)</f>
        <v>0</v>
      </c>
      <c r="K172" s="189" t="s">
        <v>141</v>
      </c>
      <c r="L172" s="39"/>
      <c r="M172" s="194" t="s">
        <v>1</v>
      </c>
      <c r="N172" s="195" t="s">
        <v>44</v>
      </c>
      <c r="O172" s="71"/>
      <c r="P172" s="196">
        <f>O172*H172</f>
        <v>0</v>
      </c>
      <c r="Q172" s="196">
        <v>2.16</v>
      </c>
      <c r="R172" s="196">
        <f>Q172*H172</f>
        <v>0.36936000000000008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107</v>
      </c>
      <c r="AT172" s="198" t="s">
        <v>137</v>
      </c>
      <c r="AU172" s="198" t="s">
        <v>89</v>
      </c>
      <c r="AY172" s="17" t="s">
        <v>134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87</v>
      </c>
      <c r="BK172" s="199">
        <f>ROUND(I172*H172,2)</f>
        <v>0</v>
      </c>
      <c r="BL172" s="17" t="s">
        <v>107</v>
      </c>
      <c r="BM172" s="198" t="s">
        <v>324</v>
      </c>
    </row>
    <row r="173" spans="1:65" s="2" customFormat="1" ht="19.5">
      <c r="A173" s="34"/>
      <c r="B173" s="35"/>
      <c r="C173" s="36"/>
      <c r="D173" s="200" t="s">
        <v>143</v>
      </c>
      <c r="E173" s="36"/>
      <c r="F173" s="201" t="s">
        <v>325</v>
      </c>
      <c r="G173" s="36"/>
      <c r="H173" s="36"/>
      <c r="I173" s="202"/>
      <c r="J173" s="36"/>
      <c r="K173" s="36"/>
      <c r="L173" s="39"/>
      <c r="M173" s="203"/>
      <c r="N173" s="20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143</v>
      </c>
      <c r="AU173" s="17" t="s">
        <v>89</v>
      </c>
    </row>
    <row r="174" spans="1:65" s="13" customFormat="1" ht="11.25">
      <c r="B174" s="205"/>
      <c r="C174" s="206"/>
      <c r="D174" s="200" t="s">
        <v>145</v>
      </c>
      <c r="E174" s="207" t="s">
        <v>1</v>
      </c>
      <c r="F174" s="208" t="s">
        <v>326</v>
      </c>
      <c r="G174" s="206"/>
      <c r="H174" s="209">
        <v>0.17100000000000001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145</v>
      </c>
      <c r="AU174" s="215" t="s">
        <v>89</v>
      </c>
      <c r="AV174" s="13" t="s">
        <v>89</v>
      </c>
      <c r="AW174" s="13" t="s">
        <v>36</v>
      </c>
      <c r="AX174" s="13" t="s">
        <v>87</v>
      </c>
      <c r="AY174" s="215" t="s">
        <v>134</v>
      </c>
    </row>
    <row r="175" spans="1:65" s="12" customFormat="1" ht="22.9" customHeight="1">
      <c r="B175" s="171"/>
      <c r="C175" s="172"/>
      <c r="D175" s="173" t="s">
        <v>78</v>
      </c>
      <c r="E175" s="185" t="s">
        <v>107</v>
      </c>
      <c r="F175" s="185" t="s">
        <v>327</v>
      </c>
      <c r="G175" s="172"/>
      <c r="H175" s="172"/>
      <c r="I175" s="175"/>
      <c r="J175" s="186">
        <f>BK175</f>
        <v>0</v>
      </c>
      <c r="K175" s="172"/>
      <c r="L175" s="177"/>
      <c r="M175" s="178"/>
      <c r="N175" s="179"/>
      <c r="O175" s="179"/>
      <c r="P175" s="180">
        <f>SUM(P176:P178)</f>
        <v>0</v>
      </c>
      <c r="Q175" s="179"/>
      <c r="R175" s="180">
        <f>SUM(R176:R178)</f>
        <v>1.8413519999999999</v>
      </c>
      <c r="S175" s="179"/>
      <c r="T175" s="181">
        <f>SUM(T176:T178)</f>
        <v>0</v>
      </c>
      <c r="AR175" s="182" t="s">
        <v>87</v>
      </c>
      <c r="AT175" s="183" t="s">
        <v>78</v>
      </c>
      <c r="AU175" s="183" t="s">
        <v>87</v>
      </c>
      <c r="AY175" s="182" t="s">
        <v>134</v>
      </c>
      <c r="BK175" s="184">
        <f>SUM(BK176:BK178)</f>
        <v>0</v>
      </c>
    </row>
    <row r="176" spans="1:65" s="2" customFormat="1" ht="49.15" customHeight="1">
      <c r="A176" s="34"/>
      <c r="B176" s="35"/>
      <c r="C176" s="187" t="s">
        <v>328</v>
      </c>
      <c r="D176" s="187" t="s">
        <v>137</v>
      </c>
      <c r="E176" s="188" t="s">
        <v>329</v>
      </c>
      <c r="F176" s="189" t="s">
        <v>330</v>
      </c>
      <c r="G176" s="190" t="s">
        <v>291</v>
      </c>
      <c r="H176" s="191">
        <v>4.38</v>
      </c>
      <c r="I176" s="192"/>
      <c r="J176" s="193">
        <f>ROUND(I176*H176,2)</f>
        <v>0</v>
      </c>
      <c r="K176" s="189" t="s">
        <v>331</v>
      </c>
      <c r="L176" s="39"/>
      <c r="M176" s="194" t="s">
        <v>1</v>
      </c>
      <c r="N176" s="195" t="s">
        <v>44</v>
      </c>
      <c r="O176" s="71"/>
      <c r="P176" s="196">
        <f>O176*H176</f>
        <v>0</v>
      </c>
      <c r="Q176" s="196">
        <v>0.4204</v>
      </c>
      <c r="R176" s="196">
        <f>Q176*H176</f>
        <v>1.8413519999999999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107</v>
      </c>
      <c r="AT176" s="198" t="s">
        <v>137</v>
      </c>
      <c r="AU176" s="198" t="s">
        <v>89</v>
      </c>
      <c r="AY176" s="17" t="s">
        <v>134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7" t="s">
        <v>87</v>
      </c>
      <c r="BK176" s="199">
        <f>ROUND(I176*H176,2)</f>
        <v>0</v>
      </c>
      <c r="BL176" s="17" t="s">
        <v>107</v>
      </c>
      <c r="BM176" s="198" t="s">
        <v>332</v>
      </c>
    </row>
    <row r="177" spans="1:65" s="2" customFormat="1" ht="19.5">
      <c r="A177" s="34"/>
      <c r="B177" s="35"/>
      <c r="C177" s="36"/>
      <c r="D177" s="200" t="s">
        <v>143</v>
      </c>
      <c r="E177" s="36"/>
      <c r="F177" s="201" t="s">
        <v>333</v>
      </c>
      <c r="G177" s="36"/>
      <c r="H177" s="36"/>
      <c r="I177" s="202"/>
      <c r="J177" s="36"/>
      <c r="K177" s="36"/>
      <c r="L177" s="39"/>
      <c r="M177" s="203"/>
      <c r="N177" s="204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143</v>
      </c>
      <c r="AU177" s="17" t="s">
        <v>89</v>
      </c>
    </row>
    <row r="178" spans="1:65" s="13" customFormat="1" ht="11.25">
      <c r="B178" s="205"/>
      <c r="C178" s="206"/>
      <c r="D178" s="200" t="s">
        <v>145</v>
      </c>
      <c r="E178" s="207" t="s">
        <v>1</v>
      </c>
      <c r="F178" s="208" t="s">
        <v>334</v>
      </c>
      <c r="G178" s="206"/>
      <c r="H178" s="209">
        <v>4.38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145</v>
      </c>
      <c r="AU178" s="215" t="s">
        <v>89</v>
      </c>
      <c r="AV178" s="13" t="s">
        <v>89</v>
      </c>
      <c r="AW178" s="13" t="s">
        <v>36</v>
      </c>
      <c r="AX178" s="13" t="s">
        <v>87</v>
      </c>
      <c r="AY178" s="215" t="s">
        <v>134</v>
      </c>
    </row>
    <row r="179" spans="1:65" s="12" customFormat="1" ht="22.9" customHeight="1">
      <c r="B179" s="171"/>
      <c r="C179" s="172"/>
      <c r="D179" s="173" t="s">
        <v>78</v>
      </c>
      <c r="E179" s="185" t="s">
        <v>268</v>
      </c>
      <c r="F179" s="185" t="s">
        <v>335</v>
      </c>
      <c r="G179" s="172"/>
      <c r="H179" s="172"/>
      <c r="I179" s="175"/>
      <c r="J179" s="186">
        <f>BK179</f>
        <v>0</v>
      </c>
      <c r="K179" s="172"/>
      <c r="L179" s="177"/>
      <c r="M179" s="178"/>
      <c r="N179" s="179"/>
      <c r="O179" s="179"/>
      <c r="P179" s="180">
        <f>SUM(P180:P235)</f>
        <v>0</v>
      </c>
      <c r="Q179" s="179"/>
      <c r="R179" s="180">
        <f>SUM(R180:R235)</f>
        <v>38.237710040000003</v>
      </c>
      <c r="S179" s="179"/>
      <c r="T179" s="181">
        <f>SUM(T180:T235)</f>
        <v>0</v>
      </c>
      <c r="AR179" s="182" t="s">
        <v>87</v>
      </c>
      <c r="AT179" s="183" t="s">
        <v>78</v>
      </c>
      <c r="AU179" s="183" t="s">
        <v>87</v>
      </c>
      <c r="AY179" s="182" t="s">
        <v>134</v>
      </c>
      <c r="BK179" s="184">
        <f>SUM(BK180:BK235)</f>
        <v>0</v>
      </c>
    </row>
    <row r="180" spans="1:65" s="2" customFormat="1" ht="24.2" customHeight="1">
      <c r="A180" s="34"/>
      <c r="B180" s="35"/>
      <c r="C180" s="187" t="s">
        <v>336</v>
      </c>
      <c r="D180" s="187" t="s">
        <v>137</v>
      </c>
      <c r="E180" s="188" t="s">
        <v>337</v>
      </c>
      <c r="F180" s="189" t="s">
        <v>338</v>
      </c>
      <c r="G180" s="190" t="s">
        <v>250</v>
      </c>
      <c r="H180" s="191">
        <v>27.62</v>
      </c>
      <c r="I180" s="192"/>
      <c r="J180" s="193">
        <f>ROUND(I180*H180,2)</f>
        <v>0</v>
      </c>
      <c r="K180" s="189" t="s">
        <v>141</v>
      </c>
      <c r="L180" s="39"/>
      <c r="M180" s="194" t="s">
        <v>1</v>
      </c>
      <c r="N180" s="195" t="s">
        <v>44</v>
      </c>
      <c r="O180" s="71"/>
      <c r="P180" s="196">
        <f>O180*H180</f>
        <v>0</v>
      </c>
      <c r="Q180" s="196">
        <v>0.34499999999999997</v>
      </c>
      <c r="R180" s="196">
        <f>Q180*H180</f>
        <v>9.5289000000000001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107</v>
      </c>
      <c r="AT180" s="198" t="s">
        <v>137</v>
      </c>
      <c r="AU180" s="198" t="s">
        <v>89</v>
      </c>
      <c r="AY180" s="17" t="s">
        <v>134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7" t="s">
        <v>87</v>
      </c>
      <c r="BK180" s="199">
        <f>ROUND(I180*H180,2)</f>
        <v>0</v>
      </c>
      <c r="BL180" s="17" t="s">
        <v>107</v>
      </c>
      <c r="BM180" s="198" t="s">
        <v>339</v>
      </c>
    </row>
    <row r="181" spans="1:65" s="2" customFormat="1" ht="19.5">
      <c r="A181" s="34"/>
      <c r="B181" s="35"/>
      <c r="C181" s="36"/>
      <c r="D181" s="200" t="s">
        <v>143</v>
      </c>
      <c r="E181" s="36"/>
      <c r="F181" s="201" t="s">
        <v>340</v>
      </c>
      <c r="G181" s="36"/>
      <c r="H181" s="36"/>
      <c r="I181" s="202"/>
      <c r="J181" s="36"/>
      <c r="K181" s="36"/>
      <c r="L181" s="39"/>
      <c r="M181" s="203"/>
      <c r="N181" s="204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143</v>
      </c>
      <c r="AU181" s="17" t="s">
        <v>89</v>
      </c>
    </row>
    <row r="182" spans="1:65" s="13" customFormat="1" ht="11.25">
      <c r="B182" s="205"/>
      <c r="C182" s="206"/>
      <c r="D182" s="200" t="s">
        <v>145</v>
      </c>
      <c r="E182" s="207" t="s">
        <v>1</v>
      </c>
      <c r="F182" s="208" t="s">
        <v>341</v>
      </c>
      <c r="G182" s="206"/>
      <c r="H182" s="209">
        <v>27.62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145</v>
      </c>
      <c r="AU182" s="215" t="s">
        <v>89</v>
      </c>
      <c r="AV182" s="13" t="s">
        <v>89</v>
      </c>
      <c r="AW182" s="13" t="s">
        <v>36</v>
      </c>
      <c r="AX182" s="13" t="s">
        <v>87</v>
      </c>
      <c r="AY182" s="215" t="s">
        <v>134</v>
      </c>
    </row>
    <row r="183" spans="1:65" s="2" customFormat="1" ht="24.2" customHeight="1">
      <c r="A183" s="34"/>
      <c r="B183" s="35"/>
      <c r="C183" s="187" t="s">
        <v>342</v>
      </c>
      <c r="D183" s="187" t="s">
        <v>137</v>
      </c>
      <c r="E183" s="188" t="s">
        <v>343</v>
      </c>
      <c r="F183" s="189" t="s">
        <v>344</v>
      </c>
      <c r="G183" s="190" t="s">
        <v>250</v>
      </c>
      <c r="H183" s="191">
        <v>770.68799999999999</v>
      </c>
      <c r="I183" s="192"/>
      <c r="J183" s="193">
        <f>ROUND(I183*H183,2)</f>
        <v>0</v>
      </c>
      <c r="K183" s="189" t="s">
        <v>141</v>
      </c>
      <c r="L183" s="39"/>
      <c r="M183" s="194" t="s">
        <v>1</v>
      </c>
      <c r="N183" s="195" t="s">
        <v>44</v>
      </c>
      <c r="O183" s="71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107</v>
      </c>
      <c r="AT183" s="198" t="s">
        <v>137</v>
      </c>
      <c r="AU183" s="198" t="s">
        <v>89</v>
      </c>
      <c r="AY183" s="17" t="s">
        <v>134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87</v>
      </c>
      <c r="BK183" s="199">
        <f>ROUND(I183*H183,2)</f>
        <v>0</v>
      </c>
      <c r="BL183" s="17" t="s">
        <v>107</v>
      </c>
      <c r="BM183" s="198" t="s">
        <v>345</v>
      </c>
    </row>
    <row r="184" spans="1:65" s="2" customFormat="1" ht="19.5">
      <c r="A184" s="34"/>
      <c r="B184" s="35"/>
      <c r="C184" s="36"/>
      <c r="D184" s="200" t="s">
        <v>143</v>
      </c>
      <c r="E184" s="36"/>
      <c r="F184" s="201" t="s">
        <v>346</v>
      </c>
      <c r="G184" s="36"/>
      <c r="H184" s="36"/>
      <c r="I184" s="202"/>
      <c r="J184" s="36"/>
      <c r="K184" s="36"/>
      <c r="L184" s="39"/>
      <c r="M184" s="203"/>
      <c r="N184" s="204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143</v>
      </c>
      <c r="AU184" s="17" t="s">
        <v>89</v>
      </c>
    </row>
    <row r="185" spans="1:65" s="13" customFormat="1" ht="11.25">
      <c r="B185" s="205"/>
      <c r="C185" s="206"/>
      <c r="D185" s="200" t="s">
        <v>145</v>
      </c>
      <c r="E185" s="207" t="s">
        <v>1</v>
      </c>
      <c r="F185" s="208" t="s">
        <v>347</v>
      </c>
      <c r="G185" s="206"/>
      <c r="H185" s="209">
        <v>770.68799999999999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145</v>
      </c>
      <c r="AU185" s="215" t="s">
        <v>89</v>
      </c>
      <c r="AV185" s="13" t="s">
        <v>89</v>
      </c>
      <c r="AW185" s="13" t="s">
        <v>36</v>
      </c>
      <c r="AX185" s="13" t="s">
        <v>87</v>
      </c>
      <c r="AY185" s="215" t="s">
        <v>134</v>
      </c>
    </row>
    <row r="186" spans="1:65" s="2" customFormat="1" ht="33" customHeight="1">
      <c r="A186" s="34"/>
      <c r="B186" s="35"/>
      <c r="C186" s="187" t="s">
        <v>348</v>
      </c>
      <c r="D186" s="187" t="s">
        <v>137</v>
      </c>
      <c r="E186" s="188" t="s">
        <v>349</v>
      </c>
      <c r="F186" s="189" t="s">
        <v>350</v>
      </c>
      <c r="G186" s="190" t="s">
        <v>250</v>
      </c>
      <c r="H186" s="191">
        <v>760.68799999999999</v>
      </c>
      <c r="I186" s="192"/>
      <c r="J186" s="193">
        <f>ROUND(I186*H186,2)</f>
        <v>0</v>
      </c>
      <c r="K186" s="189" t="s">
        <v>141</v>
      </c>
      <c r="L186" s="39"/>
      <c r="M186" s="194" t="s">
        <v>1</v>
      </c>
      <c r="N186" s="195" t="s">
        <v>44</v>
      </c>
      <c r="O186" s="71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107</v>
      </c>
      <c r="AT186" s="198" t="s">
        <v>137</v>
      </c>
      <c r="AU186" s="198" t="s">
        <v>89</v>
      </c>
      <c r="AY186" s="17" t="s">
        <v>134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7" t="s">
        <v>87</v>
      </c>
      <c r="BK186" s="199">
        <f>ROUND(I186*H186,2)</f>
        <v>0</v>
      </c>
      <c r="BL186" s="17" t="s">
        <v>107</v>
      </c>
      <c r="BM186" s="198" t="s">
        <v>351</v>
      </c>
    </row>
    <row r="187" spans="1:65" s="2" customFormat="1" ht="29.25">
      <c r="A187" s="34"/>
      <c r="B187" s="35"/>
      <c r="C187" s="36"/>
      <c r="D187" s="200" t="s">
        <v>143</v>
      </c>
      <c r="E187" s="36"/>
      <c r="F187" s="201" t="s">
        <v>352</v>
      </c>
      <c r="G187" s="36"/>
      <c r="H187" s="36"/>
      <c r="I187" s="202"/>
      <c r="J187" s="36"/>
      <c r="K187" s="36"/>
      <c r="L187" s="39"/>
      <c r="M187" s="203"/>
      <c r="N187" s="204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143</v>
      </c>
      <c r="AU187" s="17" t="s">
        <v>89</v>
      </c>
    </row>
    <row r="188" spans="1:65" s="13" customFormat="1" ht="11.25">
      <c r="B188" s="205"/>
      <c r="C188" s="206"/>
      <c r="D188" s="200" t="s">
        <v>145</v>
      </c>
      <c r="E188" s="207" t="s">
        <v>1</v>
      </c>
      <c r="F188" s="208" t="s">
        <v>186</v>
      </c>
      <c r="G188" s="206"/>
      <c r="H188" s="209">
        <v>760.68799999999999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145</v>
      </c>
      <c r="AU188" s="215" t="s">
        <v>89</v>
      </c>
      <c r="AV188" s="13" t="s">
        <v>89</v>
      </c>
      <c r="AW188" s="13" t="s">
        <v>36</v>
      </c>
      <c r="AX188" s="13" t="s">
        <v>87</v>
      </c>
      <c r="AY188" s="215" t="s">
        <v>134</v>
      </c>
    </row>
    <row r="189" spans="1:65" s="2" customFormat="1" ht="24.2" customHeight="1">
      <c r="A189" s="34"/>
      <c r="B189" s="35"/>
      <c r="C189" s="187" t="s">
        <v>353</v>
      </c>
      <c r="D189" s="187" t="s">
        <v>137</v>
      </c>
      <c r="E189" s="188" t="s">
        <v>354</v>
      </c>
      <c r="F189" s="189" t="s">
        <v>355</v>
      </c>
      <c r="G189" s="190" t="s">
        <v>250</v>
      </c>
      <c r="H189" s="191">
        <v>764.22799999999995</v>
      </c>
      <c r="I189" s="192"/>
      <c r="J189" s="193">
        <f>ROUND(I189*H189,2)</f>
        <v>0</v>
      </c>
      <c r="K189" s="189" t="s">
        <v>141</v>
      </c>
      <c r="L189" s="39"/>
      <c r="M189" s="194" t="s">
        <v>1</v>
      </c>
      <c r="N189" s="195" t="s">
        <v>44</v>
      </c>
      <c r="O189" s="71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107</v>
      </c>
      <c r="AT189" s="198" t="s">
        <v>137</v>
      </c>
      <c r="AU189" s="198" t="s">
        <v>89</v>
      </c>
      <c r="AY189" s="17" t="s">
        <v>134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87</v>
      </c>
      <c r="BK189" s="199">
        <f>ROUND(I189*H189,2)</f>
        <v>0</v>
      </c>
      <c r="BL189" s="17" t="s">
        <v>107</v>
      </c>
      <c r="BM189" s="198" t="s">
        <v>356</v>
      </c>
    </row>
    <row r="190" spans="1:65" s="2" customFormat="1" ht="29.25">
      <c r="A190" s="34"/>
      <c r="B190" s="35"/>
      <c r="C190" s="36"/>
      <c r="D190" s="200" t="s">
        <v>143</v>
      </c>
      <c r="E190" s="36"/>
      <c r="F190" s="201" t="s">
        <v>357</v>
      </c>
      <c r="G190" s="36"/>
      <c r="H190" s="36"/>
      <c r="I190" s="202"/>
      <c r="J190" s="36"/>
      <c r="K190" s="36"/>
      <c r="L190" s="39"/>
      <c r="M190" s="203"/>
      <c r="N190" s="204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143</v>
      </c>
      <c r="AU190" s="17" t="s">
        <v>89</v>
      </c>
    </row>
    <row r="191" spans="1:65" s="13" customFormat="1" ht="11.25">
      <c r="B191" s="205"/>
      <c r="C191" s="206"/>
      <c r="D191" s="200" t="s">
        <v>145</v>
      </c>
      <c r="E191" s="207" t="s">
        <v>1</v>
      </c>
      <c r="F191" s="208" t="s">
        <v>358</v>
      </c>
      <c r="G191" s="206"/>
      <c r="H191" s="209">
        <v>764.22799999999995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145</v>
      </c>
      <c r="AU191" s="215" t="s">
        <v>89</v>
      </c>
      <c r="AV191" s="13" t="s">
        <v>89</v>
      </c>
      <c r="AW191" s="13" t="s">
        <v>36</v>
      </c>
      <c r="AX191" s="13" t="s">
        <v>87</v>
      </c>
      <c r="AY191" s="215" t="s">
        <v>134</v>
      </c>
    </row>
    <row r="192" spans="1:65" s="2" customFormat="1" ht="24.2" customHeight="1">
      <c r="A192" s="34"/>
      <c r="B192" s="35"/>
      <c r="C192" s="187" t="s">
        <v>7</v>
      </c>
      <c r="D192" s="187" t="s">
        <v>137</v>
      </c>
      <c r="E192" s="188" t="s">
        <v>359</v>
      </c>
      <c r="F192" s="189" t="s">
        <v>360</v>
      </c>
      <c r="G192" s="190" t="s">
        <v>250</v>
      </c>
      <c r="H192" s="191">
        <v>6.46</v>
      </c>
      <c r="I192" s="192"/>
      <c r="J192" s="193">
        <f>ROUND(I192*H192,2)</f>
        <v>0</v>
      </c>
      <c r="K192" s="189" t="s">
        <v>141</v>
      </c>
      <c r="L192" s="39"/>
      <c r="M192" s="194" t="s">
        <v>1</v>
      </c>
      <c r="N192" s="195" t="s">
        <v>44</v>
      </c>
      <c r="O192" s="71"/>
      <c r="P192" s="196">
        <f>O192*H192</f>
        <v>0</v>
      </c>
      <c r="Q192" s="196">
        <v>0.40026</v>
      </c>
      <c r="R192" s="196">
        <f>Q192*H192</f>
        <v>2.5856796000000002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107</v>
      </c>
      <c r="AT192" s="198" t="s">
        <v>137</v>
      </c>
      <c r="AU192" s="198" t="s">
        <v>89</v>
      </c>
      <c r="AY192" s="17" t="s">
        <v>134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7" t="s">
        <v>87</v>
      </c>
      <c r="BK192" s="199">
        <f>ROUND(I192*H192,2)</f>
        <v>0</v>
      </c>
      <c r="BL192" s="17" t="s">
        <v>107</v>
      </c>
      <c r="BM192" s="198" t="s">
        <v>361</v>
      </c>
    </row>
    <row r="193" spans="1:65" s="2" customFormat="1" ht="29.25">
      <c r="A193" s="34"/>
      <c r="B193" s="35"/>
      <c r="C193" s="36"/>
      <c r="D193" s="200" t="s">
        <v>143</v>
      </c>
      <c r="E193" s="36"/>
      <c r="F193" s="201" t="s">
        <v>362</v>
      </c>
      <c r="G193" s="36"/>
      <c r="H193" s="36"/>
      <c r="I193" s="202"/>
      <c r="J193" s="36"/>
      <c r="K193" s="36"/>
      <c r="L193" s="39"/>
      <c r="M193" s="203"/>
      <c r="N193" s="204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143</v>
      </c>
      <c r="AU193" s="17" t="s">
        <v>89</v>
      </c>
    </row>
    <row r="194" spans="1:65" s="13" customFormat="1" ht="11.25">
      <c r="B194" s="205"/>
      <c r="C194" s="206"/>
      <c r="D194" s="200" t="s">
        <v>145</v>
      </c>
      <c r="E194" s="207" t="s">
        <v>1</v>
      </c>
      <c r="F194" s="208" t="s">
        <v>188</v>
      </c>
      <c r="G194" s="206"/>
      <c r="H194" s="209">
        <v>6.46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145</v>
      </c>
      <c r="AU194" s="215" t="s">
        <v>89</v>
      </c>
      <c r="AV194" s="13" t="s">
        <v>89</v>
      </c>
      <c r="AW194" s="13" t="s">
        <v>36</v>
      </c>
      <c r="AX194" s="13" t="s">
        <v>87</v>
      </c>
      <c r="AY194" s="215" t="s">
        <v>134</v>
      </c>
    </row>
    <row r="195" spans="1:65" s="2" customFormat="1" ht="21.75" customHeight="1">
      <c r="A195" s="34"/>
      <c r="B195" s="35"/>
      <c r="C195" s="187" t="s">
        <v>363</v>
      </c>
      <c r="D195" s="187" t="s">
        <v>137</v>
      </c>
      <c r="E195" s="188" t="s">
        <v>364</v>
      </c>
      <c r="F195" s="189" t="s">
        <v>365</v>
      </c>
      <c r="G195" s="190" t="s">
        <v>250</v>
      </c>
      <c r="H195" s="191">
        <v>35.262</v>
      </c>
      <c r="I195" s="192"/>
      <c r="J195" s="193">
        <f>ROUND(I195*H195,2)</f>
        <v>0</v>
      </c>
      <c r="K195" s="189" t="s">
        <v>141</v>
      </c>
      <c r="L195" s="39"/>
      <c r="M195" s="194" t="s">
        <v>1</v>
      </c>
      <c r="N195" s="195" t="s">
        <v>44</v>
      </c>
      <c r="O195" s="71"/>
      <c r="P195" s="196">
        <f>O195*H195</f>
        <v>0</v>
      </c>
      <c r="Q195" s="196">
        <v>0.34499999999999997</v>
      </c>
      <c r="R195" s="196">
        <f>Q195*H195</f>
        <v>12.165389999999999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107</v>
      </c>
      <c r="AT195" s="198" t="s">
        <v>137</v>
      </c>
      <c r="AU195" s="198" t="s">
        <v>89</v>
      </c>
      <c r="AY195" s="17" t="s">
        <v>134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87</v>
      </c>
      <c r="BK195" s="199">
        <f>ROUND(I195*H195,2)</f>
        <v>0</v>
      </c>
      <c r="BL195" s="17" t="s">
        <v>107</v>
      </c>
      <c r="BM195" s="198" t="s">
        <v>366</v>
      </c>
    </row>
    <row r="196" spans="1:65" s="2" customFormat="1" ht="19.5">
      <c r="A196" s="34"/>
      <c r="B196" s="35"/>
      <c r="C196" s="36"/>
      <c r="D196" s="200" t="s">
        <v>143</v>
      </c>
      <c r="E196" s="36"/>
      <c r="F196" s="201" t="s">
        <v>367</v>
      </c>
      <c r="G196" s="36"/>
      <c r="H196" s="36"/>
      <c r="I196" s="202"/>
      <c r="J196" s="36"/>
      <c r="K196" s="36"/>
      <c r="L196" s="39"/>
      <c r="M196" s="203"/>
      <c r="N196" s="204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143</v>
      </c>
      <c r="AU196" s="17" t="s">
        <v>89</v>
      </c>
    </row>
    <row r="197" spans="1:65" s="13" customFormat="1" ht="11.25">
      <c r="B197" s="205"/>
      <c r="C197" s="206"/>
      <c r="D197" s="200" t="s">
        <v>145</v>
      </c>
      <c r="E197" s="207" t="s">
        <v>1</v>
      </c>
      <c r="F197" s="208" t="s">
        <v>368</v>
      </c>
      <c r="G197" s="206"/>
      <c r="H197" s="209">
        <v>35.262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145</v>
      </c>
      <c r="AU197" s="215" t="s">
        <v>89</v>
      </c>
      <c r="AV197" s="13" t="s">
        <v>89</v>
      </c>
      <c r="AW197" s="13" t="s">
        <v>36</v>
      </c>
      <c r="AX197" s="13" t="s">
        <v>87</v>
      </c>
      <c r="AY197" s="215" t="s">
        <v>134</v>
      </c>
    </row>
    <row r="198" spans="1:65" s="2" customFormat="1" ht="24.2" customHeight="1">
      <c r="A198" s="34"/>
      <c r="B198" s="35"/>
      <c r="C198" s="187" t="s">
        <v>369</v>
      </c>
      <c r="D198" s="187" t="s">
        <v>137</v>
      </c>
      <c r="E198" s="188" t="s">
        <v>370</v>
      </c>
      <c r="F198" s="189" t="s">
        <v>371</v>
      </c>
      <c r="G198" s="190" t="s">
        <v>250</v>
      </c>
      <c r="H198" s="191">
        <v>760.68799999999999</v>
      </c>
      <c r="I198" s="192"/>
      <c r="J198" s="193">
        <f>ROUND(I198*H198,2)</f>
        <v>0</v>
      </c>
      <c r="K198" s="189" t="s">
        <v>141</v>
      </c>
      <c r="L198" s="39"/>
      <c r="M198" s="194" t="s">
        <v>1</v>
      </c>
      <c r="N198" s="195" t="s">
        <v>44</v>
      </c>
      <c r="O198" s="71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107</v>
      </c>
      <c r="AT198" s="198" t="s">
        <v>137</v>
      </c>
      <c r="AU198" s="198" t="s">
        <v>89</v>
      </c>
      <c r="AY198" s="17" t="s">
        <v>134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7" t="s">
        <v>87</v>
      </c>
      <c r="BK198" s="199">
        <f>ROUND(I198*H198,2)</f>
        <v>0</v>
      </c>
      <c r="BL198" s="17" t="s">
        <v>107</v>
      </c>
      <c r="BM198" s="198" t="s">
        <v>372</v>
      </c>
    </row>
    <row r="199" spans="1:65" s="2" customFormat="1" ht="11.25">
      <c r="A199" s="34"/>
      <c r="B199" s="35"/>
      <c r="C199" s="36"/>
      <c r="D199" s="200" t="s">
        <v>143</v>
      </c>
      <c r="E199" s="36"/>
      <c r="F199" s="201" t="s">
        <v>373</v>
      </c>
      <c r="G199" s="36"/>
      <c r="H199" s="36"/>
      <c r="I199" s="202"/>
      <c r="J199" s="36"/>
      <c r="K199" s="36"/>
      <c r="L199" s="39"/>
      <c r="M199" s="203"/>
      <c r="N199" s="204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143</v>
      </c>
      <c r="AU199" s="17" t="s">
        <v>89</v>
      </c>
    </row>
    <row r="200" spans="1:65" s="13" customFormat="1" ht="11.25">
      <c r="B200" s="205"/>
      <c r="C200" s="206"/>
      <c r="D200" s="200" t="s">
        <v>145</v>
      </c>
      <c r="E200" s="207" t="s">
        <v>1</v>
      </c>
      <c r="F200" s="208" t="s">
        <v>186</v>
      </c>
      <c r="G200" s="206"/>
      <c r="H200" s="209">
        <v>760.68799999999999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145</v>
      </c>
      <c r="AU200" s="215" t="s">
        <v>89</v>
      </c>
      <c r="AV200" s="13" t="s">
        <v>89</v>
      </c>
      <c r="AW200" s="13" t="s">
        <v>36</v>
      </c>
      <c r="AX200" s="13" t="s">
        <v>87</v>
      </c>
      <c r="AY200" s="215" t="s">
        <v>134</v>
      </c>
    </row>
    <row r="201" spans="1:65" s="2" customFormat="1" ht="24.2" customHeight="1">
      <c r="A201" s="34"/>
      <c r="B201" s="35"/>
      <c r="C201" s="187" t="s">
        <v>374</v>
      </c>
      <c r="D201" s="187" t="s">
        <v>137</v>
      </c>
      <c r="E201" s="188" t="s">
        <v>375</v>
      </c>
      <c r="F201" s="189" t="s">
        <v>376</v>
      </c>
      <c r="G201" s="190" t="s">
        <v>250</v>
      </c>
      <c r="H201" s="191">
        <v>771.99199999999996</v>
      </c>
      <c r="I201" s="192"/>
      <c r="J201" s="193">
        <f>ROUND(I201*H201,2)</f>
        <v>0</v>
      </c>
      <c r="K201" s="189" t="s">
        <v>141</v>
      </c>
      <c r="L201" s="39"/>
      <c r="M201" s="194" t="s">
        <v>1</v>
      </c>
      <c r="N201" s="195" t="s">
        <v>44</v>
      </c>
      <c r="O201" s="71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107</v>
      </c>
      <c r="AT201" s="198" t="s">
        <v>137</v>
      </c>
      <c r="AU201" s="198" t="s">
        <v>89</v>
      </c>
      <c r="AY201" s="17" t="s">
        <v>134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7" t="s">
        <v>87</v>
      </c>
      <c r="BK201" s="199">
        <f>ROUND(I201*H201,2)</f>
        <v>0</v>
      </c>
      <c r="BL201" s="17" t="s">
        <v>107</v>
      </c>
      <c r="BM201" s="198" t="s">
        <v>377</v>
      </c>
    </row>
    <row r="202" spans="1:65" s="2" customFormat="1" ht="19.5">
      <c r="A202" s="34"/>
      <c r="B202" s="35"/>
      <c r="C202" s="36"/>
      <c r="D202" s="200" t="s">
        <v>143</v>
      </c>
      <c r="E202" s="36"/>
      <c r="F202" s="201" t="s">
        <v>378</v>
      </c>
      <c r="G202" s="36"/>
      <c r="H202" s="36"/>
      <c r="I202" s="202"/>
      <c r="J202" s="36"/>
      <c r="K202" s="36"/>
      <c r="L202" s="39"/>
      <c r="M202" s="203"/>
      <c r="N202" s="204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143</v>
      </c>
      <c r="AU202" s="17" t="s">
        <v>89</v>
      </c>
    </row>
    <row r="203" spans="1:65" s="13" customFormat="1" ht="11.25">
      <c r="B203" s="205"/>
      <c r="C203" s="206"/>
      <c r="D203" s="200" t="s">
        <v>145</v>
      </c>
      <c r="E203" s="207" t="s">
        <v>1</v>
      </c>
      <c r="F203" s="208" t="s">
        <v>379</v>
      </c>
      <c r="G203" s="206"/>
      <c r="H203" s="209">
        <v>771.99199999999996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145</v>
      </c>
      <c r="AU203" s="215" t="s">
        <v>89</v>
      </c>
      <c r="AV203" s="13" t="s">
        <v>89</v>
      </c>
      <c r="AW203" s="13" t="s">
        <v>36</v>
      </c>
      <c r="AX203" s="13" t="s">
        <v>87</v>
      </c>
      <c r="AY203" s="215" t="s">
        <v>134</v>
      </c>
    </row>
    <row r="204" spans="1:65" s="2" customFormat="1" ht="16.5" customHeight="1">
      <c r="A204" s="34"/>
      <c r="B204" s="35"/>
      <c r="C204" s="187" t="s">
        <v>380</v>
      </c>
      <c r="D204" s="187" t="s">
        <v>137</v>
      </c>
      <c r="E204" s="188" t="s">
        <v>381</v>
      </c>
      <c r="F204" s="189" t="s">
        <v>382</v>
      </c>
      <c r="G204" s="190" t="s">
        <v>250</v>
      </c>
      <c r="H204" s="191">
        <v>7.5</v>
      </c>
      <c r="I204" s="192"/>
      <c r="J204" s="193">
        <f>ROUND(I204*H204,2)</f>
        <v>0</v>
      </c>
      <c r="K204" s="189" t="s">
        <v>141</v>
      </c>
      <c r="L204" s="39"/>
      <c r="M204" s="194" t="s">
        <v>1</v>
      </c>
      <c r="N204" s="195" t="s">
        <v>44</v>
      </c>
      <c r="O204" s="71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107</v>
      </c>
      <c r="AT204" s="198" t="s">
        <v>137</v>
      </c>
      <c r="AU204" s="198" t="s">
        <v>89</v>
      </c>
      <c r="AY204" s="17" t="s">
        <v>134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7" t="s">
        <v>87</v>
      </c>
      <c r="BK204" s="199">
        <f>ROUND(I204*H204,2)</f>
        <v>0</v>
      </c>
      <c r="BL204" s="17" t="s">
        <v>107</v>
      </c>
      <c r="BM204" s="198" t="s">
        <v>383</v>
      </c>
    </row>
    <row r="205" spans="1:65" s="2" customFormat="1" ht="29.25">
      <c r="A205" s="34"/>
      <c r="B205" s="35"/>
      <c r="C205" s="36"/>
      <c r="D205" s="200" t="s">
        <v>143</v>
      </c>
      <c r="E205" s="36"/>
      <c r="F205" s="201" t="s">
        <v>384</v>
      </c>
      <c r="G205" s="36"/>
      <c r="H205" s="36"/>
      <c r="I205" s="202"/>
      <c r="J205" s="36"/>
      <c r="K205" s="36"/>
      <c r="L205" s="39"/>
      <c r="M205" s="203"/>
      <c r="N205" s="204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143</v>
      </c>
      <c r="AU205" s="17" t="s">
        <v>89</v>
      </c>
    </row>
    <row r="206" spans="1:65" s="13" customFormat="1" ht="11.25">
      <c r="B206" s="205"/>
      <c r="C206" s="206"/>
      <c r="D206" s="200" t="s">
        <v>145</v>
      </c>
      <c r="E206" s="207" t="s">
        <v>204</v>
      </c>
      <c r="F206" s="208" t="s">
        <v>205</v>
      </c>
      <c r="G206" s="206"/>
      <c r="H206" s="209">
        <v>7.5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145</v>
      </c>
      <c r="AU206" s="215" t="s">
        <v>89</v>
      </c>
      <c r="AV206" s="13" t="s">
        <v>89</v>
      </c>
      <c r="AW206" s="13" t="s">
        <v>36</v>
      </c>
      <c r="AX206" s="13" t="s">
        <v>87</v>
      </c>
      <c r="AY206" s="215" t="s">
        <v>134</v>
      </c>
    </row>
    <row r="207" spans="1:65" s="2" customFormat="1" ht="33" customHeight="1">
      <c r="A207" s="34"/>
      <c r="B207" s="35"/>
      <c r="C207" s="187" t="s">
        <v>385</v>
      </c>
      <c r="D207" s="187" t="s">
        <v>137</v>
      </c>
      <c r="E207" s="188" t="s">
        <v>386</v>
      </c>
      <c r="F207" s="189" t="s">
        <v>387</v>
      </c>
      <c r="G207" s="190" t="s">
        <v>250</v>
      </c>
      <c r="H207" s="191">
        <v>760.68799999999999</v>
      </c>
      <c r="I207" s="192"/>
      <c r="J207" s="193">
        <f>ROUND(I207*H207,2)</f>
        <v>0</v>
      </c>
      <c r="K207" s="189" t="s">
        <v>141</v>
      </c>
      <c r="L207" s="39"/>
      <c r="M207" s="194" t="s">
        <v>1</v>
      </c>
      <c r="N207" s="195" t="s">
        <v>44</v>
      </c>
      <c r="O207" s="71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107</v>
      </c>
      <c r="AT207" s="198" t="s">
        <v>137</v>
      </c>
      <c r="AU207" s="198" t="s">
        <v>89</v>
      </c>
      <c r="AY207" s="17" t="s">
        <v>134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7" t="s">
        <v>87</v>
      </c>
      <c r="BK207" s="199">
        <f>ROUND(I207*H207,2)</f>
        <v>0</v>
      </c>
      <c r="BL207" s="17" t="s">
        <v>107</v>
      </c>
      <c r="BM207" s="198" t="s">
        <v>388</v>
      </c>
    </row>
    <row r="208" spans="1:65" s="2" customFormat="1" ht="29.25">
      <c r="A208" s="34"/>
      <c r="B208" s="35"/>
      <c r="C208" s="36"/>
      <c r="D208" s="200" t="s">
        <v>143</v>
      </c>
      <c r="E208" s="36"/>
      <c r="F208" s="201" t="s">
        <v>389</v>
      </c>
      <c r="G208" s="36"/>
      <c r="H208" s="36"/>
      <c r="I208" s="202"/>
      <c r="J208" s="36"/>
      <c r="K208" s="36"/>
      <c r="L208" s="39"/>
      <c r="M208" s="203"/>
      <c r="N208" s="204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143</v>
      </c>
      <c r="AU208" s="17" t="s">
        <v>89</v>
      </c>
    </row>
    <row r="209" spans="1:65" s="13" customFormat="1" ht="11.25">
      <c r="B209" s="205"/>
      <c r="C209" s="206"/>
      <c r="D209" s="200" t="s">
        <v>145</v>
      </c>
      <c r="E209" s="207" t="s">
        <v>186</v>
      </c>
      <c r="F209" s="208" t="s">
        <v>390</v>
      </c>
      <c r="G209" s="206"/>
      <c r="H209" s="209">
        <v>760.68799999999999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145</v>
      </c>
      <c r="AU209" s="215" t="s">
        <v>89</v>
      </c>
      <c r="AV209" s="13" t="s">
        <v>89</v>
      </c>
      <c r="AW209" s="13" t="s">
        <v>36</v>
      </c>
      <c r="AX209" s="13" t="s">
        <v>87</v>
      </c>
      <c r="AY209" s="215" t="s">
        <v>134</v>
      </c>
    </row>
    <row r="210" spans="1:65" s="2" customFormat="1" ht="33" customHeight="1">
      <c r="A210" s="34"/>
      <c r="B210" s="35"/>
      <c r="C210" s="187" t="s">
        <v>391</v>
      </c>
      <c r="D210" s="187" t="s">
        <v>137</v>
      </c>
      <c r="E210" s="188" t="s">
        <v>392</v>
      </c>
      <c r="F210" s="189" t="s">
        <v>393</v>
      </c>
      <c r="G210" s="190" t="s">
        <v>250</v>
      </c>
      <c r="H210" s="191">
        <v>11.304</v>
      </c>
      <c r="I210" s="192"/>
      <c r="J210" s="193">
        <f>ROUND(I210*H210,2)</f>
        <v>0</v>
      </c>
      <c r="K210" s="189" t="s">
        <v>141</v>
      </c>
      <c r="L210" s="39"/>
      <c r="M210" s="194" t="s">
        <v>1</v>
      </c>
      <c r="N210" s="195" t="s">
        <v>44</v>
      </c>
      <c r="O210" s="71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107</v>
      </c>
      <c r="AT210" s="198" t="s">
        <v>137</v>
      </c>
      <c r="AU210" s="198" t="s">
        <v>89</v>
      </c>
      <c r="AY210" s="17" t="s">
        <v>134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7" t="s">
        <v>87</v>
      </c>
      <c r="BK210" s="199">
        <f>ROUND(I210*H210,2)</f>
        <v>0</v>
      </c>
      <c r="BL210" s="17" t="s">
        <v>107</v>
      </c>
      <c r="BM210" s="198" t="s">
        <v>394</v>
      </c>
    </row>
    <row r="211" spans="1:65" s="2" customFormat="1" ht="29.25">
      <c r="A211" s="34"/>
      <c r="B211" s="35"/>
      <c r="C211" s="36"/>
      <c r="D211" s="200" t="s">
        <v>143</v>
      </c>
      <c r="E211" s="36"/>
      <c r="F211" s="201" t="s">
        <v>395</v>
      </c>
      <c r="G211" s="36"/>
      <c r="H211" s="36"/>
      <c r="I211" s="202"/>
      <c r="J211" s="36"/>
      <c r="K211" s="36"/>
      <c r="L211" s="39"/>
      <c r="M211" s="203"/>
      <c r="N211" s="204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143</v>
      </c>
      <c r="AU211" s="17" t="s">
        <v>89</v>
      </c>
    </row>
    <row r="212" spans="1:65" s="13" customFormat="1" ht="11.25">
      <c r="B212" s="205"/>
      <c r="C212" s="206"/>
      <c r="D212" s="200" t="s">
        <v>145</v>
      </c>
      <c r="E212" s="207" t="s">
        <v>220</v>
      </c>
      <c r="F212" s="208" t="s">
        <v>221</v>
      </c>
      <c r="G212" s="206"/>
      <c r="H212" s="209">
        <v>11.304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145</v>
      </c>
      <c r="AU212" s="215" t="s">
        <v>89</v>
      </c>
      <c r="AV212" s="13" t="s">
        <v>89</v>
      </c>
      <c r="AW212" s="13" t="s">
        <v>36</v>
      </c>
      <c r="AX212" s="13" t="s">
        <v>87</v>
      </c>
      <c r="AY212" s="215" t="s">
        <v>134</v>
      </c>
    </row>
    <row r="213" spans="1:65" s="2" customFormat="1" ht="24.2" customHeight="1">
      <c r="A213" s="34"/>
      <c r="B213" s="35"/>
      <c r="C213" s="187" t="s">
        <v>396</v>
      </c>
      <c r="D213" s="187" t="s">
        <v>137</v>
      </c>
      <c r="E213" s="188" t="s">
        <v>397</v>
      </c>
      <c r="F213" s="189" t="s">
        <v>398</v>
      </c>
      <c r="G213" s="190" t="s">
        <v>250</v>
      </c>
      <c r="H213" s="191">
        <v>6.46</v>
      </c>
      <c r="I213" s="192"/>
      <c r="J213" s="193">
        <f>ROUND(I213*H213,2)</f>
        <v>0</v>
      </c>
      <c r="K213" s="189" t="s">
        <v>141</v>
      </c>
      <c r="L213" s="39"/>
      <c r="M213" s="194" t="s">
        <v>1</v>
      </c>
      <c r="N213" s="195" t="s">
        <v>44</v>
      </c>
      <c r="O213" s="71"/>
      <c r="P213" s="196">
        <f>O213*H213</f>
        <v>0</v>
      </c>
      <c r="Q213" s="196">
        <v>0.19536000000000001</v>
      </c>
      <c r="R213" s="196">
        <f>Q213*H213</f>
        <v>1.2620256000000001</v>
      </c>
      <c r="S213" s="196">
        <v>0</v>
      </c>
      <c r="T213" s="19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107</v>
      </c>
      <c r="AT213" s="198" t="s">
        <v>137</v>
      </c>
      <c r="AU213" s="198" t="s">
        <v>89</v>
      </c>
      <c r="AY213" s="17" t="s">
        <v>134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7" t="s">
        <v>87</v>
      </c>
      <c r="BK213" s="199">
        <f>ROUND(I213*H213,2)</f>
        <v>0</v>
      </c>
      <c r="BL213" s="17" t="s">
        <v>107</v>
      </c>
      <c r="BM213" s="198" t="s">
        <v>399</v>
      </c>
    </row>
    <row r="214" spans="1:65" s="2" customFormat="1" ht="29.25">
      <c r="A214" s="34"/>
      <c r="B214" s="35"/>
      <c r="C214" s="36"/>
      <c r="D214" s="200" t="s">
        <v>143</v>
      </c>
      <c r="E214" s="36"/>
      <c r="F214" s="201" t="s">
        <v>400</v>
      </c>
      <c r="G214" s="36"/>
      <c r="H214" s="36"/>
      <c r="I214" s="202"/>
      <c r="J214" s="36"/>
      <c r="K214" s="36"/>
      <c r="L214" s="39"/>
      <c r="M214" s="203"/>
      <c r="N214" s="204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143</v>
      </c>
      <c r="AU214" s="17" t="s">
        <v>89</v>
      </c>
    </row>
    <row r="215" spans="1:65" s="13" customFormat="1" ht="11.25">
      <c r="B215" s="205"/>
      <c r="C215" s="206"/>
      <c r="D215" s="200" t="s">
        <v>145</v>
      </c>
      <c r="E215" s="207" t="s">
        <v>188</v>
      </c>
      <c r="F215" s="208" t="s">
        <v>189</v>
      </c>
      <c r="G215" s="206"/>
      <c r="H215" s="209">
        <v>6.46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145</v>
      </c>
      <c r="AU215" s="215" t="s">
        <v>89</v>
      </c>
      <c r="AV215" s="13" t="s">
        <v>89</v>
      </c>
      <c r="AW215" s="13" t="s">
        <v>36</v>
      </c>
      <c r="AX215" s="13" t="s">
        <v>87</v>
      </c>
      <c r="AY215" s="215" t="s">
        <v>134</v>
      </c>
    </row>
    <row r="216" spans="1:65" s="2" customFormat="1" ht="16.5" customHeight="1">
      <c r="A216" s="34"/>
      <c r="B216" s="35"/>
      <c r="C216" s="242" t="s">
        <v>401</v>
      </c>
      <c r="D216" s="242" t="s">
        <v>402</v>
      </c>
      <c r="E216" s="243" t="s">
        <v>403</v>
      </c>
      <c r="F216" s="244" t="s">
        <v>404</v>
      </c>
      <c r="G216" s="245" t="s">
        <v>250</v>
      </c>
      <c r="H216" s="246">
        <v>6.46</v>
      </c>
      <c r="I216" s="247"/>
      <c r="J216" s="248">
        <f>ROUND(I216*H216,2)</f>
        <v>0</v>
      </c>
      <c r="K216" s="244" t="s">
        <v>141</v>
      </c>
      <c r="L216" s="249"/>
      <c r="M216" s="250" t="s">
        <v>1</v>
      </c>
      <c r="N216" s="251" t="s">
        <v>44</v>
      </c>
      <c r="O216" s="71"/>
      <c r="P216" s="196">
        <f>O216*H216</f>
        <v>0</v>
      </c>
      <c r="Q216" s="196">
        <v>0.41699999999999998</v>
      </c>
      <c r="R216" s="196">
        <f>Q216*H216</f>
        <v>2.6938199999999997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284</v>
      </c>
      <c r="AT216" s="198" t="s">
        <v>402</v>
      </c>
      <c r="AU216" s="198" t="s">
        <v>89</v>
      </c>
      <c r="AY216" s="17" t="s">
        <v>134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7" t="s">
        <v>87</v>
      </c>
      <c r="BK216" s="199">
        <f>ROUND(I216*H216,2)</f>
        <v>0</v>
      </c>
      <c r="BL216" s="17" t="s">
        <v>107</v>
      </c>
      <c r="BM216" s="198" t="s">
        <v>405</v>
      </c>
    </row>
    <row r="217" spans="1:65" s="2" customFormat="1" ht="11.25">
      <c r="A217" s="34"/>
      <c r="B217" s="35"/>
      <c r="C217" s="36"/>
      <c r="D217" s="200" t="s">
        <v>143</v>
      </c>
      <c r="E217" s="36"/>
      <c r="F217" s="201" t="s">
        <v>404</v>
      </c>
      <c r="G217" s="36"/>
      <c r="H217" s="36"/>
      <c r="I217" s="202"/>
      <c r="J217" s="36"/>
      <c r="K217" s="36"/>
      <c r="L217" s="39"/>
      <c r="M217" s="203"/>
      <c r="N217" s="204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143</v>
      </c>
      <c r="AU217" s="17" t="s">
        <v>89</v>
      </c>
    </row>
    <row r="218" spans="1:65" s="13" customFormat="1" ht="11.25">
      <c r="B218" s="205"/>
      <c r="C218" s="206"/>
      <c r="D218" s="200" t="s">
        <v>145</v>
      </c>
      <c r="E218" s="207" t="s">
        <v>1</v>
      </c>
      <c r="F218" s="208" t="s">
        <v>188</v>
      </c>
      <c r="G218" s="206"/>
      <c r="H218" s="209">
        <v>6.46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145</v>
      </c>
      <c r="AU218" s="215" t="s">
        <v>89</v>
      </c>
      <c r="AV218" s="13" t="s">
        <v>89</v>
      </c>
      <c r="AW218" s="13" t="s">
        <v>36</v>
      </c>
      <c r="AX218" s="13" t="s">
        <v>87</v>
      </c>
      <c r="AY218" s="215" t="s">
        <v>134</v>
      </c>
    </row>
    <row r="219" spans="1:65" s="2" customFormat="1" ht="24.2" customHeight="1">
      <c r="A219" s="34"/>
      <c r="B219" s="35"/>
      <c r="C219" s="187" t="s">
        <v>406</v>
      </c>
      <c r="D219" s="187" t="s">
        <v>137</v>
      </c>
      <c r="E219" s="188" t="s">
        <v>407</v>
      </c>
      <c r="F219" s="189" t="s">
        <v>408</v>
      </c>
      <c r="G219" s="190" t="s">
        <v>250</v>
      </c>
      <c r="H219" s="191">
        <v>43.771999999999998</v>
      </c>
      <c r="I219" s="192"/>
      <c r="J219" s="193">
        <f>ROUND(I219*H219,2)</f>
        <v>0</v>
      </c>
      <c r="K219" s="189" t="s">
        <v>141</v>
      </c>
      <c r="L219" s="39"/>
      <c r="M219" s="194" t="s">
        <v>1</v>
      </c>
      <c r="N219" s="195" t="s">
        <v>44</v>
      </c>
      <c r="O219" s="71"/>
      <c r="P219" s="196">
        <f>O219*H219</f>
        <v>0</v>
      </c>
      <c r="Q219" s="196">
        <v>8.9219999999999994E-2</v>
      </c>
      <c r="R219" s="196">
        <f>Q219*H219</f>
        <v>3.9053378399999996</v>
      </c>
      <c r="S219" s="196">
        <v>0</v>
      </c>
      <c r="T219" s="19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107</v>
      </c>
      <c r="AT219" s="198" t="s">
        <v>137</v>
      </c>
      <c r="AU219" s="198" t="s">
        <v>89</v>
      </c>
      <c r="AY219" s="17" t="s">
        <v>134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7" t="s">
        <v>87</v>
      </c>
      <c r="BK219" s="199">
        <f>ROUND(I219*H219,2)</f>
        <v>0</v>
      </c>
      <c r="BL219" s="17" t="s">
        <v>107</v>
      </c>
      <c r="BM219" s="198" t="s">
        <v>409</v>
      </c>
    </row>
    <row r="220" spans="1:65" s="2" customFormat="1" ht="48.75">
      <c r="A220" s="34"/>
      <c r="B220" s="35"/>
      <c r="C220" s="36"/>
      <c r="D220" s="200" t="s">
        <v>143</v>
      </c>
      <c r="E220" s="36"/>
      <c r="F220" s="201" t="s">
        <v>410</v>
      </c>
      <c r="G220" s="36"/>
      <c r="H220" s="36"/>
      <c r="I220" s="202"/>
      <c r="J220" s="36"/>
      <c r="K220" s="36"/>
      <c r="L220" s="39"/>
      <c r="M220" s="203"/>
      <c r="N220" s="204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143</v>
      </c>
      <c r="AU220" s="17" t="s">
        <v>89</v>
      </c>
    </row>
    <row r="221" spans="1:65" s="13" customFormat="1" ht="11.25">
      <c r="B221" s="205"/>
      <c r="C221" s="206"/>
      <c r="D221" s="200" t="s">
        <v>145</v>
      </c>
      <c r="E221" s="207" t="s">
        <v>190</v>
      </c>
      <c r="F221" s="208" t="s">
        <v>411</v>
      </c>
      <c r="G221" s="206"/>
      <c r="H221" s="209">
        <v>42.107999999999997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145</v>
      </c>
      <c r="AU221" s="215" t="s">
        <v>89</v>
      </c>
      <c r="AV221" s="13" t="s">
        <v>89</v>
      </c>
      <c r="AW221" s="13" t="s">
        <v>36</v>
      </c>
      <c r="AX221" s="13" t="s">
        <v>79</v>
      </c>
      <c r="AY221" s="215" t="s">
        <v>134</v>
      </c>
    </row>
    <row r="222" spans="1:65" s="13" customFormat="1" ht="11.25">
      <c r="B222" s="205"/>
      <c r="C222" s="206"/>
      <c r="D222" s="200" t="s">
        <v>145</v>
      </c>
      <c r="E222" s="207" t="s">
        <v>192</v>
      </c>
      <c r="F222" s="208" t="s">
        <v>193</v>
      </c>
      <c r="G222" s="206"/>
      <c r="H222" s="209">
        <v>1.6639999999999999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145</v>
      </c>
      <c r="AU222" s="215" t="s">
        <v>89</v>
      </c>
      <c r="AV222" s="13" t="s">
        <v>89</v>
      </c>
      <c r="AW222" s="13" t="s">
        <v>36</v>
      </c>
      <c r="AX222" s="13" t="s">
        <v>79</v>
      </c>
      <c r="AY222" s="215" t="s">
        <v>134</v>
      </c>
    </row>
    <row r="223" spans="1:65" s="15" customFormat="1" ht="11.25">
      <c r="B223" s="227"/>
      <c r="C223" s="228"/>
      <c r="D223" s="200" t="s">
        <v>145</v>
      </c>
      <c r="E223" s="229" t="s">
        <v>194</v>
      </c>
      <c r="F223" s="230" t="s">
        <v>155</v>
      </c>
      <c r="G223" s="228"/>
      <c r="H223" s="231">
        <v>43.771999999999998</v>
      </c>
      <c r="I223" s="232"/>
      <c r="J223" s="228"/>
      <c r="K223" s="228"/>
      <c r="L223" s="233"/>
      <c r="M223" s="234"/>
      <c r="N223" s="235"/>
      <c r="O223" s="235"/>
      <c r="P223" s="235"/>
      <c r="Q223" s="235"/>
      <c r="R223" s="235"/>
      <c r="S223" s="235"/>
      <c r="T223" s="236"/>
      <c r="AT223" s="237" t="s">
        <v>145</v>
      </c>
      <c r="AU223" s="237" t="s">
        <v>89</v>
      </c>
      <c r="AV223" s="15" t="s">
        <v>107</v>
      </c>
      <c r="AW223" s="15" t="s">
        <v>36</v>
      </c>
      <c r="AX223" s="15" t="s">
        <v>87</v>
      </c>
      <c r="AY223" s="237" t="s">
        <v>134</v>
      </c>
    </row>
    <row r="224" spans="1:65" s="2" customFormat="1" ht="21.75" customHeight="1">
      <c r="A224" s="34"/>
      <c r="B224" s="35"/>
      <c r="C224" s="242" t="s">
        <v>412</v>
      </c>
      <c r="D224" s="242" t="s">
        <v>402</v>
      </c>
      <c r="E224" s="243" t="s">
        <v>413</v>
      </c>
      <c r="F224" s="244" t="s">
        <v>414</v>
      </c>
      <c r="G224" s="245" t="s">
        <v>250</v>
      </c>
      <c r="H224" s="246">
        <v>42.95</v>
      </c>
      <c r="I224" s="247"/>
      <c r="J224" s="248">
        <f>ROUND(I224*H224,2)</f>
        <v>0</v>
      </c>
      <c r="K224" s="244" t="s">
        <v>141</v>
      </c>
      <c r="L224" s="249"/>
      <c r="M224" s="250" t="s">
        <v>1</v>
      </c>
      <c r="N224" s="251" t="s">
        <v>44</v>
      </c>
      <c r="O224" s="71"/>
      <c r="P224" s="196">
        <f>O224*H224</f>
        <v>0</v>
      </c>
      <c r="Q224" s="196">
        <v>0.13100000000000001</v>
      </c>
      <c r="R224" s="196">
        <f>Q224*H224</f>
        <v>5.6264500000000002</v>
      </c>
      <c r="S224" s="196">
        <v>0</v>
      </c>
      <c r="T224" s="19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8" t="s">
        <v>284</v>
      </c>
      <c r="AT224" s="198" t="s">
        <v>402</v>
      </c>
      <c r="AU224" s="198" t="s">
        <v>89</v>
      </c>
      <c r="AY224" s="17" t="s">
        <v>134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7" t="s">
        <v>87</v>
      </c>
      <c r="BK224" s="199">
        <f>ROUND(I224*H224,2)</f>
        <v>0</v>
      </c>
      <c r="BL224" s="17" t="s">
        <v>107</v>
      </c>
      <c r="BM224" s="198" t="s">
        <v>415</v>
      </c>
    </row>
    <row r="225" spans="1:65" s="2" customFormat="1" ht="11.25">
      <c r="A225" s="34"/>
      <c r="B225" s="35"/>
      <c r="C225" s="36"/>
      <c r="D225" s="200" t="s">
        <v>143</v>
      </c>
      <c r="E225" s="36"/>
      <c r="F225" s="201" t="s">
        <v>414</v>
      </c>
      <c r="G225" s="36"/>
      <c r="H225" s="36"/>
      <c r="I225" s="202"/>
      <c r="J225" s="36"/>
      <c r="K225" s="36"/>
      <c r="L225" s="39"/>
      <c r="M225" s="203"/>
      <c r="N225" s="204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143</v>
      </c>
      <c r="AU225" s="17" t="s">
        <v>89</v>
      </c>
    </row>
    <row r="226" spans="1:65" s="13" customFormat="1" ht="11.25">
      <c r="B226" s="205"/>
      <c r="C226" s="206"/>
      <c r="D226" s="200" t="s">
        <v>145</v>
      </c>
      <c r="E226" s="207" t="s">
        <v>1</v>
      </c>
      <c r="F226" s="208" t="s">
        <v>416</v>
      </c>
      <c r="G226" s="206"/>
      <c r="H226" s="209">
        <v>42.95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145</v>
      </c>
      <c r="AU226" s="215" t="s">
        <v>89</v>
      </c>
      <c r="AV226" s="13" t="s">
        <v>89</v>
      </c>
      <c r="AW226" s="13" t="s">
        <v>36</v>
      </c>
      <c r="AX226" s="13" t="s">
        <v>87</v>
      </c>
      <c r="AY226" s="215" t="s">
        <v>134</v>
      </c>
    </row>
    <row r="227" spans="1:65" s="2" customFormat="1" ht="24.2" customHeight="1">
      <c r="A227" s="34"/>
      <c r="B227" s="35"/>
      <c r="C227" s="242" t="s">
        <v>417</v>
      </c>
      <c r="D227" s="242" t="s">
        <v>402</v>
      </c>
      <c r="E227" s="243" t="s">
        <v>418</v>
      </c>
      <c r="F227" s="244" t="s">
        <v>419</v>
      </c>
      <c r="G227" s="245" t="s">
        <v>250</v>
      </c>
      <c r="H227" s="246">
        <v>1.6970000000000001</v>
      </c>
      <c r="I227" s="247"/>
      <c r="J227" s="248">
        <f>ROUND(I227*H227,2)</f>
        <v>0</v>
      </c>
      <c r="K227" s="244" t="s">
        <v>141</v>
      </c>
      <c r="L227" s="249"/>
      <c r="M227" s="250" t="s">
        <v>1</v>
      </c>
      <c r="N227" s="251" t="s">
        <v>44</v>
      </c>
      <c r="O227" s="71"/>
      <c r="P227" s="196">
        <f>O227*H227</f>
        <v>0</v>
      </c>
      <c r="Q227" s="196">
        <v>0.13100000000000001</v>
      </c>
      <c r="R227" s="196">
        <f>Q227*H227</f>
        <v>0.222307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284</v>
      </c>
      <c r="AT227" s="198" t="s">
        <v>402</v>
      </c>
      <c r="AU227" s="198" t="s">
        <v>89</v>
      </c>
      <c r="AY227" s="17" t="s">
        <v>134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7" t="s">
        <v>87</v>
      </c>
      <c r="BK227" s="199">
        <f>ROUND(I227*H227,2)</f>
        <v>0</v>
      </c>
      <c r="BL227" s="17" t="s">
        <v>107</v>
      </c>
      <c r="BM227" s="198" t="s">
        <v>420</v>
      </c>
    </row>
    <row r="228" spans="1:65" s="2" customFormat="1" ht="19.5">
      <c r="A228" s="34"/>
      <c r="B228" s="35"/>
      <c r="C228" s="36"/>
      <c r="D228" s="200" t="s">
        <v>143</v>
      </c>
      <c r="E228" s="36"/>
      <c r="F228" s="201" t="s">
        <v>419</v>
      </c>
      <c r="G228" s="36"/>
      <c r="H228" s="36"/>
      <c r="I228" s="202"/>
      <c r="J228" s="36"/>
      <c r="K228" s="36"/>
      <c r="L228" s="39"/>
      <c r="M228" s="203"/>
      <c r="N228" s="204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143</v>
      </c>
      <c r="AU228" s="17" t="s">
        <v>89</v>
      </c>
    </row>
    <row r="229" spans="1:65" s="13" customFormat="1" ht="11.25">
      <c r="B229" s="205"/>
      <c r="C229" s="206"/>
      <c r="D229" s="200" t="s">
        <v>145</v>
      </c>
      <c r="E229" s="207" t="s">
        <v>1</v>
      </c>
      <c r="F229" s="208" t="s">
        <v>421</v>
      </c>
      <c r="G229" s="206"/>
      <c r="H229" s="209">
        <v>1.6970000000000001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145</v>
      </c>
      <c r="AU229" s="215" t="s">
        <v>89</v>
      </c>
      <c r="AV229" s="13" t="s">
        <v>89</v>
      </c>
      <c r="AW229" s="13" t="s">
        <v>36</v>
      </c>
      <c r="AX229" s="13" t="s">
        <v>87</v>
      </c>
      <c r="AY229" s="215" t="s">
        <v>134</v>
      </c>
    </row>
    <row r="230" spans="1:65" s="2" customFormat="1" ht="24.2" customHeight="1">
      <c r="A230" s="34"/>
      <c r="B230" s="35"/>
      <c r="C230" s="187" t="s">
        <v>422</v>
      </c>
      <c r="D230" s="187" t="s">
        <v>137</v>
      </c>
      <c r="E230" s="188" t="s">
        <v>423</v>
      </c>
      <c r="F230" s="189" t="s">
        <v>424</v>
      </c>
      <c r="G230" s="190" t="s">
        <v>250</v>
      </c>
      <c r="H230" s="191">
        <v>6.46</v>
      </c>
      <c r="I230" s="192"/>
      <c r="J230" s="193">
        <f>ROUND(I230*H230,2)</f>
        <v>0</v>
      </c>
      <c r="K230" s="189" t="s">
        <v>331</v>
      </c>
      <c r="L230" s="39"/>
      <c r="M230" s="194" t="s">
        <v>1</v>
      </c>
      <c r="N230" s="195" t="s">
        <v>44</v>
      </c>
      <c r="O230" s="71"/>
      <c r="P230" s="196">
        <f>O230*H230</f>
        <v>0</v>
      </c>
      <c r="Q230" s="196">
        <v>0.03</v>
      </c>
      <c r="R230" s="196">
        <f>Q230*H230</f>
        <v>0.1938</v>
      </c>
      <c r="S230" s="196">
        <v>0</v>
      </c>
      <c r="T230" s="19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107</v>
      </c>
      <c r="AT230" s="198" t="s">
        <v>137</v>
      </c>
      <c r="AU230" s="198" t="s">
        <v>89</v>
      </c>
      <c r="AY230" s="17" t="s">
        <v>134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7" t="s">
        <v>87</v>
      </c>
      <c r="BK230" s="199">
        <f>ROUND(I230*H230,2)</f>
        <v>0</v>
      </c>
      <c r="BL230" s="17" t="s">
        <v>107</v>
      </c>
      <c r="BM230" s="198" t="s">
        <v>425</v>
      </c>
    </row>
    <row r="231" spans="1:65" s="2" customFormat="1" ht="19.5">
      <c r="A231" s="34"/>
      <c r="B231" s="35"/>
      <c r="C231" s="36"/>
      <c r="D231" s="200" t="s">
        <v>143</v>
      </c>
      <c r="E231" s="36"/>
      <c r="F231" s="201" t="s">
        <v>426</v>
      </c>
      <c r="G231" s="36"/>
      <c r="H231" s="36"/>
      <c r="I231" s="202"/>
      <c r="J231" s="36"/>
      <c r="K231" s="36"/>
      <c r="L231" s="39"/>
      <c r="M231" s="203"/>
      <c r="N231" s="204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143</v>
      </c>
      <c r="AU231" s="17" t="s">
        <v>89</v>
      </c>
    </row>
    <row r="232" spans="1:65" s="13" customFormat="1" ht="11.25">
      <c r="B232" s="205"/>
      <c r="C232" s="206"/>
      <c r="D232" s="200" t="s">
        <v>145</v>
      </c>
      <c r="E232" s="207" t="s">
        <v>1</v>
      </c>
      <c r="F232" s="208" t="s">
        <v>188</v>
      </c>
      <c r="G232" s="206"/>
      <c r="H232" s="209">
        <v>6.46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145</v>
      </c>
      <c r="AU232" s="215" t="s">
        <v>89</v>
      </c>
      <c r="AV232" s="13" t="s">
        <v>89</v>
      </c>
      <c r="AW232" s="13" t="s">
        <v>36</v>
      </c>
      <c r="AX232" s="13" t="s">
        <v>87</v>
      </c>
      <c r="AY232" s="215" t="s">
        <v>134</v>
      </c>
    </row>
    <row r="233" spans="1:65" s="2" customFormat="1" ht="21.75" customHeight="1">
      <c r="A233" s="34"/>
      <c r="B233" s="35"/>
      <c r="C233" s="187" t="s">
        <v>427</v>
      </c>
      <c r="D233" s="187" t="s">
        <v>137</v>
      </c>
      <c r="E233" s="188" t="s">
        <v>428</v>
      </c>
      <c r="F233" s="189" t="s">
        <v>429</v>
      </c>
      <c r="G233" s="190" t="s">
        <v>291</v>
      </c>
      <c r="H233" s="191">
        <v>15</v>
      </c>
      <c r="I233" s="192"/>
      <c r="J233" s="193">
        <f>ROUND(I233*H233,2)</f>
        <v>0</v>
      </c>
      <c r="K233" s="189" t="s">
        <v>141</v>
      </c>
      <c r="L233" s="39"/>
      <c r="M233" s="194" t="s">
        <v>1</v>
      </c>
      <c r="N233" s="195" t="s">
        <v>44</v>
      </c>
      <c r="O233" s="71"/>
      <c r="P233" s="196">
        <f>O233*H233</f>
        <v>0</v>
      </c>
      <c r="Q233" s="196">
        <v>3.5999999999999999E-3</v>
      </c>
      <c r="R233" s="196">
        <f>Q233*H233</f>
        <v>5.3999999999999999E-2</v>
      </c>
      <c r="S233" s="196">
        <v>0</v>
      </c>
      <c r="T233" s="19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107</v>
      </c>
      <c r="AT233" s="198" t="s">
        <v>137</v>
      </c>
      <c r="AU233" s="198" t="s">
        <v>89</v>
      </c>
      <c r="AY233" s="17" t="s">
        <v>134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7" t="s">
        <v>87</v>
      </c>
      <c r="BK233" s="199">
        <f>ROUND(I233*H233,2)</f>
        <v>0</v>
      </c>
      <c r="BL233" s="17" t="s">
        <v>107</v>
      </c>
      <c r="BM233" s="198" t="s">
        <v>430</v>
      </c>
    </row>
    <row r="234" spans="1:65" s="2" customFormat="1" ht="19.5">
      <c r="A234" s="34"/>
      <c r="B234" s="35"/>
      <c r="C234" s="36"/>
      <c r="D234" s="200" t="s">
        <v>143</v>
      </c>
      <c r="E234" s="36"/>
      <c r="F234" s="201" t="s">
        <v>431</v>
      </c>
      <c r="G234" s="36"/>
      <c r="H234" s="36"/>
      <c r="I234" s="202"/>
      <c r="J234" s="36"/>
      <c r="K234" s="36"/>
      <c r="L234" s="39"/>
      <c r="M234" s="203"/>
      <c r="N234" s="204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143</v>
      </c>
      <c r="AU234" s="17" t="s">
        <v>89</v>
      </c>
    </row>
    <row r="235" spans="1:65" s="13" customFormat="1" ht="11.25">
      <c r="B235" s="205"/>
      <c r="C235" s="206"/>
      <c r="D235" s="200" t="s">
        <v>145</v>
      </c>
      <c r="E235" s="207" t="s">
        <v>1</v>
      </c>
      <c r="F235" s="208" t="s">
        <v>432</v>
      </c>
      <c r="G235" s="206"/>
      <c r="H235" s="209">
        <v>15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145</v>
      </c>
      <c r="AU235" s="215" t="s">
        <v>89</v>
      </c>
      <c r="AV235" s="13" t="s">
        <v>89</v>
      </c>
      <c r="AW235" s="13" t="s">
        <v>36</v>
      </c>
      <c r="AX235" s="13" t="s">
        <v>87</v>
      </c>
      <c r="AY235" s="215" t="s">
        <v>134</v>
      </c>
    </row>
    <row r="236" spans="1:65" s="12" customFormat="1" ht="22.9" customHeight="1">
      <c r="B236" s="171"/>
      <c r="C236" s="172"/>
      <c r="D236" s="173" t="s">
        <v>78</v>
      </c>
      <c r="E236" s="185" t="s">
        <v>284</v>
      </c>
      <c r="F236" s="185" t="s">
        <v>433</v>
      </c>
      <c r="G236" s="172"/>
      <c r="H236" s="172"/>
      <c r="I236" s="175"/>
      <c r="J236" s="186">
        <f>BK236</f>
        <v>0</v>
      </c>
      <c r="K236" s="172"/>
      <c r="L236" s="177"/>
      <c r="M236" s="178"/>
      <c r="N236" s="179"/>
      <c r="O236" s="179"/>
      <c r="P236" s="180">
        <f>SUM(P237:P238)</f>
        <v>0</v>
      </c>
      <c r="Q236" s="179"/>
      <c r="R236" s="180">
        <f>SUM(R237:R238)</f>
        <v>0.42080000000000001</v>
      </c>
      <c r="S236" s="179"/>
      <c r="T236" s="181">
        <f>SUM(T237:T238)</f>
        <v>0</v>
      </c>
      <c r="AR236" s="182" t="s">
        <v>87</v>
      </c>
      <c r="AT236" s="183" t="s">
        <v>78</v>
      </c>
      <c r="AU236" s="183" t="s">
        <v>87</v>
      </c>
      <c r="AY236" s="182" t="s">
        <v>134</v>
      </c>
      <c r="BK236" s="184">
        <f>SUM(BK237:BK238)</f>
        <v>0</v>
      </c>
    </row>
    <row r="237" spans="1:65" s="2" customFormat="1" ht="24.2" customHeight="1">
      <c r="A237" s="34"/>
      <c r="B237" s="35"/>
      <c r="C237" s="187" t="s">
        <v>434</v>
      </c>
      <c r="D237" s="187" t="s">
        <v>137</v>
      </c>
      <c r="E237" s="188" t="s">
        <v>435</v>
      </c>
      <c r="F237" s="189" t="s">
        <v>436</v>
      </c>
      <c r="G237" s="190" t="s">
        <v>140</v>
      </c>
      <c r="H237" s="191">
        <v>1</v>
      </c>
      <c r="I237" s="192"/>
      <c r="J237" s="193">
        <f>ROUND(I237*H237,2)</f>
        <v>0</v>
      </c>
      <c r="K237" s="189" t="s">
        <v>141</v>
      </c>
      <c r="L237" s="39"/>
      <c r="M237" s="194" t="s">
        <v>1</v>
      </c>
      <c r="N237" s="195" t="s">
        <v>44</v>
      </c>
      <c r="O237" s="71"/>
      <c r="P237" s="196">
        <f>O237*H237</f>
        <v>0</v>
      </c>
      <c r="Q237" s="196">
        <v>0.42080000000000001</v>
      </c>
      <c r="R237" s="196">
        <f>Q237*H237</f>
        <v>0.42080000000000001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107</v>
      </c>
      <c r="AT237" s="198" t="s">
        <v>137</v>
      </c>
      <c r="AU237" s="198" t="s">
        <v>89</v>
      </c>
      <c r="AY237" s="17" t="s">
        <v>134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7" t="s">
        <v>87</v>
      </c>
      <c r="BK237" s="199">
        <f>ROUND(I237*H237,2)</f>
        <v>0</v>
      </c>
      <c r="BL237" s="17" t="s">
        <v>107</v>
      </c>
      <c r="BM237" s="198" t="s">
        <v>437</v>
      </c>
    </row>
    <row r="238" spans="1:65" s="2" customFormat="1" ht="19.5">
      <c r="A238" s="34"/>
      <c r="B238" s="35"/>
      <c r="C238" s="36"/>
      <c r="D238" s="200" t="s">
        <v>143</v>
      </c>
      <c r="E238" s="36"/>
      <c r="F238" s="201" t="s">
        <v>436</v>
      </c>
      <c r="G238" s="36"/>
      <c r="H238" s="36"/>
      <c r="I238" s="202"/>
      <c r="J238" s="36"/>
      <c r="K238" s="36"/>
      <c r="L238" s="39"/>
      <c r="M238" s="203"/>
      <c r="N238" s="204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143</v>
      </c>
      <c r="AU238" s="17" t="s">
        <v>89</v>
      </c>
    </row>
    <row r="239" spans="1:65" s="12" customFormat="1" ht="22.9" customHeight="1">
      <c r="B239" s="171"/>
      <c r="C239" s="172"/>
      <c r="D239" s="173" t="s">
        <v>78</v>
      </c>
      <c r="E239" s="185" t="s">
        <v>135</v>
      </c>
      <c r="F239" s="185" t="s">
        <v>136</v>
      </c>
      <c r="G239" s="172"/>
      <c r="H239" s="172"/>
      <c r="I239" s="175"/>
      <c r="J239" s="186">
        <f>BK239</f>
        <v>0</v>
      </c>
      <c r="K239" s="172"/>
      <c r="L239" s="177"/>
      <c r="M239" s="178"/>
      <c r="N239" s="179"/>
      <c r="O239" s="179"/>
      <c r="P239" s="180">
        <f>SUM(P240:P336)</f>
        <v>0</v>
      </c>
      <c r="Q239" s="179"/>
      <c r="R239" s="180">
        <f>SUM(R240:R336)</f>
        <v>80.768678359999996</v>
      </c>
      <c r="S239" s="179"/>
      <c r="T239" s="181">
        <f>SUM(T240:T336)</f>
        <v>0.41800000000000004</v>
      </c>
      <c r="AR239" s="182" t="s">
        <v>87</v>
      </c>
      <c r="AT239" s="183" t="s">
        <v>78</v>
      </c>
      <c r="AU239" s="183" t="s">
        <v>87</v>
      </c>
      <c r="AY239" s="182" t="s">
        <v>134</v>
      </c>
      <c r="BK239" s="184">
        <f>SUM(BK240:BK336)</f>
        <v>0</v>
      </c>
    </row>
    <row r="240" spans="1:65" s="2" customFormat="1" ht="24.2" customHeight="1">
      <c r="A240" s="34"/>
      <c r="B240" s="35"/>
      <c r="C240" s="187" t="s">
        <v>438</v>
      </c>
      <c r="D240" s="187" t="s">
        <v>137</v>
      </c>
      <c r="E240" s="188" t="s">
        <v>439</v>
      </c>
      <c r="F240" s="189" t="s">
        <v>440</v>
      </c>
      <c r="G240" s="190" t="s">
        <v>140</v>
      </c>
      <c r="H240" s="191">
        <v>10</v>
      </c>
      <c r="I240" s="192"/>
      <c r="J240" s="193">
        <f>ROUND(I240*H240,2)</f>
        <v>0</v>
      </c>
      <c r="K240" s="189" t="s">
        <v>141</v>
      </c>
      <c r="L240" s="39"/>
      <c r="M240" s="194" t="s">
        <v>1</v>
      </c>
      <c r="N240" s="195" t="s">
        <v>44</v>
      </c>
      <c r="O240" s="71"/>
      <c r="P240" s="196">
        <f>O240*H240</f>
        <v>0</v>
      </c>
      <c r="Q240" s="196">
        <v>6.9999999999999999E-4</v>
      </c>
      <c r="R240" s="196">
        <f>Q240*H240</f>
        <v>7.0000000000000001E-3</v>
      </c>
      <c r="S240" s="196">
        <v>0</v>
      </c>
      <c r="T240" s="19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107</v>
      </c>
      <c r="AT240" s="198" t="s">
        <v>137</v>
      </c>
      <c r="AU240" s="198" t="s">
        <v>89</v>
      </c>
      <c r="AY240" s="17" t="s">
        <v>134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7" t="s">
        <v>87</v>
      </c>
      <c r="BK240" s="199">
        <f>ROUND(I240*H240,2)</f>
        <v>0</v>
      </c>
      <c r="BL240" s="17" t="s">
        <v>107</v>
      </c>
      <c r="BM240" s="198" t="s">
        <v>441</v>
      </c>
    </row>
    <row r="241" spans="1:65" s="2" customFormat="1" ht="19.5">
      <c r="A241" s="34"/>
      <c r="B241" s="35"/>
      <c r="C241" s="36"/>
      <c r="D241" s="200" t="s">
        <v>143</v>
      </c>
      <c r="E241" s="36"/>
      <c r="F241" s="201" t="s">
        <v>442</v>
      </c>
      <c r="G241" s="36"/>
      <c r="H241" s="36"/>
      <c r="I241" s="202"/>
      <c r="J241" s="36"/>
      <c r="K241" s="36"/>
      <c r="L241" s="39"/>
      <c r="M241" s="203"/>
      <c r="N241" s="204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143</v>
      </c>
      <c r="AU241" s="17" t="s">
        <v>89</v>
      </c>
    </row>
    <row r="242" spans="1:65" s="13" customFormat="1" ht="11.25">
      <c r="B242" s="205"/>
      <c r="C242" s="206"/>
      <c r="D242" s="200" t="s">
        <v>145</v>
      </c>
      <c r="E242" s="207" t="s">
        <v>235</v>
      </c>
      <c r="F242" s="208" t="s">
        <v>87</v>
      </c>
      <c r="G242" s="206"/>
      <c r="H242" s="209">
        <v>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145</v>
      </c>
      <c r="AU242" s="215" t="s">
        <v>89</v>
      </c>
      <c r="AV242" s="13" t="s">
        <v>89</v>
      </c>
      <c r="AW242" s="13" t="s">
        <v>36</v>
      </c>
      <c r="AX242" s="13" t="s">
        <v>79</v>
      </c>
      <c r="AY242" s="215" t="s">
        <v>134</v>
      </c>
    </row>
    <row r="243" spans="1:65" s="13" customFormat="1" ht="11.25">
      <c r="B243" s="205"/>
      <c r="C243" s="206"/>
      <c r="D243" s="200" t="s">
        <v>145</v>
      </c>
      <c r="E243" s="207" t="s">
        <v>228</v>
      </c>
      <c r="F243" s="208" t="s">
        <v>89</v>
      </c>
      <c r="G243" s="206"/>
      <c r="H243" s="209">
        <v>2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145</v>
      </c>
      <c r="AU243" s="215" t="s">
        <v>89</v>
      </c>
      <c r="AV243" s="13" t="s">
        <v>89</v>
      </c>
      <c r="AW243" s="13" t="s">
        <v>36</v>
      </c>
      <c r="AX243" s="13" t="s">
        <v>79</v>
      </c>
      <c r="AY243" s="215" t="s">
        <v>134</v>
      </c>
    </row>
    <row r="244" spans="1:65" s="13" customFormat="1" ht="11.25">
      <c r="B244" s="205"/>
      <c r="C244" s="206"/>
      <c r="D244" s="200" t="s">
        <v>145</v>
      </c>
      <c r="E244" s="207" t="s">
        <v>229</v>
      </c>
      <c r="F244" s="208" t="s">
        <v>87</v>
      </c>
      <c r="G244" s="206"/>
      <c r="H244" s="209">
        <v>1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145</v>
      </c>
      <c r="AU244" s="215" t="s">
        <v>89</v>
      </c>
      <c r="AV244" s="13" t="s">
        <v>89</v>
      </c>
      <c r="AW244" s="13" t="s">
        <v>36</v>
      </c>
      <c r="AX244" s="13" t="s">
        <v>79</v>
      </c>
      <c r="AY244" s="215" t="s">
        <v>134</v>
      </c>
    </row>
    <row r="245" spans="1:65" s="13" customFormat="1" ht="11.25">
      <c r="B245" s="205"/>
      <c r="C245" s="206"/>
      <c r="D245" s="200" t="s">
        <v>145</v>
      </c>
      <c r="E245" s="207" t="s">
        <v>230</v>
      </c>
      <c r="F245" s="208" t="s">
        <v>87</v>
      </c>
      <c r="G245" s="206"/>
      <c r="H245" s="209">
        <v>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145</v>
      </c>
      <c r="AU245" s="215" t="s">
        <v>89</v>
      </c>
      <c r="AV245" s="13" t="s">
        <v>89</v>
      </c>
      <c r="AW245" s="13" t="s">
        <v>36</v>
      </c>
      <c r="AX245" s="13" t="s">
        <v>79</v>
      </c>
      <c r="AY245" s="215" t="s">
        <v>134</v>
      </c>
    </row>
    <row r="246" spans="1:65" s="13" customFormat="1" ht="11.25">
      <c r="B246" s="205"/>
      <c r="C246" s="206"/>
      <c r="D246" s="200" t="s">
        <v>145</v>
      </c>
      <c r="E246" s="207" t="s">
        <v>231</v>
      </c>
      <c r="F246" s="208" t="s">
        <v>89</v>
      </c>
      <c r="G246" s="206"/>
      <c r="H246" s="209">
        <v>2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145</v>
      </c>
      <c r="AU246" s="215" t="s">
        <v>89</v>
      </c>
      <c r="AV246" s="13" t="s">
        <v>89</v>
      </c>
      <c r="AW246" s="13" t="s">
        <v>36</v>
      </c>
      <c r="AX246" s="13" t="s">
        <v>79</v>
      </c>
      <c r="AY246" s="215" t="s">
        <v>134</v>
      </c>
    </row>
    <row r="247" spans="1:65" s="13" customFormat="1" ht="11.25">
      <c r="B247" s="205"/>
      <c r="C247" s="206"/>
      <c r="D247" s="200" t="s">
        <v>145</v>
      </c>
      <c r="E247" s="207" t="s">
        <v>232</v>
      </c>
      <c r="F247" s="208" t="s">
        <v>87</v>
      </c>
      <c r="G247" s="206"/>
      <c r="H247" s="209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145</v>
      </c>
      <c r="AU247" s="215" t="s">
        <v>89</v>
      </c>
      <c r="AV247" s="13" t="s">
        <v>89</v>
      </c>
      <c r="AW247" s="13" t="s">
        <v>36</v>
      </c>
      <c r="AX247" s="13" t="s">
        <v>79</v>
      </c>
      <c r="AY247" s="215" t="s">
        <v>134</v>
      </c>
    </row>
    <row r="248" spans="1:65" s="13" customFormat="1" ht="11.25">
      <c r="B248" s="205"/>
      <c r="C248" s="206"/>
      <c r="D248" s="200" t="s">
        <v>145</v>
      </c>
      <c r="E248" s="207" t="s">
        <v>233</v>
      </c>
      <c r="F248" s="208" t="s">
        <v>87</v>
      </c>
      <c r="G248" s="206"/>
      <c r="H248" s="209">
        <v>1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145</v>
      </c>
      <c r="AU248" s="215" t="s">
        <v>89</v>
      </c>
      <c r="AV248" s="13" t="s">
        <v>89</v>
      </c>
      <c r="AW248" s="13" t="s">
        <v>36</v>
      </c>
      <c r="AX248" s="13" t="s">
        <v>79</v>
      </c>
      <c r="AY248" s="215" t="s">
        <v>134</v>
      </c>
    </row>
    <row r="249" spans="1:65" s="13" customFormat="1" ht="11.25">
      <c r="B249" s="205"/>
      <c r="C249" s="206"/>
      <c r="D249" s="200" t="s">
        <v>145</v>
      </c>
      <c r="E249" s="207" t="s">
        <v>234</v>
      </c>
      <c r="F249" s="208" t="s">
        <v>87</v>
      </c>
      <c r="G249" s="206"/>
      <c r="H249" s="209">
        <v>1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145</v>
      </c>
      <c r="AU249" s="215" t="s">
        <v>89</v>
      </c>
      <c r="AV249" s="13" t="s">
        <v>89</v>
      </c>
      <c r="AW249" s="13" t="s">
        <v>36</v>
      </c>
      <c r="AX249" s="13" t="s">
        <v>79</v>
      </c>
      <c r="AY249" s="215" t="s">
        <v>134</v>
      </c>
    </row>
    <row r="250" spans="1:65" s="15" customFormat="1" ht="11.25">
      <c r="B250" s="227"/>
      <c r="C250" s="228"/>
      <c r="D250" s="200" t="s">
        <v>145</v>
      </c>
      <c r="E250" s="229" t="s">
        <v>1</v>
      </c>
      <c r="F250" s="230" t="s">
        <v>155</v>
      </c>
      <c r="G250" s="228"/>
      <c r="H250" s="231">
        <v>10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145</v>
      </c>
      <c r="AU250" s="237" t="s">
        <v>89</v>
      </c>
      <c r="AV250" s="15" t="s">
        <v>107</v>
      </c>
      <c r="AW250" s="15" t="s">
        <v>36</v>
      </c>
      <c r="AX250" s="15" t="s">
        <v>87</v>
      </c>
      <c r="AY250" s="237" t="s">
        <v>134</v>
      </c>
    </row>
    <row r="251" spans="1:65" s="2" customFormat="1" ht="16.5" customHeight="1">
      <c r="A251" s="34"/>
      <c r="B251" s="35"/>
      <c r="C251" s="242" t="s">
        <v>443</v>
      </c>
      <c r="D251" s="242" t="s">
        <v>402</v>
      </c>
      <c r="E251" s="243" t="s">
        <v>444</v>
      </c>
      <c r="F251" s="244" t="s">
        <v>445</v>
      </c>
      <c r="G251" s="245" t="s">
        <v>140</v>
      </c>
      <c r="H251" s="246">
        <v>1</v>
      </c>
      <c r="I251" s="247"/>
      <c r="J251" s="248">
        <f>ROUND(I251*H251,2)</f>
        <v>0</v>
      </c>
      <c r="K251" s="244" t="s">
        <v>141</v>
      </c>
      <c r="L251" s="249"/>
      <c r="M251" s="250" t="s">
        <v>1</v>
      </c>
      <c r="N251" s="251" t="s">
        <v>44</v>
      </c>
      <c r="O251" s="71"/>
      <c r="P251" s="196">
        <f>O251*H251</f>
        <v>0</v>
      </c>
      <c r="Q251" s="196">
        <v>2.5000000000000001E-3</v>
      </c>
      <c r="R251" s="196">
        <f>Q251*H251</f>
        <v>2.5000000000000001E-3</v>
      </c>
      <c r="S251" s="196">
        <v>0</v>
      </c>
      <c r="T251" s="19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8" t="s">
        <v>284</v>
      </c>
      <c r="AT251" s="198" t="s">
        <v>402</v>
      </c>
      <c r="AU251" s="198" t="s">
        <v>89</v>
      </c>
      <c r="AY251" s="17" t="s">
        <v>134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7" t="s">
        <v>87</v>
      </c>
      <c r="BK251" s="199">
        <f>ROUND(I251*H251,2)</f>
        <v>0</v>
      </c>
      <c r="BL251" s="17" t="s">
        <v>107</v>
      </c>
      <c r="BM251" s="198" t="s">
        <v>446</v>
      </c>
    </row>
    <row r="252" spans="1:65" s="2" customFormat="1" ht="11.25">
      <c r="A252" s="34"/>
      <c r="B252" s="35"/>
      <c r="C252" s="36"/>
      <c r="D252" s="200" t="s">
        <v>143</v>
      </c>
      <c r="E252" s="36"/>
      <c r="F252" s="201" t="s">
        <v>445</v>
      </c>
      <c r="G252" s="36"/>
      <c r="H252" s="36"/>
      <c r="I252" s="202"/>
      <c r="J252" s="36"/>
      <c r="K252" s="36"/>
      <c r="L252" s="39"/>
      <c r="M252" s="203"/>
      <c r="N252" s="204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143</v>
      </c>
      <c r="AU252" s="17" t="s">
        <v>89</v>
      </c>
    </row>
    <row r="253" spans="1:65" s="13" customFormat="1" ht="11.25">
      <c r="B253" s="205"/>
      <c r="C253" s="206"/>
      <c r="D253" s="200" t="s">
        <v>145</v>
      </c>
      <c r="E253" s="207" t="s">
        <v>1</v>
      </c>
      <c r="F253" s="208" t="s">
        <v>229</v>
      </c>
      <c r="G253" s="206"/>
      <c r="H253" s="209">
        <v>1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145</v>
      </c>
      <c r="AU253" s="215" t="s">
        <v>89</v>
      </c>
      <c r="AV253" s="13" t="s">
        <v>89</v>
      </c>
      <c r="AW253" s="13" t="s">
        <v>36</v>
      </c>
      <c r="AX253" s="13" t="s">
        <v>87</v>
      </c>
      <c r="AY253" s="215" t="s">
        <v>134</v>
      </c>
    </row>
    <row r="254" spans="1:65" s="2" customFormat="1" ht="16.5" customHeight="1">
      <c r="A254" s="34"/>
      <c r="B254" s="35"/>
      <c r="C254" s="242" t="s">
        <v>447</v>
      </c>
      <c r="D254" s="242" t="s">
        <v>402</v>
      </c>
      <c r="E254" s="243" t="s">
        <v>448</v>
      </c>
      <c r="F254" s="244" t="s">
        <v>449</v>
      </c>
      <c r="G254" s="245" t="s">
        <v>140</v>
      </c>
      <c r="H254" s="246">
        <v>1</v>
      </c>
      <c r="I254" s="247"/>
      <c r="J254" s="248">
        <f>ROUND(I254*H254,2)</f>
        <v>0</v>
      </c>
      <c r="K254" s="244" t="s">
        <v>141</v>
      </c>
      <c r="L254" s="249"/>
      <c r="M254" s="250" t="s">
        <v>1</v>
      </c>
      <c r="N254" s="251" t="s">
        <v>44</v>
      </c>
      <c r="O254" s="71"/>
      <c r="P254" s="196">
        <f>O254*H254</f>
        <v>0</v>
      </c>
      <c r="Q254" s="196">
        <v>5.0000000000000001E-3</v>
      </c>
      <c r="R254" s="196">
        <f>Q254*H254</f>
        <v>5.0000000000000001E-3</v>
      </c>
      <c r="S254" s="196">
        <v>0</v>
      </c>
      <c r="T254" s="19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8" t="s">
        <v>284</v>
      </c>
      <c r="AT254" s="198" t="s">
        <v>402</v>
      </c>
      <c r="AU254" s="198" t="s">
        <v>89</v>
      </c>
      <c r="AY254" s="17" t="s">
        <v>134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7" t="s">
        <v>87</v>
      </c>
      <c r="BK254" s="199">
        <f>ROUND(I254*H254,2)</f>
        <v>0</v>
      </c>
      <c r="BL254" s="17" t="s">
        <v>107</v>
      </c>
      <c r="BM254" s="198" t="s">
        <v>450</v>
      </c>
    </row>
    <row r="255" spans="1:65" s="2" customFormat="1" ht="11.25">
      <c r="A255" s="34"/>
      <c r="B255" s="35"/>
      <c r="C255" s="36"/>
      <c r="D255" s="200" t="s">
        <v>143</v>
      </c>
      <c r="E255" s="36"/>
      <c r="F255" s="201" t="s">
        <v>449</v>
      </c>
      <c r="G255" s="36"/>
      <c r="H255" s="36"/>
      <c r="I255" s="202"/>
      <c r="J255" s="36"/>
      <c r="K255" s="36"/>
      <c r="L255" s="39"/>
      <c r="M255" s="203"/>
      <c r="N255" s="204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143</v>
      </c>
      <c r="AU255" s="17" t="s">
        <v>89</v>
      </c>
    </row>
    <row r="256" spans="1:65" s="13" customFormat="1" ht="11.25">
      <c r="B256" s="205"/>
      <c r="C256" s="206"/>
      <c r="D256" s="200" t="s">
        <v>145</v>
      </c>
      <c r="E256" s="207" t="s">
        <v>1</v>
      </c>
      <c r="F256" s="208" t="s">
        <v>230</v>
      </c>
      <c r="G256" s="206"/>
      <c r="H256" s="209">
        <v>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145</v>
      </c>
      <c r="AU256" s="215" t="s">
        <v>89</v>
      </c>
      <c r="AV256" s="13" t="s">
        <v>89</v>
      </c>
      <c r="AW256" s="13" t="s">
        <v>36</v>
      </c>
      <c r="AX256" s="13" t="s">
        <v>87</v>
      </c>
      <c r="AY256" s="215" t="s">
        <v>134</v>
      </c>
    </row>
    <row r="257" spans="1:65" s="2" customFormat="1" ht="24.2" customHeight="1">
      <c r="A257" s="34"/>
      <c r="B257" s="35"/>
      <c r="C257" s="242" t="s">
        <v>451</v>
      </c>
      <c r="D257" s="242" t="s">
        <v>402</v>
      </c>
      <c r="E257" s="243" t="s">
        <v>452</v>
      </c>
      <c r="F257" s="244" t="s">
        <v>453</v>
      </c>
      <c r="G257" s="245" t="s">
        <v>140</v>
      </c>
      <c r="H257" s="246">
        <v>1</v>
      </c>
      <c r="I257" s="247"/>
      <c r="J257" s="248">
        <f>ROUND(I257*H257,2)</f>
        <v>0</v>
      </c>
      <c r="K257" s="244" t="s">
        <v>141</v>
      </c>
      <c r="L257" s="249"/>
      <c r="M257" s="250" t="s">
        <v>1</v>
      </c>
      <c r="N257" s="251" t="s">
        <v>44</v>
      </c>
      <c r="O257" s="71"/>
      <c r="P257" s="196">
        <f>O257*H257</f>
        <v>0</v>
      </c>
      <c r="Q257" s="196">
        <v>2.5000000000000001E-3</v>
      </c>
      <c r="R257" s="196">
        <f>Q257*H257</f>
        <v>2.5000000000000001E-3</v>
      </c>
      <c r="S257" s="196">
        <v>0</v>
      </c>
      <c r="T257" s="19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284</v>
      </c>
      <c r="AT257" s="198" t="s">
        <v>402</v>
      </c>
      <c r="AU257" s="198" t="s">
        <v>89</v>
      </c>
      <c r="AY257" s="17" t="s">
        <v>134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7" t="s">
        <v>87</v>
      </c>
      <c r="BK257" s="199">
        <f>ROUND(I257*H257,2)</f>
        <v>0</v>
      </c>
      <c r="BL257" s="17" t="s">
        <v>107</v>
      </c>
      <c r="BM257" s="198" t="s">
        <v>454</v>
      </c>
    </row>
    <row r="258" spans="1:65" s="2" customFormat="1" ht="11.25">
      <c r="A258" s="34"/>
      <c r="B258" s="35"/>
      <c r="C258" s="36"/>
      <c r="D258" s="200" t="s">
        <v>143</v>
      </c>
      <c r="E258" s="36"/>
      <c r="F258" s="201" t="s">
        <v>453</v>
      </c>
      <c r="G258" s="36"/>
      <c r="H258" s="36"/>
      <c r="I258" s="202"/>
      <c r="J258" s="36"/>
      <c r="K258" s="36"/>
      <c r="L258" s="39"/>
      <c r="M258" s="203"/>
      <c r="N258" s="204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143</v>
      </c>
      <c r="AU258" s="17" t="s">
        <v>89</v>
      </c>
    </row>
    <row r="259" spans="1:65" s="13" customFormat="1" ht="11.25">
      <c r="B259" s="205"/>
      <c r="C259" s="206"/>
      <c r="D259" s="200" t="s">
        <v>145</v>
      </c>
      <c r="E259" s="207" t="s">
        <v>1</v>
      </c>
      <c r="F259" s="208" t="s">
        <v>232</v>
      </c>
      <c r="G259" s="206"/>
      <c r="H259" s="209">
        <v>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145</v>
      </c>
      <c r="AU259" s="215" t="s">
        <v>89</v>
      </c>
      <c r="AV259" s="13" t="s">
        <v>89</v>
      </c>
      <c r="AW259" s="13" t="s">
        <v>36</v>
      </c>
      <c r="AX259" s="13" t="s">
        <v>87</v>
      </c>
      <c r="AY259" s="215" t="s">
        <v>134</v>
      </c>
    </row>
    <row r="260" spans="1:65" s="2" customFormat="1" ht="21.75" customHeight="1">
      <c r="A260" s="34"/>
      <c r="B260" s="35"/>
      <c r="C260" s="242" t="s">
        <v>455</v>
      </c>
      <c r="D260" s="242" t="s">
        <v>402</v>
      </c>
      <c r="E260" s="243" t="s">
        <v>456</v>
      </c>
      <c r="F260" s="244" t="s">
        <v>457</v>
      </c>
      <c r="G260" s="245" t="s">
        <v>140</v>
      </c>
      <c r="H260" s="246">
        <v>2</v>
      </c>
      <c r="I260" s="247"/>
      <c r="J260" s="248">
        <f>ROUND(I260*H260,2)</f>
        <v>0</v>
      </c>
      <c r="K260" s="244" t="s">
        <v>141</v>
      </c>
      <c r="L260" s="249"/>
      <c r="M260" s="250" t="s">
        <v>1</v>
      </c>
      <c r="N260" s="251" t="s">
        <v>44</v>
      </c>
      <c r="O260" s="71"/>
      <c r="P260" s="196">
        <f>O260*H260</f>
        <v>0</v>
      </c>
      <c r="Q260" s="196">
        <v>8.9999999999999998E-4</v>
      </c>
      <c r="R260" s="196">
        <f>Q260*H260</f>
        <v>1.8E-3</v>
      </c>
      <c r="S260" s="196">
        <v>0</v>
      </c>
      <c r="T260" s="19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8" t="s">
        <v>284</v>
      </c>
      <c r="AT260" s="198" t="s">
        <v>402</v>
      </c>
      <c r="AU260" s="198" t="s">
        <v>89</v>
      </c>
      <c r="AY260" s="17" t="s">
        <v>134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7" t="s">
        <v>87</v>
      </c>
      <c r="BK260" s="199">
        <f>ROUND(I260*H260,2)</f>
        <v>0</v>
      </c>
      <c r="BL260" s="17" t="s">
        <v>107</v>
      </c>
      <c r="BM260" s="198" t="s">
        <v>458</v>
      </c>
    </row>
    <row r="261" spans="1:65" s="2" customFormat="1" ht="11.25">
      <c r="A261" s="34"/>
      <c r="B261" s="35"/>
      <c r="C261" s="36"/>
      <c r="D261" s="200" t="s">
        <v>143</v>
      </c>
      <c r="E261" s="36"/>
      <c r="F261" s="201" t="s">
        <v>457</v>
      </c>
      <c r="G261" s="36"/>
      <c r="H261" s="36"/>
      <c r="I261" s="202"/>
      <c r="J261" s="36"/>
      <c r="K261" s="36"/>
      <c r="L261" s="39"/>
      <c r="M261" s="203"/>
      <c r="N261" s="204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143</v>
      </c>
      <c r="AU261" s="17" t="s">
        <v>89</v>
      </c>
    </row>
    <row r="262" spans="1:65" s="13" customFormat="1" ht="11.25">
      <c r="B262" s="205"/>
      <c r="C262" s="206"/>
      <c r="D262" s="200" t="s">
        <v>145</v>
      </c>
      <c r="E262" s="207" t="s">
        <v>1</v>
      </c>
      <c r="F262" s="208" t="s">
        <v>459</v>
      </c>
      <c r="G262" s="206"/>
      <c r="H262" s="209">
        <v>2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145</v>
      </c>
      <c r="AU262" s="215" t="s">
        <v>89</v>
      </c>
      <c r="AV262" s="13" t="s">
        <v>89</v>
      </c>
      <c r="AW262" s="13" t="s">
        <v>36</v>
      </c>
      <c r="AX262" s="13" t="s">
        <v>87</v>
      </c>
      <c r="AY262" s="215" t="s">
        <v>134</v>
      </c>
    </row>
    <row r="263" spans="1:65" s="2" customFormat="1" ht="24.2" customHeight="1">
      <c r="A263" s="34"/>
      <c r="B263" s="35"/>
      <c r="C263" s="187" t="s">
        <v>460</v>
      </c>
      <c r="D263" s="187" t="s">
        <v>137</v>
      </c>
      <c r="E263" s="188" t="s">
        <v>461</v>
      </c>
      <c r="F263" s="189" t="s">
        <v>462</v>
      </c>
      <c r="G263" s="190" t="s">
        <v>140</v>
      </c>
      <c r="H263" s="191">
        <v>5</v>
      </c>
      <c r="I263" s="192"/>
      <c r="J263" s="193">
        <f>ROUND(I263*H263,2)</f>
        <v>0</v>
      </c>
      <c r="K263" s="189" t="s">
        <v>141</v>
      </c>
      <c r="L263" s="39"/>
      <c r="M263" s="194" t="s">
        <v>1</v>
      </c>
      <c r="N263" s="195" t="s">
        <v>44</v>
      </c>
      <c r="O263" s="71"/>
      <c r="P263" s="196">
        <f>O263*H263</f>
        <v>0</v>
      </c>
      <c r="Q263" s="196">
        <v>1.0000000000000001E-5</v>
      </c>
      <c r="R263" s="196">
        <f>Q263*H263</f>
        <v>5.0000000000000002E-5</v>
      </c>
      <c r="S263" s="196">
        <v>0</v>
      </c>
      <c r="T263" s="19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8" t="s">
        <v>107</v>
      </c>
      <c r="AT263" s="198" t="s">
        <v>137</v>
      </c>
      <c r="AU263" s="198" t="s">
        <v>89</v>
      </c>
      <c r="AY263" s="17" t="s">
        <v>134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7" t="s">
        <v>87</v>
      </c>
      <c r="BK263" s="199">
        <f>ROUND(I263*H263,2)</f>
        <v>0</v>
      </c>
      <c r="BL263" s="17" t="s">
        <v>107</v>
      </c>
      <c r="BM263" s="198" t="s">
        <v>463</v>
      </c>
    </row>
    <row r="264" spans="1:65" s="2" customFormat="1" ht="19.5">
      <c r="A264" s="34"/>
      <c r="B264" s="35"/>
      <c r="C264" s="36"/>
      <c r="D264" s="200" t="s">
        <v>143</v>
      </c>
      <c r="E264" s="36"/>
      <c r="F264" s="201" t="s">
        <v>464</v>
      </c>
      <c r="G264" s="36"/>
      <c r="H264" s="36"/>
      <c r="I264" s="202"/>
      <c r="J264" s="36"/>
      <c r="K264" s="36"/>
      <c r="L264" s="39"/>
      <c r="M264" s="203"/>
      <c r="N264" s="204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143</v>
      </c>
      <c r="AU264" s="17" t="s">
        <v>89</v>
      </c>
    </row>
    <row r="265" spans="1:65" s="13" customFormat="1" ht="11.25">
      <c r="B265" s="205"/>
      <c r="C265" s="206"/>
      <c r="D265" s="200" t="s">
        <v>145</v>
      </c>
      <c r="E265" s="207" t="s">
        <v>465</v>
      </c>
      <c r="F265" s="208" t="s">
        <v>154</v>
      </c>
      <c r="G265" s="206"/>
      <c r="H265" s="209">
        <v>3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145</v>
      </c>
      <c r="AU265" s="215" t="s">
        <v>89</v>
      </c>
      <c r="AV265" s="13" t="s">
        <v>89</v>
      </c>
      <c r="AW265" s="13" t="s">
        <v>36</v>
      </c>
      <c r="AX265" s="13" t="s">
        <v>79</v>
      </c>
      <c r="AY265" s="215" t="s">
        <v>134</v>
      </c>
    </row>
    <row r="266" spans="1:65" s="13" customFormat="1" ht="11.25">
      <c r="B266" s="205"/>
      <c r="C266" s="206"/>
      <c r="D266" s="200" t="s">
        <v>145</v>
      </c>
      <c r="E266" s="207" t="s">
        <v>226</v>
      </c>
      <c r="F266" s="208" t="s">
        <v>87</v>
      </c>
      <c r="G266" s="206"/>
      <c r="H266" s="209">
        <v>1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145</v>
      </c>
      <c r="AU266" s="215" t="s">
        <v>89</v>
      </c>
      <c r="AV266" s="13" t="s">
        <v>89</v>
      </c>
      <c r="AW266" s="13" t="s">
        <v>36</v>
      </c>
      <c r="AX266" s="13" t="s">
        <v>79</v>
      </c>
      <c r="AY266" s="215" t="s">
        <v>134</v>
      </c>
    </row>
    <row r="267" spans="1:65" s="13" customFormat="1" ht="11.25">
      <c r="B267" s="205"/>
      <c r="C267" s="206"/>
      <c r="D267" s="200" t="s">
        <v>145</v>
      </c>
      <c r="E267" s="207" t="s">
        <v>227</v>
      </c>
      <c r="F267" s="208" t="s">
        <v>87</v>
      </c>
      <c r="G267" s="206"/>
      <c r="H267" s="209">
        <v>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145</v>
      </c>
      <c r="AU267" s="215" t="s">
        <v>89</v>
      </c>
      <c r="AV267" s="13" t="s">
        <v>89</v>
      </c>
      <c r="AW267" s="13" t="s">
        <v>36</v>
      </c>
      <c r="AX267" s="13" t="s">
        <v>79</v>
      </c>
      <c r="AY267" s="215" t="s">
        <v>134</v>
      </c>
    </row>
    <row r="268" spans="1:65" s="15" customFormat="1" ht="11.25">
      <c r="B268" s="227"/>
      <c r="C268" s="228"/>
      <c r="D268" s="200" t="s">
        <v>145</v>
      </c>
      <c r="E268" s="229" t="s">
        <v>1</v>
      </c>
      <c r="F268" s="230" t="s">
        <v>155</v>
      </c>
      <c r="G268" s="228"/>
      <c r="H268" s="231">
        <v>5</v>
      </c>
      <c r="I268" s="232"/>
      <c r="J268" s="228"/>
      <c r="K268" s="228"/>
      <c r="L268" s="233"/>
      <c r="M268" s="234"/>
      <c r="N268" s="235"/>
      <c r="O268" s="235"/>
      <c r="P268" s="235"/>
      <c r="Q268" s="235"/>
      <c r="R268" s="235"/>
      <c r="S268" s="235"/>
      <c r="T268" s="236"/>
      <c r="AT268" s="237" t="s">
        <v>145</v>
      </c>
      <c r="AU268" s="237" t="s">
        <v>89</v>
      </c>
      <c r="AV268" s="15" t="s">
        <v>107</v>
      </c>
      <c r="AW268" s="15" t="s">
        <v>36</v>
      </c>
      <c r="AX268" s="15" t="s">
        <v>87</v>
      </c>
      <c r="AY268" s="237" t="s">
        <v>134</v>
      </c>
    </row>
    <row r="269" spans="1:65" s="2" customFormat="1" ht="24.2" customHeight="1">
      <c r="A269" s="34"/>
      <c r="B269" s="35"/>
      <c r="C269" s="242" t="s">
        <v>466</v>
      </c>
      <c r="D269" s="242" t="s">
        <v>402</v>
      </c>
      <c r="E269" s="243" t="s">
        <v>467</v>
      </c>
      <c r="F269" s="244" t="s">
        <v>468</v>
      </c>
      <c r="G269" s="245" t="s">
        <v>140</v>
      </c>
      <c r="H269" s="246">
        <v>3</v>
      </c>
      <c r="I269" s="247"/>
      <c r="J269" s="248">
        <f>ROUND(I269*H269,2)</f>
        <v>0</v>
      </c>
      <c r="K269" s="244" t="s">
        <v>141</v>
      </c>
      <c r="L269" s="249"/>
      <c r="M269" s="250" t="s">
        <v>1</v>
      </c>
      <c r="N269" s="251" t="s">
        <v>44</v>
      </c>
      <c r="O269" s="71"/>
      <c r="P269" s="196">
        <f>O269*H269</f>
        <v>0</v>
      </c>
      <c r="Q269" s="196">
        <v>2.5000000000000001E-3</v>
      </c>
      <c r="R269" s="196">
        <f>Q269*H269</f>
        <v>7.4999999999999997E-3</v>
      </c>
      <c r="S269" s="196">
        <v>0</v>
      </c>
      <c r="T269" s="19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8" t="s">
        <v>284</v>
      </c>
      <c r="AT269" s="198" t="s">
        <v>402</v>
      </c>
      <c r="AU269" s="198" t="s">
        <v>89</v>
      </c>
      <c r="AY269" s="17" t="s">
        <v>134</v>
      </c>
      <c r="BE269" s="199">
        <f>IF(N269="základní",J269,0)</f>
        <v>0</v>
      </c>
      <c r="BF269" s="199">
        <f>IF(N269="snížená",J269,0)</f>
        <v>0</v>
      </c>
      <c r="BG269" s="199">
        <f>IF(N269="zákl. přenesená",J269,0)</f>
        <v>0</v>
      </c>
      <c r="BH269" s="199">
        <f>IF(N269="sníž. přenesená",J269,0)</f>
        <v>0</v>
      </c>
      <c r="BI269" s="199">
        <f>IF(N269="nulová",J269,0)</f>
        <v>0</v>
      </c>
      <c r="BJ269" s="17" t="s">
        <v>87</v>
      </c>
      <c r="BK269" s="199">
        <f>ROUND(I269*H269,2)</f>
        <v>0</v>
      </c>
      <c r="BL269" s="17" t="s">
        <v>107</v>
      </c>
      <c r="BM269" s="198" t="s">
        <v>469</v>
      </c>
    </row>
    <row r="270" spans="1:65" s="2" customFormat="1" ht="11.25">
      <c r="A270" s="34"/>
      <c r="B270" s="35"/>
      <c r="C270" s="36"/>
      <c r="D270" s="200" t="s">
        <v>143</v>
      </c>
      <c r="E270" s="36"/>
      <c r="F270" s="201" t="s">
        <v>468</v>
      </c>
      <c r="G270" s="36"/>
      <c r="H270" s="36"/>
      <c r="I270" s="202"/>
      <c r="J270" s="36"/>
      <c r="K270" s="36"/>
      <c r="L270" s="39"/>
      <c r="M270" s="203"/>
      <c r="N270" s="204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143</v>
      </c>
      <c r="AU270" s="17" t="s">
        <v>89</v>
      </c>
    </row>
    <row r="271" spans="1:65" s="13" customFormat="1" ht="11.25">
      <c r="B271" s="205"/>
      <c r="C271" s="206"/>
      <c r="D271" s="200" t="s">
        <v>145</v>
      </c>
      <c r="E271" s="207" t="s">
        <v>1</v>
      </c>
      <c r="F271" s="208" t="s">
        <v>470</v>
      </c>
      <c r="G271" s="206"/>
      <c r="H271" s="209">
        <v>3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145</v>
      </c>
      <c r="AU271" s="215" t="s">
        <v>89</v>
      </c>
      <c r="AV271" s="13" t="s">
        <v>89</v>
      </c>
      <c r="AW271" s="13" t="s">
        <v>36</v>
      </c>
      <c r="AX271" s="13" t="s">
        <v>87</v>
      </c>
      <c r="AY271" s="215" t="s">
        <v>134</v>
      </c>
    </row>
    <row r="272" spans="1:65" s="2" customFormat="1" ht="21.75" customHeight="1">
      <c r="A272" s="34"/>
      <c r="B272" s="35"/>
      <c r="C272" s="242" t="s">
        <v>471</v>
      </c>
      <c r="D272" s="242" t="s">
        <v>402</v>
      </c>
      <c r="E272" s="243" t="s">
        <v>472</v>
      </c>
      <c r="F272" s="244" t="s">
        <v>473</v>
      </c>
      <c r="G272" s="245" t="s">
        <v>140</v>
      </c>
      <c r="H272" s="246">
        <v>3</v>
      </c>
      <c r="I272" s="247"/>
      <c r="J272" s="248">
        <f>ROUND(I272*H272,2)</f>
        <v>0</v>
      </c>
      <c r="K272" s="244" t="s">
        <v>141</v>
      </c>
      <c r="L272" s="249"/>
      <c r="M272" s="250" t="s">
        <v>1</v>
      </c>
      <c r="N272" s="251" t="s">
        <v>44</v>
      </c>
      <c r="O272" s="71"/>
      <c r="P272" s="196">
        <f>O272*H272</f>
        <v>0</v>
      </c>
      <c r="Q272" s="196">
        <v>1.0999999999999999E-2</v>
      </c>
      <c r="R272" s="196">
        <f>Q272*H272</f>
        <v>3.3000000000000002E-2</v>
      </c>
      <c r="S272" s="196">
        <v>0</v>
      </c>
      <c r="T272" s="19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8" t="s">
        <v>284</v>
      </c>
      <c r="AT272" s="198" t="s">
        <v>402</v>
      </c>
      <c r="AU272" s="198" t="s">
        <v>89</v>
      </c>
      <c r="AY272" s="17" t="s">
        <v>134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7" t="s">
        <v>87</v>
      </c>
      <c r="BK272" s="199">
        <f>ROUND(I272*H272,2)</f>
        <v>0</v>
      </c>
      <c r="BL272" s="17" t="s">
        <v>107</v>
      </c>
      <c r="BM272" s="198" t="s">
        <v>474</v>
      </c>
    </row>
    <row r="273" spans="1:65" s="2" customFormat="1" ht="11.25">
      <c r="A273" s="34"/>
      <c r="B273" s="35"/>
      <c r="C273" s="36"/>
      <c r="D273" s="200" t="s">
        <v>143</v>
      </c>
      <c r="E273" s="36"/>
      <c r="F273" s="201" t="s">
        <v>473</v>
      </c>
      <c r="G273" s="36"/>
      <c r="H273" s="36"/>
      <c r="I273" s="202"/>
      <c r="J273" s="36"/>
      <c r="K273" s="36"/>
      <c r="L273" s="39"/>
      <c r="M273" s="203"/>
      <c r="N273" s="204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143</v>
      </c>
      <c r="AU273" s="17" t="s">
        <v>89</v>
      </c>
    </row>
    <row r="274" spans="1:65" s="13" customFormat="1" ht="11.25">
      <c r="B274" s="205"/>
      <c r="C274" s="206"/>
      <c r="D274" s="200" t="s">
        <v>145</v>
      </c>
      <c r="E274" s="207" t="s">
        <v>1</v>
      </c>
      <c r="F274" s="208" t="s">
        <v>475</v>
      </c>
      <c r="G274" s="206"/>
      <c r="H274" s="209">
        <v>3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145</v>
      </c>
      <c r="AU274" s="215" t="s">
        <v>89</v>
      </c>
      <c r="AV274" s="13" t="s">
        <v>89</v>
      </c>
      <c r="AW274" s="13" t="s">
        <v>36</v>
      </c>
      <c r="AX274" s="13" t="s">
        <v>87</v>
      </c>
      <c r="AY274" s="215" t="s">
        <v>134</v>
      </c>
    </row>
    <row r="275" spans="1:65" s="2" customFormat="1" ht="24.2" customHeight="1">
      <c r="A275" s="34"/>
      <c r="B275" s="35"/>
      <c r="C275" s="187" t="s">
        <v>476</v>
      </c>
      <c r="D275" s="187" t="s">
        <v>137</v>
      </c>
      <c r="E275" s="188" t="s">
        <v>477</v>
      </c>
      <c r="F275" s="189" t="s">
        <v>478</v>
      </c>
      <c r="G275" s="190" t="s">
        <v>140</v>
      </c>
      <c r="H275" s="191">
        <v>7</v>
      </c>
      <c r="I275" s="192"/>
      <c r="J275" s="193">
        <f>ROUND(I275*H275,2)</f>
        <v>0</v>
      </c>
      <c r="K275" s="189" t="s">
        <v>141</v>
      </c>
      <c r="L275" s="39"/>
      <c r="M275" s="194" t="s">
        <v>1</v>
      </c>
      <c r="N275" s="195" t="s">
        <v>44</v>
      </c>
      <c r="O275" s="71"/>
      <c r="P275" s="196">
        <f>O275*H275</f>
        <v>0</v>
      </c>
      <c r="Q275" s="196">
        <v>0.11241</v>
      </c>
      <c r="R275" s="196">
        <f>Q275*H275</f>
        <v>0.78686999999999996</v>
      </c>
      <c r="S275" s="196">
        <v>0</v>
      </c>
      <c r="T275" s="19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8" t="s">
        <v>107</v>
      </c>
      <c r="AT275" s="198" t="s">
        <v>137</v>
      </c>
      <c r="AU275" s="198" t="s">
        <v>89</v>
      </c>
      <c r="AY275" s="17" t="s">
        <v>134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17" t="s">
        <v>87</v>
      </c>
      <c r="BK275" s="199">
        <f>ROUND(I275*H275,2)</f>
        <v>0</v>
      </c>
      <c r="BL275" s="17" t="s">
        <v>107</v>
      </c>
      <c r="BM275" s="198" t="s">
        <v>479</v>
      </c>
    </row>
    <row r="276" spans="1:65" s="2" customFormat="1" ht="19.5">
      <c r="A276" s="34"/>
      <c r="B276" s="35"/>
      <c r="C276" s="36"/>
      <c r="D276" s="200" t="s">
        <v>143</v>
      </c>
      <c r="E276" s="36"/>
      <c r="F276" s="201" t="s">
        <v>480</v>
      </c>
      <c r="G276" s="36"/>
      <c r="H276" s="36"/>
      <c r="I276" s="202"/>
      <c r="J276" s="36"/>
      <c r="K276" s="36"/>
      <c r="L276" s="39"/>
      <c r="M276" s="203"/>
      <c r="N276" s="204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143</v>
      </c>
      <c r="AU276" s="17" t="s">
        <v>89</v>
      </c>
    </row>
    <row r="277" spans="1:65" s="2" customFormat="1" ht="21.75" customHeight="1">
      <c r="A277" s="34"/>
      <c r="B277" s="35"/>
      <c r="C277" s="242" t="s">
        <v>481</v>
      </c>
      <c r="D277" s="242" t="s">
        <v>402</v>
      </c>
      <c r="E277" s="243" t="s">
        <v>482</v>
      </c>
      <c r="F277" s="244" t="s">
        <v>483</v>
      </c>
      <c r="G277" s="245" t="s">
        <v>140</v>
      </c>
      <c r="H277" s="246">
        <v>5</v>
      </c>
      <c r="I277" s="247"/>
      <c r="J277" s="248">
        <f>ROUND(I277*H277,2)</f>
        <v>0</v>
      </c>
      <c r="K277" s="244" t="s">
        <v>141</v>
      </c>
      <c r="L277" s="249"/>
      <c r="M277" s="250" t="s">
        <v>1</v>
      </c>
      <c r="N277" s="251" t="s">
        <v>44</v>
      </c>
      <c r="O277" s="71"/>
      <c r="P277" s="196">
        <f>O277*H277</f>
        <v>0</v>
      </c>
      <c r="Q277" s="196">
        <v>6.1000000000000004E-3</v>
      </c>
      <c r="R277" s="196">
        <f>Q277*H277</f>
        <v>3.0500000000000003E-2</v>
      </c>
      <c r="S277" s="196">
        <v>0</v>
      </c>
      <c r="T277" s="19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8" t="s">
        <v>284</v>
      </c>
      <c r="AT277" s="198" t="s">
        <v>402</v>
      </c>
      <c r="AU277" s="198" t="s">
        <v>89</v>
      </c>
      <c r="AY277" s="17" t="s">
        <v>134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7" t="s">
        <v>87</v>
      </c>
      <c r="BK277" s="199">
        <f>ROUND(I277*H277,2)</f>
        <v>0</v>
      </c>
      <c r="BL277" s="17" t="s">
        <v>107</v>
      </c>
      <c r="BM277" s="198" t="s">
        <v>484</v>
      </c>
    </row>
    <row r="278" spans="1:65" s="2" customFormat="1" ht="11.25">
      <c r="A278" s="34"/>
      <c r="B278" s="35"/>
      <c r="C278" s="36"/>
      <c r="D278" s="200" t="s">
        <v>143</v>
      </c>
      <c r="E278" s="36"/>
      <c r="F278" s="201" t="s">
        <v>483</v>
      </c>
      <c r="G278" s="36"/>
      <c r="H278" s="36"/>
      <c r="I278" s="202"/>
      <c r="J278" s="36"/>
      <c r="K278" s="36"/>
      <c r="L278" s="39"/>
      <c r="M278" s="203"/>
      <c r="N278" s="204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143</v>
      </c>
      <c r="AU278" s="17" t="s">
        <v>89</v>
      </c>
    </row>
    <row r="279" spans="1:65" s="2" customFormat="1" ht="24.2" customHeight="1">
      <c r="A279" s="34"/>
      <c r="B279" s="35"/>
      <c r="C279" s="187" t="s">
        <v>485</v>
      </c>
      <c r="D279" s="187" t="s">
        <v>137</v>
      </c>
      <c r="E279" s="188" t="s">
        <v>486</v>
      </c>
      <c r="F279" s="189" t="s">
        <v>487</v>
      </c>
      <c r="G279" s="190" t="s">
        <v>291</v>
      </c>
      <c r="H279" s="191">
        <v>16</v>
      </c>
      <c r="I279" s="192"/>
      <c r="J279" s="193">
        <f>ROUND(I279*H279,2)</f>
        <v>0</v>
      </c>
      <c r="K279" s="189" t="s">
        <v>141</v>
      </c>
      <c r="L279" s="39"/>
      <c r="M279" s="194" t="s">
        <v>1</v>
      </c>
      <c r="N279" s="195" t="s">
        <v>44</v>
      </c>
      <c r="O279" s="71"/>
      <c r="P279" s="196">
        <f>O279*H279</f>
        <v>0</v>
      </c>
      <c r="Q279" s="196">
        <v>1E-4</v>
      </c>
      <c r="R279" s="196">
        <f>Q279*H279</f>
        <v>1.6000000000000001E-3</v>
      </c>
      <c r="S279" s="196">
        <v>0</v>
      </c>
      <c r="T279" s="19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8" t="s">
        <v>107</v>
      </c>
      <c r="AT279" s="198" t="s">
        <v>137</v>
      </c>
      <c r="AU279" s="198" t="s">
        <v>89</v>
      </c>
      <c r="AY279" s="17" t="s">
        <v>134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7" t="s">
        <v>87</v>
      </c>
      <c r="BK279" s="199">
        <f>ROUND(I279*H279,2)</f>
        <v>0</v>
      </c>
      <c r="BL279" s="17" t="s">
        <v>107</v>
      </c>
      <c r="BM279" s="198" t="s">
        <v>488</v>
      </c>
    </row>
    <row r="280" spans="1:65" s="2" customFormat="1" ht="19.5">
      <c r="A280" s="34"/>
      <c r="B280" s="35"/>
      <c r="C280" s="36"/>
      <c r="D280" s="200" t="s">
        <v>143</v>
      </c>
      <c r="E280" s="36"/>
      <c r="F280" s="201" t="s">
        <v>489</v>
      </c>
      <c r="G280" s="36"/>
      <c r="H280" s="36"/>
      <c r="I280" s="202"/>
      <c r="J280" s="36"/>
      <c r="K280" s="36"/>
      <c r="L280" s="39"/>
      <c r="M280" s="203"/>
      <c r="N280" s="204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143</v>
      </c>
      <c r="AU280" s="17" t="s">
        <v>89</v>
      </c>
    </row>
    <row r="281" spans="1:65" s="2" customFormat="1" ht="24.2" customHeight="1">
      <c r="A281" s="34"/>
      <c r="B281" s="35"/>
      <c r="C281" s="187" t="s">
        <v>490</v>
      </c>
      <c r="D281" s="187" t="s">
        <v>137</v>
      </c>
      <c r="E281" s="188" t="s">
        <v>491</v>
      </c>
      <c r="F281" s="189" t="s">
        <v>492</v>
      </c>
      <c r="G281" s="190" t="s">
        <v>291</v>
      </c>
      <c r="H281" s="191">
        <v>20</v>
      </c>
      <c r="I281" s="192"/>
      <c r="J281" s="193">
        <f>ROUND(I281*H281,2)</f>
        <v>0</v>
      </c>
      <c r="K281" s="189" t="s">
        <v>141</v>
      </c>
      <c r="L281" s="39"/>
      <c r="M281" s="194" t="s">
        <v>1</v>
      </c>
      <c r="N281" s="195" t="s">
        <v>44</v>
      </c>
      <c r="O281" s="71"/>
      <c r="P281" s="196">
        <f>O281*H281</f>
        <v>0</v>
      </c>
      <c r="Q281" s="196">
        <v>5.0000000000000002E-5</v>
      </c>
      <c r="R281" s="196">
        <f>Q281*H281</f>
        <v>1E-3</v>
      </c>
      <c r="S281" s="196">
        <v>0</v>
      </c>
      <c r="T281" s="19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8" t="s">
        <v>107</v>
      </c>
      <c r="AT281" s="198" t="s">
        <v>137</v>
      </c>
      <c r="AU281" s="198" t="s">
        <v>89</v>
      </c>
      <c r="AY281" s="17" t="s">
        <v>134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7" t="s">
        <v>87</v>
      </c>
      <c r="BK281" s="199">
        <f>ROUND(I281*H281,2)</f>
        <v>0</v>
      </c>
      <c r="BL281" s="17" t="s">
        <v>107</v>
      </c>
      <c r="BM281" s="198" t="s">
        <v>493</v>
      </c>
    </row>
    <row r="282" spans="1:65" s="2" customFormat="1" ht="19.5">
      <c r="A282" s="34"/>
      <c r="B282" s="35"/>
      <c r="C282" s="36"/>
      <c r="D282" s="200" t="s">
        <v>143</v>
      </c>
      <c r="E282" s="36"/>
      <c r="F282" s="201" t="s">
        <v>494</v>
      </c>
      <c r="G282" s="36"/>
      <c r="H282" s="36"/>
      <c r="I282" s="202"/>
      <c r="J282" s="36"/>
      <c r="K282" s="36"/>
      <c r="L282" s="39"/>
      <c r="M282" s="203"/>
      <c r="N282" s="204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143</v>
      </c>
      <c r="AU282" s="17" t="s">
        <v>89</v>
      </c>
    </row>
    <row r="283" spans="1:65" s="2" customFormat="1" ht="37.9" customHeight="1">
      <c r="A283" s="34"/>
      <c r="B283" s="35"/>
      <c r="C283" s="187" t="s">
        <v>495</v>
      </c>
      <c r="D283" s="187" t="s">
        <v>137</v>
      </c>
      <c r="E283" s="188" t="s">
        <v>496</v>
      </c>
      <c r="F283" s="189" t="s">
        <v>497</v>
      </c>
      <c r="G283" s="190" t="s">
        <v>291</v>
      </c>
      <c r="H283" s="191">
        <v>254.166</v>
      </c>
      <c r="I283" s="192"/>
      <c r="J283" s="193">
        <f>ROUND(I283*H283,2)</f>
        <v>0</v>
      </c>
      <c r="K283" s="189" t="s">
        <v>331</v>
      </c>
      <c r="L283" s="39"/>
      <c r="M283" s="194" t="s">
        <v>1</v>
      </c>
      <c r="N283" s="195" t="s">
        <v>44</v>
      </c>
      <c r="O283" s="71"/>
      <c r="P283" s="196">
        <f>O283*H283</f>
        <v>0</v>
      </c>
      <c r="Q283" s="196">
        <v>0.19561000000000001</v>
      </c>
      <c r="R283" s="196">
        <f>Q283*H283</f>
        <v>49.717411259999999</v>
      </c>
      <c r="S283" s="196">
        <v>0</v>
      </c>
      <c r="T283" s="19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8" t="s">
        <v>107</v>
      </c>
      <c r="AT283" s="198" t="s">
        <v>137</v>
      </c>
      <c r="AU283" s="198" t="s">
        <v>89</v>
      </c>
      <c r="AY283" s="17" t="s">
        <v>134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7" t="s">
        <v>87</v>
      </c>
      <c r="BK283" s="199">
        <f>ROUND(I283*H283,2)</f>
        <v>0</v>
      </c>
      <c r="BL283" s="17" t="s">
        <v>107</v>
      </c>
      <c r="BM283" s="198" t="s">
        <v>498</v>
      </c>
    </row>
    <row r="284" spans="1:65" s="2" customFormat="1" ht="29.25">
      <c r="A284" s="34"/>
      <c r="B284" s="35"/>
      <c r="C284" s="36"/>
      <c r="D284" s="200" t="s">
        <v>143</v>
      </c>
      <c r="E284" s="36"/>
      <c r="F284" s="201" t="s">
        <v>499</v>
      </c>
      <c r="G284" s="36"/>
      <c r="H284" s="36"/>
      <c r="I284" s="202"/>
      <c r="J284" s="36"/>
      <c r="K284" s="36"/>
      <c r="L284" s="39"/>
      <c r="M284" s="203"/>
      <c r="N284" s="204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143</v>
      </c>
      <c r="AU284" s="17" t="s">
        <v>89</v>
      </c>
    </row>
    <row r="285" spans="1:65" s="13" customFormat="1" ht="11.25">
      <c r="B285" s="205"/>
      <c r="C285" s="206"/>
      <c r="D285" s="200" t="s">
        <v>145</v>
      </c>
      <c r="E285" s="207" t="s">
        <v>173</v>
      </c>
      <c r="F285" s="208" t="s">
        <v>174</v>
      </c>
      <c r="G285" s="206"/>
      <c r="H285" s="209">
        <v>142.75700000000001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145</v>
      </c>
      <c r="AU285" s="215" t="s">
        <v>89</v>
      </c>
      <c r="AV285" s="13" t="s">
        <v>89</v>
      </c>
      <c r="AW285" s="13" t="s">
        <v>36</v>
      </c>
      <c r="AX285" s="13" t="s">
        <v>79</v>
      </c>
      <c r="AY285" s="215" t="s">
        <v>134</v>
      </c>
    </row>
    <row r="286" spans="1:65" s="13" customFormat="1" ht="11.25">
      <c r="B286" s="205"/>
      <c r="C286" s="206"/>
      <c r="D286" s="200" t="s">
        <v>145</v>
      </c>
      <c r="E286" s="207" t="s">
        <v>175</v>
      </c>
      <c r="F286" s="208" t="s">
        <v>176</v>
      </c>
      <c r="G286" s="206"/>
      <c r="H286" s="209">
        <v>12.606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145</v>
      </c>
      <c r="AU286" s="215" t="s">
        <v>89</v>
      </c>
      <c r="AV286" s="13" t="s">
        <v>89</v>
      </c>
      <c r="AW286" s="13" t="s">
        <v>36</v>
      </c>
      <c r="AX286" s="13" t="s">
        <v>79</v>
      </c>
      <c r="AY286" s="215" t="s">
        <v>134</v>
      </c>
    </row>
    <row r="287" spans="1:65" s="13" customFormat="1" ht="11.25">
      <c r="B287" s="205"/>
      <c r="C287" s="206"/>
      <c r="D287" s="200" t="s">
        <v>145</v>
      </c>
      <c r="E287" s="207" t="s">
        <v>177</v>
      </c>
      <c r="F287" s="208" t="s">
        <v>178</v>
      </c>
      <c r="G287" s="206"/>
      <c r="H287" s="209">
        <v>84.756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145</v>
      </c>
      <c r="AU287" s="215" t="s">
        <v>89</v>
      </c>
      <c r="AV287" s="13" t="s">
        <v>89</v>
      </c>
      <c r="AW287" s="13" t="s">
        <v>36</v>
      </c>
      <c r="AX287" s="13" t="s">
        <v>79</v>
      </c>
      <c r="AY287" s="215" t="s">
        <v>134</v>
      </c>
    </row>
    <row r="288" spans="1:65" s="13" customFormat="1" ht="11.25">
      <c r="B288" s="205"/>
      <c r="C288" s="206"/>
      <c r="D288" s="200" t="s">
        <v>145</v>
      </c>
      <c r="E288" s="207" t="s">
        <v>179</v>
      </c>
      <c r="F288" s="208" t="s">
        <v>180</v>
      </c>
      <c r="G288" s="206"/>
      <c r="H288" s="209">
        <v>13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145</v>
      </c>
      <c r="AU288" s="215" t="s">
        <v>89</v>
      </c>
      <c r="AV288" s="13" t="s">
        <v>89</v>
      </c>
      <c r="AW288" s="13" t="s">
        <v>36</v>
      </c>
      <c r="AX288" s="13" t="s">
        <v>79</v>
      </c>
      <c r="AY288" s="215" t="s">
        <v>134</v>
      </c>
    </row>
    <row r="289" spans="1:65" s="13" customFormat="1" ht="11.25">
      <c r="B289" s="205"/>
      <c r="C289" s="206"/>
      <c r="D289" s="200" t="s">
        <v>145</v>
      </c>
      <c r="E289" s="207" t="s">
        <v>181</v>
      </c>
      <c r="F289" s="208" t="s">
        <v>182</v>
      </c>
      <c r="G289" s="206"/>
      <c r="H289" s="209">
        <v>1.0469999999999999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145</v>
      </c>
      <c r="AU289" s="215" t="s">
        <v>89</v>
      </c>
      <c r="AV289" s="13" t="s">
        <v>89</v>
      </c>
      <c r="AW289" s="13" t="s">
        <v>36</v>
      </c>
      <c r="AX289" s="13" t="s">
        <v>79</v>
      </c>
      <c r="AY289" s="215" t="s">
        <v>134</v>
      </c>
    </row>
    <row r="290" spans="1:65" s="15" customFormat="1" ht="11.25">
      <c r="B290" s="227"/>
      <c r="C290" s="228"/>
      <c r="D290" s="200" t="s">
        <v>145</v>
      </c>
      <c r="E290" s="229" t="s">
        <v>500</v>
      </c>
      <c r="F290" s="230" t="s">
        <v>155</v>
      </c>
      <c r="G290" s="228"/>
      <c r="H290" s="231">
        <v>254.166</v>
      </c>
      <c r="I290" s="232"/>
      <c r="J290" s="228"/>
      <c r="K290" s="228"/>
      <c r="L290" s="233"/>
      <c r="M290" s="234"/>
      <c r="N290" s="235"/>
      <c r="O290" s="235"/>
      <c r="P290" s="235"/>
      <c r="Q290" s="235"/>
      <c r="R290" s="235"/>
      <c r="S290" s="235"/>
      <c r="T290" s="236"/>
      <c r="AT290" s="237" t="s">
        <v>145</v>
      </c>
      <c r="AU290" s="237" t="s">
        <v>89</v>
      </c>
      <c r="AV290" s="15" t="s">
        <v>107</v>
      </c>
      <c r="AW290" s="15" t="s">
        <v>36</v>
      </c>
      <c r="AX290" s="15" t="s">
        <v>87</v>
      </c>
      <c r="AY290" s="237" t="s">
        <v>134</v>
      </c>
    </row>
    <row r="291" spans="1:65" s="2" customFormat="1" ht="16.5" customHeight="1">
      <c r="A291" s="34"/>
      <c r="B291" s="35"/>
      <c r="C291" s="242" t="s">
        <v>501</v>
      </c>
      <c r="D291" s="242" t="s">
        <v>402</v>
      </c>
      <c r="E291" s="243" t="s">
        <v>502</v>
      </c>
      <c r="F291" s="244" t="s">
        <v>503</v>
      </c>
      <c r="G291" s="245" t="s">
        <v>291</v>
      </c>
      <c r="H291" s="246">
        <v>145.61199999999999</v>
      </c>
      <c r="I291" s="247"/>
      <c r="J291" s="248">
        <f>ROUND(I291*H291,2)</f>
        <v>0</v>
      </c>
      <c r="K291" s="244" t="s">
        <v>141</v>
      </c>
      <c r="L291" s="249"/>
      <c r="M291" s="250" t="s">
        <v>1</v>
      </c>
      <c r="N291" s="251" t="s">
        <v>44</v>
      </c>
      <c r="O291" s="71"/>
      <c r="P291" s="196">
        <f>O291*H291</f>
        <v>0</v>
      </c>
      <c r="Q291" s="196">
        <v>0.10199999999999999</v>
      </c>
      <c r="R291" s="196">
        <f>Q291*H291</f>
        <v>14.852423999999999</v>
      </c>
      <c r="S291" s="196">
        <v>0</v>
      </c>
      <c r="T291" s="19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8" t="s">
        <v>284</v>
      </c>
      <c r="AT291" s="198" t="s">
        <v>402</v>
      </c>
      <c r="AU291" s="198" t="s">
        <v>89</v>
      </c>
      <c r="AY291" s="17" t="s">
        <v>134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7" t="s">
        <v>87</v>
      </c>
      <c r="BK291" s="199">
        <f>ROUND(I291*H291,2)</f>
        <v>0</v>
      </c>
      <c r="BL291" s="17" t="s">
        <v>107</v>
      </c>
      <c r="BM291" s="198" t="s">
        <v>504</v>
      </c>
    </row>
    <row r="292" spans="1:65" s="2" customFormat="1" ht="11.25">
      <c r="A292" s="34"/>
      <c r="B292" s="35"/>
      <c r="C292" s="36"/>
      <c r="D292" s="200" t="s">
        <v>143</v>
      </c>
      <c r="E292" s="36"/>
      <c r="F292" s="201" t="s">
        <v>503</v>
      </c>
      <c r="G292" s="36"/>
      <c r="H292" s="36"/>
      <c r="I292" s="202"/>
      <c r="J292" s="36"/>
      <c r="K292" s="36"/>
      <c r="L292" s="39"/>
      <c r="M292" s="203"/>
      <c r="N292" s="204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143</v>
      </c>
      <c r="AU292" s="17" t="s">
        <v>89</v>
      </c>
    </row>
    <row r="293" spans="1:65" s="13" customFormat="1" ht="11.25">
      <c r="B293" s="205"/>
      <c r="C293" s="206"/>
      <c r="D293" s="200" t="s">
        <v>145</v>
      </c>
      <c r="E293" s="207" t="s">
        <v>1</v>
      </c>
      <c r="F293" s="208" t="s">
        <v>505</v>
      </c>
      <c r="G293" s="206"/>
      <c r="H293" s="209">
        <v>145.61199999999999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145</v>
      </c>
      <c r="AU293" s="215" t="s">
        <v>89</v>
      </c>
      <c r="AV293" s="13" t="s">
        <v>89</v>
      </c>
      <c r="AW293" s="13" t="s">
        <v>36</v>
      </c>
      <c r="AX293" s="13" t="s">
        <v>87</v>
      </c>
      <c r="AY293" s="215" t="s">
        <v>134</v>
      </c>
    </row>
    <row r="294" spans="1:65" s="2" customFormat="1" ht="16.5" customHeight="1">
      <c r="A294" s="34"/>
      <c r="B294" s="35"/>
      <c r="C294" s="242" t="s">
        <v>506</v>
      </c>
      <c r="D294" s="242" t="s">
        <v>402</v>
      </c>
      <c r="E294" s="243" t="s">
        <v>507</v>
      </c>
      <c r="F294" s="244" t="s">
        <v>508</v>
      </c>
      <c r="G294" s="245" t="s">
        <v>291</v>
      </c>
      <c r="H294" s="246">
        <v>12.858000000000001</v>
      </c>
      <c r="I294" s="247"/>
      <c r="J294" s="248">
        <f>ROUND(I294*H294,2)</f>
        <v>0</v>
      </c>
      <c r="K294" s="244" t="s">
        <v>141</v>
      </c>
      <c r="L294" s="249"/>
      <c r="M294" s="250" t="s">
        <v>1</v>
      </c>
      <c r="N294" s="251" t="s">
        <v>44</v>
      </c>
      <c r="O294" s="71"/>
      <c r="P294" s="196">
        <f>O294*H294</f>
        <v>0</v>
      </c>
      <c r="Q294" s="196">
        <v>0.04</v>
      </c>
      <c r="R294" s="196">
        <f>Q294*H294</f>
        <v>0.51432</v>
      </c>
      <c r="S294" s="196">
        <v>0</v>
      </c>
      <c r="T294" s="19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8" t="s">
        <v>284</v>
      </c>
      <c r="AT294" s="198" t="s">
        <v>402</v>
      </c>
      <c r="AU294" s="198" t="s">
        <v>89</v>
      </c>
      <c r="AY294" s="17" t="s">
        <v>134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7" t="s">
        <v>87</v>
      </c>
      <c r="BK294" s="199">
        <f>ROUND(I294*H294,2)</f>
        <v>0</v>
      </c>
      <c r="BL294" s="17" t="s">
        <v>107</v>
      </c>
      <c r="BM294" s="198" t="s">
        <v>509</v>
      </c>
    </row>
    <row r="295" spans="1:65" s="2" customFormat="1" ht="11.25">
      <c r="A295" s="34"/>
      <c r="B295" s="35"/>
      <c r="C295" s="36"/>
      <c r="D295" s="200" t="s">
        <v>143</v>
      </c>
      <c r="E295" s="36"/>
      <c r="F295" s="201" t="s">
        <v>508</v>
      </c>
      <c r="G295" s="36"/>
      <c r="H295" s="36"/>
      <c r="I295" s="202"/>
      <c r="J295" s="36"/>
      <c r="K295" s="36"/>
      <c r="L295" s="39"/>
      <c r="M295" s="203"/>
      <c r="N295" s="204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143</v>
      </c>
      <c r="AU295" s="17" t="s">
        <v>89</v>
      </c>
    </row>
    <row r="296" spans="1:65" s="13" customFormat="1" ht="11.25">
      <c r="B296" s="205"/>
      <c r="C296" s="206"/>
      <c r="D296" s="200" t="s">
        <v>145</v>
      </c>
      <c r="E296" s="207" t="s">
        <v>1</v>
      </c>
      <c r="F296" s="208" t="s">
        <v>510</v>
      </c>
      <c r="G296" s="206"/>
      <c r="H296" s="209">
        <v>12.858000000000001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145</v>
      </c>
      <c r="AU296" s="215" t="s">
        <v>89</v>
      </c>
      <c r="AV296" s="13" t="s">
        <v>89</v>
      </c>
      <c r="AW296" s="13" t="s">
        <v>36</v>
      </c>
      <c r="AX296" s="13" t="s">
        <v>87</v>
      </c>
      <c r="AY296" s="215" t="s">
        <v>134</v>
      </c>
    </row>
    <row r="297" spans="1:65" s="2" customFormat="1" ht="24.2" customHeight="1">
      <c r="A297" s="34"/>
      <c r="B297" s="35"/>
      <c r="C297" s="242" t="s">
        <v>511</v>
      </c>
      <c r="D297" s="242" t="s">
        <v>402</v>
      </c>
      <c r="E297" s="243" t="s">
        <v>512</v>
      </c>
      <c r="F297" s="244" t="s">
        <v>513</v>
      </c>
      <c r="G297" s="245" t="s">
        <v>291</v>
      </c>
      <c r="H297" s="246">
        <v>86.450999999999993</v>
      </c>
      <c r="I297" s="247"/>
      <c r="J297" s="248">
        <f>ROUND(I297*H297,2)</f>
        <v>0</v>
      </c>
      <c r="K297" s="244" t="s">
        <v>141</v>
      </c>
      <c r="L297" s="249"/>
      <c r="M297" s="250" t="s">
        <v>1</v>
      </c>
      <c r="N297" s="251" t="s">
        <v>44</v>
      </c>
      <c r="O297" s="71"/>
      <c r="P297" s="196">
        <f>O297*H297</f>
        <v>0</v>
      </c>
      <c r="Q297" s="196">
        <v>4.8300000000000003E-2</v>
      </c>
      <c r="R297" s="196">
        <f>Q297*H297</f>
        <v>4.1755832999999996</v>
      </c>
      <c r="S297" s="196">
        <v>0</v>
      </c>
      <c r="T297" s="19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8" t="s">
        <v>284</v>
      </c>
      <c r="AT297" s="198" t="s">
        <v>402</v>
      </c>
      <c r="AU297" s="198" t="s">
        <v>89</v>
      </c>
      <c r="AY297" s="17" t="s">
        <v>134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7" t="s">
        <v>87</v>
      </c>
      <c r="BK297" s="199">
        <f>ROUND(I297*H297,2)</f>
        <v>0</v>
      </c>
      <c r="BL297" s="17" t="s">
        <v>107</v>
      </c>
      <c r="BM297" s="198" t="s">
        <v>514</v>
      </c>
    </row>
    <row r="298" spans="1:65" s="2" customFormat="1" ht="11.25">
      <c r="A298" s="34"/>
      <c r="B298" s="35"/>
      <c r="C298" s="36"/>
      <c r="D298" s="200" t="s">
        <v>143</v>
      </c>
      <c r="E298" s="36"/>
      <c r="F298" s="201" t="s">
        <v>513</v>
      </c>
      <c r="G298" s="36"/>
      <c r="H298" s="36"/>
      <c r="I298" s="202"/>
      <c r="J298" s="36"/>
      <c r="K298" s="36"/>
      <c r="L298" s="39"/>
      <c r="M298" s="203"/>
      <c r="N298" s="204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143</v>
      </c>
      <c r="AU298" s="17" t="s">
        <v>89</v>
      </c>
    </row>
    <row r="299" spans="1:65" s="13" customFormat="1" ht="11.25">
      <c r="B299" s="205"/>
      <c r="C299" s="206"/>
      <c r="D299" s="200" t="s">
        <v>145</v>
      </c>
      <c r="E299" s="207" t="s">
        <v>1</v>
      </c>
      <c r="F299" s="208" t="s">
        <v>515</v>
      </c>
      <c r="G299" s="206"/>
      <c r="H299" s="209">
        <v>86.450999999999993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145</v>
      </c>
      <c r="AU299" s="215" t="s">
        <v>89</v>
      </c>
      <c r="AV299" s="13" t="s">
        <v>89</v>
      </c>
      <c r="AW299" s="13" t="s">
        <v>36</v>
      </c>
      <c r="AX299" s="13" t="s">
        <v>87</v>
      </c>
      <c r="AY299" s="215" t="s">
        <v>134</v>
      </c>
    </row>
    <row r="300" spans="1:65" s="2" customFormat="1" ht="24.2" customHeight="1">
      <c r="A300" s="34"/>
      <c r="B300" s="35"/>
      <c r="C300" s="242" t="s">
        <v>516</v>
      </c>
      <c r="D300" s="242" t="s">
        <v>402</v>
      </c>
      <c r="E300" s="243" t="s">
        <v>517</v>
      </c>
      <c r="F300" s="244" t="s">
        <v>518</v>
      </c>
      <c r="G300" s="245" t="s">
        <v>291</v>
      </c>
      <c r="H300" s="246">
        <v>13.26</v>
      </c>
      <c r="I300" s="247"/>
      <c r="J300" s="248">
        <f>ROUND(I300*H300,2)</f>
        <v>0</v>
      </c>
      <c r="K300" s="244" t="s">
        <v>141</v>
      </c>
      <c r="L300" s="249"/>
      <c r="M300" s="250" t="s">
        <v>1</v>
      </c>
      <c r="N300" s="251" t="s">
        <v>44</v>
      </c>
      <c r="O300" s="71"/>
      <c r="P300" s="196">
        <f>O300*H300</f>
        <v>0</v>
      </c>
      <c r="Q300" s="196">
        <v>6.5670000000000006E-2</v>
      </c>
      <c r="R300" s="196">
        <f>Q300*H300</f>
        <v>0.87078420000000012</v>
      </c>
      <c r="S300" s="196">
        <v>0</v>
      </c>
      <c r="T300" s="19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8" t="s">
        <v>284</v>
      </c>
      <c r="AT300" s="198" t="s">
        <v>402</v>
      </c>
      <c r="AU300" s="198" t="s">
        <v>89</v>
      </c>
      <c r="AY300" s="17" t="s">
        <v>134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7" t="s">
        <v>87</v>
      </c>
      <c r="BK300" s="199">
        <f>ROUND(I300*H300,2)</f>
        <v>0</v>
      </c>
      <c r="BL300" s="17" t="s">
        <v>107</v>
      </c>
      <c r="BM300" s="198" t="s">
        <v>519</v>
      </c>
    </row>
    <row r="301" spans="1:65" s="2" customFormat="1" ht="11.25">
      <c r="A301" s="34"/>
      <c r="B301" s="35"/>
      <c r="C301" s="36"/>
      <c r="D301" s="200" t="s">
        <v>143</v>
      </c>
      <c r="E301" s="36"/>
      <c r="F301" s="201" t="s">
        <v>518</v>
      </c>
      <c r="G301" s="36"/>
      <c r="H301" s="36"/>
      <c r="I301" s="202"/>
      <c r="J301" s="36"/>
      <c r="K301" s="36"/>
      <c r="L301" s="39"/>
      <c r="M301" s="203"/>
      <c r="N301" s="204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143</v>
      </c>
      <c r="AU301" s="17" t="s">
        <v>89</v>
      </c>
    </row>
    <row r="302" spans="1:65" s="13" customFormat="1" ht="11.25">
      <c r="B302" s="205"/>
      <c r="C302" s="206"/>
      <c r="D302" s="200" t="s">
        <v>145</v>
      </c>
      <c r="E302" s="207" t="s">
        <v>1</v>
      </c>
      <c r="F302" s="208" t="s">
        <v>520</v>
      </c>
      <c r="G302" s="206"/>
      <c r="H302" s="209">
        <v>13.26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145</v>
      </c>
      <c r="AU302" s="215" t="s">
        <v>89</v>
      </c>
      <c r="AV302" s="13" t="s">
        <v>89</v>
      </c>
      <c r="AW302" s="13" t="s">
        <v>36</v>
      </c>
      <c r="AX302" s="13" t="s">
        <v>87</v>
      </c>
      <c r="AY302" s="215" t="s">
        <v>134</v>
      </c>
    </row>
    <row r="303" spans="1:65" s="2" customFormat="1" ht="24.2" customHeight="1">
      <c r="A303" s="34"/>
      <c r="B303" s="35"/>
      <c r="C303" s="242" t="s">
        <v>521</v>
      </c>
      <c r="D303" s="242" t="s">
        <v>402</v>
      </c>
      <c r="E303" s="243" t="s">
        <v>522</v>
      </c>
      <c r="F303" s="244" t="s">
        <v>523</v>
      </c>
      <c r="G303" s="245" t="s">
        <v>140</v>
      </c>
      <c r="H303" s="246">
        <v>1.369</v>
      </c>
      <c r="I303" s="247"/>
      <c r="J303" s="248">
        <f>ROUND(I303*H303,2)</f>
        <v>0</v>
      </c>
      <c r="K303" s="244" t="s">
        <v>331</v>
      </c>
      <c r="L303" s="249"/>
      <c r="M303" s="250" t="s">
        <v>1</v>
      </c>
      <c r="N303" s="251" t="s">
        <v>44</v>
      </c>
      <c r="O303" s="71"/>
      <c r="P303" s="196">
        <f>O303*H303</f>
        <v>0</v>
      </c>
      <c r="Q303" s="196">
        <v>6.1100000000000002E-2</v>
      </c>
      <c r="R303" s="196">
        <f>Q303*H303</f>
        <v>8.3645899999999995E-2</v>
      </c>
      <c r="S303" s="196">
        <v>0</v>
      </c>
      <c r="T303" s="197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8" t="s">
        <v>284</v>
      </c>
      <c r="AT303" s="198" t="s">
        <v>402</v>
      </c>
      <c r="AU303" s="198" t="s">
        <v>89</v>
      </c>
      <c r="AY303" s="17" t="s">
        <v>134</v>
      </c>
      <c r="BE303" s="199">
        <f>IF(N303="základní",J303,0)</f>
        <v>0</v>
      </c>
      <c r="BF303" s="199">
        <f>IF(N303="snížená",J303,0)</f>
        <v>0</v>
      </c>
      <c r="BG303" s="199">
        <f>IF(N303="zákl. přenesená",J303,0)</f>
        <v>0</v>
      </c>
      <c r="BH303" s="199">
        <f>IF(N303="sníž. přenesená",J303,0)</f>
        <v>0</v>
      </c>
      <c r="BI303" s="199">
        <f>IF(N303="nulová",J303,0)</f>
        <v>0</v>
      </c>
      <c r="BJ303" s="17" t="s">
        <v>87</v>
      </c>
      <c r="BK303" s="199">
        <f>ROUND(I303*H303,2)</f>
        <v>0</v>
      </c>
      <c r="BL303" s="17" t="s">
        <v>107</v>
      </c>
      <c r="BM303" s="198" t="s">
        <v>524</v>
      </c>
    </row>
    <row r="304" spans="1:65" s="2" customFormat="1" ht="11.25">
      <c r="A304" s="34"/>
      <c r="B304" s="35"/>
      <c r="C304" s="36"/>
      <c r="D304" s="200" t="s">
        <v>143</v>
      </c>
      <c r="E304" s="36"/>
      <c r="F304" s="201" t="s">
        <v>525</v>
      </c>
      <c r="G304" s="36"/>
      <c r="H304" s="36"/>
      <c r="I304" s="202"/>
      <c r="J304" s="36"/>
      <c r="K304" s="36"/>
      <c r="L304" s="39"/>
      <c r="M304" s="203"/>
      <c r="N304" s="204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143</v>
      </c>
      <c r="AU304" s="17" t="s">
        <v>89</v>
      </c>
    </row>
    <row r="305" spans="1:65" s="13" customFormat="1" ht="11.25">
      <c r="B305" s="205"/>
      <c r="C305" s="206"/>
      <c r="D305" s="200" t="s">
        <v>145</v>
      </c>
      <c r="E305" s="207" t="s">
        <v>1</v>
      </c>
      <c r="F305" s="208" t="s">
        <v>526</v>
      </c>
      <c r="G305" s="206"/>
      <c r="H305" s="209">
        <v>1.369</v>
      </c>
      <c r="I305" s="210"/>
      <c r="J305" s="206"/>
      <c r="K305" s="206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145</v>
      </c>
      <c r="AU305" s="215" t="s">
        <v>89</v>
      </c>
      <c r="AV305" s="13" t="s">
        <v>89</v>
      </c>
      <c r="AW305" s="13" t="s">
        <v>36</v>
      </c>
      <c r="AX305" s="13" t="s">
        <v>87</v>
      </c>
      <c r="AY305" s="215" t="s">
        <v>134</v>
      </c>
    </row>
    <row r="306" spans="1:65" s="2" customFormat="1" ht="33" customHeight="1">
      <c r="A306" s="34"/>
      <c r="B306" s="35"/>
      <c r="C306" s="187" t="s">
        <v>527</v>
      </c>
      <c r="D306" s="187" t="s">
        <v>137</v>
      </c>
      <c r="E306" s="188" t="s">
        <v>528</v>
      </c>
      <c r="F306" s="189" t="s">
        <v>529</v>
      </c>
      <c r="G306" s="190" t="s">
        <v>291</v>
      </c>
      <c r="H306" s="191">
        <v>32.588999999999999</v>
      </c>
      <c r="I306" s="192"/>
      <c r="J306" s="193">
        <f>ROUND(I306*H306,2)</f>
        <v>0</v>
      </c>
      <c r="K306" s="189" t="s">
        <v>141</v>
      </c>
      <c r="L306" s="39"/>
      <c r="M306" s="194" t="s">
        <v>1</v>
      </c>
      <c r="N306" s="195" t="s">
        <v>44</v>
      </c>
      <c r="O306" s="71"/>
      <c r="P306" s="196">
        <f>O306*H306</f>
        <v>0</v>
      </c>
      <c r="Q306" s="196">
        <v>0.1295</v>
      </c>
      <c r="R306" s="196">
        <f>Q306*H306</f>
        <v>4.2202754999999996</v>
      </c>
      <c r="S306" s="196">
        <v>0</v>
      </c>
      <c r="T306" s="19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8" t="s">
        <v>107</v>
      </c>
      <c r="AT306" s="198" t="s">
        <v>137</v>
      </c>
      <c r="AU306" s="198" t="s">
        <v>89</v>
      </c>
      <c r="AY306" s="17" t="s">
        <v>134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7" t="s">
        <v>87</v>
      </c>
      <c r="BK306" s="199">
        <f>ROUND(I306*H306,2)</f>
        <v>0</v>
      </c>
      <c r="BL306" s="17" t="s">
        <v>107</v>
      </c>
      <c r="BM306" s="198" t="s">
        <v>530</v>
      </c>
    </row>
    <row r="307" spans="1:65" s="2" customFormat="1" ht="29.25">
      <c r="A307" s="34"/>
      <c r="B307" s="35"/>
      <c r="C307" s="36"/>
      <c r="D307" s="200" t="s">
        <v>143</v>
      </c>
      <c r="E307" s="36"/>
      <c r="F307" s="201" t="s">
        <v>531</v>
      </c>
      <c r="G307" s="36"/>
      <c r="H307" s="36"/>
      <c r="I307" s="202"/>
      <c r="J307" s="36"/>
      <c r="K307" s="36"/>
      <c r="L307" s="39"/>
      <c r="M307" s="203"/>
      <c r="N307" s="204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143</v>
      </c>
      <c r="AU307" s="17" t="s">
        <v>89</v>
      </c>
    </row>
    <row r="308" spans="1:65" s="13" customFormat="1" ht="11.25">
      <c r="B308" s="205"/>
      <c r="C308" s="206"/>
      <c r="D308" s="200" t="s">
        <v>145</v>
      </c>
      <c r="E308" s="207" t="s">
        <v>171</v>
      </c>
      <c r="F308" s="208" t="s">
        <v>172</v>
      </c>
      <c r="G308" s="206"/>
      <c r="H308" s="209">
        <v>32.588999999999999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145</v>
      </c>
      <c r="AU308" s="215" t="s">
        <v>89</v>
      </c>
      <c r="AV308" s="13" t="s">
        <v>89</v>
      </c>
      <c r="AW308" s="13" t="s">
        <v>36</v>
      </c>
      <c r="AX308" s="13" t="s">
        <v>87</v>
      </c>
      <c r="AY308" s="215" t="s">
        <v>134</v>
      </c>
    </row>
    <row r="309" spans="1:65" s="2" customFormat="1" ht="21.75" customHeight="1">
      <c r="A309" s="34"/>
      <c r="B309" s="35"/>
      <c r="C309" s="242" t="s">
        <v>532</v>
      </c>
      <c r="D309" s="242" t="s">
        <v>402</v>
      </c>
      <c r="E309" s="243" t="s">
        <v>533</v>
      </c>
      <c r="F309" s="244" t="s">
        <v>534</v>
      </c>
      <c r="G309" s="245" t="s">
        <v>291</v>
      </c>
      <c r="H309" s="246">
        <v>33.241</v>
      </c>
      <c r="I309" s="247"/>
      <c r="J309" s="248">
        <f>ROUND(I309*H309,2)</f>
        <v>0</v>
      </c>
      <c r="K309" s="244" t="s">
        <v>141</v>
      </c>
      <c r="L309" s="249"/>
      <c r="M309" s="250" t="s">
        <v>1</v>
      </c>
      <c r="N309" s="251" t="s">
        <v>44</v>
      </c>
      <c r="O309" s="71"/>
      <c r="P309" s="196">
        <f>O309*H309</f>
        <v>0</v>
      </c>
      <c r="Q309" s="196">
        <v>4.8000000000000001E-2</v>
      </c>
      <c r="R309" s="196">
        <f>Q309*H309</f>
        <v>1.5955680000000001</v>
      </c>
      <c r="S309" s="196">
        <v>0</v>
      </c>
      <c r="T309" s="19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8" t="s">
        <v>284</v>
      </c>
      <c r="AT309" s="198" t="s">
        <v>402</v>
      </c>
      <c r="AU309" s="198" t="s">
        <v>89</v>
      </c>
      <c r="AY309" s="17" t="s">
        <v>134</v>
      </c>
      <c r="BE309" s="199">
        <f>IF(N309="základní",J309,0)</f>
        <v>0</v>
      </c>
      <c r="BF309" s="199">
        <f>IF(N309="snížená",J309,0)</f>
        <v>0</v>
      </c>
      <c r="BG309" s="199">
        <f>IF(N309="zákl. přenesená",J309,0)</f>
        <v>0</v>
      </c>
      <c r="BH309" s="199">
        <f>IF(N309="sníž. přenesená",J309,0)</f>
        <v>0</v>
      </c>
      <c r="BI309" s="199">
        <f>IF(N309="nulová",J309,0)</f>
        <v>0</v>
      </c>
      <c r="BJ309" s="17" t="s">
        <v>87</v>
      </c>
      <c r="BK309" s="199">
        <f>ROUND(I309*H309,2)</f>
        <v>0</v>
      </c>
      <c r="BL309" s="17" t="s">
        <v>107</v>
      </c>
      <c r="BM309" s="198" t="s">
        <v>535</v>
      </c>
    </row>
    <row r="310" spans="1:65" s="2" customFormat="1" ht="11.25">
      <c r="A310" s="34"/>
      <c r="B310" s="35"/>
      <c r="C310" s="36"/>
      <c r="D310" s="200" t="s">
        <v>143</v>
      </c>
      <c r="E310" s="36"/>
      <c r="F310" s="201" t="s">
        <v>534</v>
      </c>
      <c r="G310" s="36"/>
      <c r="H310" s="36"/>
      <c r="I310" s="202"/>
      <c r="J310" s="36"/>
      <c r="K310" s="36"/>
      <c r="L310" s="39"/>
      <c r="M310" s="203"/>
      <c r="N310" s="204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143</v>
      </c>
      <c r="AU310" s="17" t="s">
        <v>89</v>
      </c>
    </row>
    <row r="311" spans="1:65" s="13" customFormat="1" ht="11.25">
      <c r="B311" s="205"/>
      <c r="C311" s="206"/>
      <c r="D311" s="200" t="s">
        <v>145</v>
      </c>
      <c r="E311" s="207" t="s">
        <v>1</v>
      </c>
      <c r="F311" s="208" t="s">
        <v>536</v>
      </c>
      <c r="G311" s="206"/>
      <c r="H311" s="209">
        <v>33.241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145</v>
      </c>
      <c r="AU311" s="215" t="s">
        <v>89</v>
      </c>
      <c r="AV311" s="13" t="s">
        <v>89</v>
      </c>
      <c r="AW311" s="13" t="s">
        <v>36</v>
      </c>
      <c r="AX311" s="13" t="s">
        <v>87</v>
      </c>
      <c r="AY311" s="215" t="s">
        <v>134</v>
      </c>
    </row>
    <row r="312" spans="1:65" s="2" customFormat="1" ht="33" customHeight="1">
      <c r="A312" s="34"/>
      <c r="B312" s="35"/>
      <c r="C312" s="187" t="s">
        <v>537</v>
      </c>
      <c r="D312" s="187" t="s">
        <v>137</v>
      </c>
      <c r="E312" s="188" t="s">
        <v>538</v>
      </c>
      <c r="F312" s="189" t="s">
        <v>539</v>
      </c>
      <c r="G312" s="190" t="s">
        <v>291</v>
      </c>
      <c r="H312" s="191">
        <v>11.8</v>
      </c>
      <c r="I312" s="192"/>
      <c r="J312" s="193">
        <f>ROUND(I312*H312,2)</f>
        <v>0</v>
      </c>
      <c r="K312" s="189" t="s">
        <v>331</v>
      </c>
      <c r="L312" s="39"/>
      <c r="M312" s="194" t="s">
        <v>1</v>
      </c>
      <c r="N312" s="195" t="s">
        <v>44</v>
      </c>
      <c r="O312" s="71"/>
      <c r="P312" s="196">
        <f>O312*H312</f>
        <v>0</v>
      </c>
      <c r="Q312" s="196">
        <v>0.16300999999999999</v>
      </c>
      <c r="R312" s="196">
        <f>Q312*H312</f>
        <v>1.9235180000000001</v>
      </c>
      <c r="S312" s="196">
        <v>0</v>
      </c>
      <c r="T312" s="19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8" t="s">
        <v>107</v>
      </c>
      <c r="AT312" s="198" t="s">
        <v>137</v>
      </c>
      <c r="AU312" s="198" t="s">
        <v>89</v>
      </c>
      <c r="AY312" s="17" t="s">
        <v>134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7" t="s">
        <v>87</v>
      </c>
      <c r="BK312" s="199">
        <f>ROUND(I312*H312,2)</f>
        <v>0</v>
      </c>
      <c r="BL312" s="17" t="s">
        <v>107</v>
      </c>
      <c r="BM312" s="198" t="s">
        <v>540</v>
      </c>
    </row>
    <row r="313" spans="1:65" s="2" customFormat="1" ht="29.25">
      <c r="A313" s="34"/>
      <c r="B313" s="35"/>
      <c r="C313" s="36"/>
      <c r="D313" s="200" t="s">
        <v>143</v>
      </c>
      <c r="E313" s="36"/>
      <c r="F313" s="201" t="s">
        <v>541</v>
      </c>
      <c r="G313" s="36"/>
      <c r="H313" s="36"/>
      <c r="I313" s="202"/>
      <c r="J313" s="36"/>
      <c r="K313" s="36"/>
      <c r="L313" s="39"/>
      <c r="M313" s="203"/>
      <c r="N313" s="204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143</v>
      </c>
      <c r="AU313" s="17" t="s">
        <v>89</v>
      </c>
    </row>
    <row r="314" spans="1:65" s="13" customFormat="1" ht="11.25">
      <c r="B314" s="205"/>
      <c r="C314" s="206"/>
      <c r="D314" s="200" t="s">
        <v>145</v>
      </c>
      <c r="E314" s="207" t="s">
        <v>183</v>
      </c>
      <c r="F314" s="208" t="s">
        <v>184</v>
      </c>
      <c r="G314" s="206"/>
      <c r="H314" s="209">
        <v>11.8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145</v>
      </c>
      <c r="AU314" s="215" t="s">
        <v>89</v>
      </c>
      <c r="AV314" s="13" t="s">
        <v>89</v>
      </c>
      <c r="AW314" s="13" t="s">
        <v>36</v>
      </c>
      <c r="AX314" s="13" t="s">
        <v>87</v>
      </c>
      <c r="AY314" s="215" t="s">
        <v>134</v>
      </c>
    </row>
    <row r="315" spans="1:65" s="2" customFormat="1" ht="16.5" customHeight="1">
      <c r="A315" s="34"/>
      <c r="B315" s="35"/>
      <c r="C315" s="242" t="s">
        <v>542</v>
      </c>
      <c r="D315" s="242" t="s">
        <v>402</v>
      </c>
      <c r="E315" s="243" t="s">
        <v>543</v>
      </c>
      <c r="F315" s="244" t="s">
        <v>544</v>
      </c>
      <c r="G315" s="245" t="s">
        <v>291</v>
      </c>
      <c r="H315" s="246">
        <v>12.036</v>
      </c>
      <c r="I315" s="247"/>
      <c r="J315" s="248">
        <f>ROUND(I315*H315,2)</f>
        <v>0</v>
      </c>
      <c r="K315" s="244" t="s">
        <v>141</v>
      </c>
      <c r="L315" s="249"/>
      <c r="M315" s="250" t="s">
        <v>1</v>
      </c>
      <c r="N315" s="251" t="s">
        <v>44</v>
      </c>
      <c r="O315" s="71"/>
      <c r="P315" s="196">
        <f>O315*H315</f>
        <v>0</v>
      </c>
      <c r="Q315" s="196">
        <v>0.15</v>
      </c>
      <c r="R315" s="196">
        <f>Q315*H315</f>
        <v>1.8053999999999999</v>
      </c>
      <c r="S315" s="196">
        <v>0</v>
      </c>
      <c r="T315" s="197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8" t="s">
        <v>284</v>
      </c>
      <c r="AT315" s="198" t="s">
        <v>402</v>
      </c>
      <c r="AU315" s="198" t="s">
        <v>89</v>
      </c>
      <c r="AY315" s="17" t="s">
        <v>134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7" t="s">
        <v>87</v>
      </c>
      <c r="BK315" s="199">
        <f>ROUND(I315*H315,2)</f>
        <v>0</v>
      </c>
      <c r="BL315" s="17" t="s">
        <v>107</v>
      </c>
      <c r="BM315" s="198" t="s">
        <v>545</v>
      </c>
    </row>
    <row r="316" spans="1:65" s="2" customFormat="1" ht="11.25">
      <c r="A316" s="34"/>
      <c r="B316" s="35"/>
      <c r="C316" s="36"/>
      <c r="D316" s="200" t="s">
        <v>143</v>
      </c>
      <c r="E316" s="36"/>
      <c r="F316" s="201" t="s">
        <v>544</v>
      </c>
      <c r="G316" s="36"/>
      <c r="H316" s="36"/>
      <c r="I316" s="202"/>
      <c r="J316" s="36"/>
      <c r="K316" s="36"/>
      <c r="L316" s="39"/>
      <c r="M316" s="203"/>
      <c r="N316" s="204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143</v>
      </c>
      <c r="AU316" s="17" t="s">
        <v>89</v>
      </c>
    </row>
    <row r="317" spans="1:65" s="13" customFormat="1" ht="11.25">
      <c r="B317" s="205"/>
      <c r="C317" s="206"/>
      <c r="D317" s="200" t="s">
        <v>145</v>
      </c>
      <c r="E317" s="207" t="s">
        <v>1</v>
      </c>
      <c r="F317" s="208" t="s">
        <v>546</v>
      </c>
      <c r="G317" s="206"/>
      <c r="H317" s="209">
        <v>12.036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145</v>
      </c>
      <c r="AU317" s="215" t="s">
        <v>89</v>
      </c>
      <c r="AV317" s="13" t="s">
        <v>89</v>
      </c>
      <c r="AW317" s="13" t="s">
        <v>36</v>
      </c>
      <c r="AX317" s="13" t="s">
        <v>87</v>
      </c>
      <c r="AY317" s="215" t="s">
        <v>134</v>
      </c>
    </row>
    <row r="318" spans="1:65" s="2" customFormat="1" ht="24.2" customHeight="1">
      <c r="A318" s="34"/>
      <c r="B318" s="35"/>
      <c r="C318" s="187" t="s">
        <v>547</v>
      </c>
      <c r="D318" s="187" t="s">
        <v>137</v>
      </c>
      <c r="E318" s="188" t="s">
        <v>548</v>
      </c>
      <c r="F318" s="189" t="s">
        <v>549</v>
      </c>
      <c r="G318" s="190" t="s">
        <v>291</v>
      </c>
      <c r="H318" s="191">
        <v>25.3</v>
      </c>
      <c r="I318" s="192"/>
      <c r="J318" s="193">
        <f>ROUND(I318*H318,2)</f>
        <v>0</v>
      </c>
      <c r="K318" s="189" t="s">
        <v>141</v>
      </c>
      <c r="L318" s="39"/>
      <c r="M318" s="194" t="s">
        <v>1</v>
      </c>
      <c r="N318" s="195" t="s">
        <v>44</v>
      </c>
      <c r="O318" s="71"/>
      <c r="P318" s="196">
        <f>O318*H318</f>
        <v>0</v>
      </c>
      <c r="Q318" s="196">
        <v>0</v>
      </c>
      <c r="R318" s="196">
        <f>Q318*H318</f>
        <v>0</v>
      </c>
      <c r="S318" s="196">
        <v>0</v>
      </c>
      <c r="T318" s="19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8" t="s">
        <v>107</v>
      </c>
      <c r="AT318" s="198" t="s">
        <v>137</v>
      </c>
      <c r="AU318" s="198" t="s">
        <v>89</v>
      </c>
      <c r="AY318" s="17" t="s">
        <v>134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7" t="s">
        <v>87</v>
      </c>
      <c r="BK318" s="199">
        <f>ROUND(I318*H318,2)</f>
        <v>0</v>
      </c>
      <c r="BL318" s="17" t="s">
        <v>107</v>
      </c>
      <c r="BM318" s="198" t="s">
        <v>550</v>
      </c>
    </row>
    <row r="319" spans="1:65" s="2" customFormat="1" ht="19.5">
      <c r="A319" s="34"/>
      <c r="B319" s="35"/>
      <c r="C319" s="36"/>
      <c r="D319" s="200" t="s">
        <v>143</v>
      </c>
      <c r="E319" s="36"/>
      <c r="F319" s="201" t="s">
        <v>551</v>
      </c>
      <c r="G319" s="36"/>
      <c r="H319" s="36"/>
      <c r="I319" s="202"/>
      <c r="J319" s="36"/>
      <c r="K319" s="36"/>
      <c r="L319" s="39"/>
      <c r="M319" s="203"/>
      <c r="N319" s="204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143</v>
      </c>
      <c r="AU319" s="17" t="s">
        <v>89</v>
      </c>
    </row>
    <row r="320" spans="1:65" s="13" customFormat="1" ht="11.25">
      <c r="B320" s="205"/>
      <c r="C320" s="206"/>
      <c r="D320" s="200" t="s">
        <v>145</v>
      </c>
      <c r="E320" s="207" t="s">
        <v>1</v>
      </c>
      <c r="F320" s="208" t="s">
        <v>202</v>
      </c>
      <c r="G320" s="206"/>
      <c r="H320" s="209">
        <v>25.3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145</v>
      </c>
      <c r="AU320" s="215" t="s">
        <v>89</v>
      </c>
      <c r="AV320" s="13" t="s">
        <v>89</v>
      </c>
      <c r="AW320" s="13" t="s">
        <v>36</v>
      </c>
      <c r="AX320" s="13" t="s">
        <v>87</v>
      </c>
      <c r="AY320" s="215" t="s">
        <v>134</v>
      </c>
    </row>
    <row r="321" spans="1:65" s="2" customFormat="1" ht="24.2" customHeight="1">
      <c r="A321" s="34"/>
      <c r="B321" s="35"/>
      <c r="C321" s="187" t="s">
        <v>552</v>
      </c>
      <c r="D321" s="187" t="s">
        <v>137</v>
      </c>
      <c r="E321" s="188" t="s">
        <v>553</v>
      </c>
      <c r="F321" s="189" t="s">
        <v>554</v>
      </c>
      <c r="G321" s="190" t="s">
        <v>291</v>
      </c>
      <c r="H321" s="191">
        <v>25.3</v>
      </c>
      <c r="I321" s="192"/>
      <c r="J321" s="193">
        <f>ROUND(I321*H321,2)</f>
        <v>0</v>
      </c>
      <c r="K321" s="189" t="s">
        <v>141</v>
      </c>
      <c r="L321" s="39"/>
      <c r="M321" s="194" t="s">
        <v>1</v>
      </c>
      <c r="N321" s="195" t="s">
        <v>44</v>
      </c>
      <c r="O321" s="71"/>
      <c r="P321" s="196">
        <f>O321*H321</f>
        <v>0</v>
      </c>
      <c r="Q321" s="196">
        <v>5.0000000000000002E-5</v>
      </c>
      <c r="R321" s="196">
        <f>Q321*H321</f>
        <v>1.2650000000000001E-3</v>
      </c>
      <c r="S321" s="196">
        <v>0</v>
      </c>
      <c r="T321" s="197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8" t="s">
        <v>107</v>
      </c>
      <c r="AT321" s="198" t="s">
        <v>137</v>
      </c>
      <c r="AU321" s="198" t="s">
        <v>89</v>
      </c>
      <c r="AY321" s="17" t="s">
        <v>134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7" t="s">
        <v>87</v>
      </c>
      <c r="BK321" s="199">
        <f>ROUND(I321*H321,2)</f>
        <v>0</v>
      </c>
      <c r="BL321" s="17" t="s">
        <v>107</v>
      </c>
      <c r="BM321" s="198" t="s">
        <v>555</v>
      </c>
    </row>
    <row r="322" spans="1:65" s="2" customFormat="1" ht="29.25">
      <c r="A322" s="34"/>
      <c r="B322" s="35"/>
      <c r="C322" s="36"/>
      <c r="D322" s="200" t="s">
        <v>143</v>
      </c>
      <c r="E322" s="36"/>
      <c r="F322" s="201" t="s">
        <v>556</v>
      </c>
      <c r="G322" s="36"/>
      <c r="H322" s="36"/>
      <c r="I322" s="202"/>
      <c r="J322" s="36"/>
      <c r="K322" s="36"/>
      <c r="L322" s="39"/>
      <c r="M322" s="203"/>
      <c r="N322" s="204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143</v>
      </c>
      <c r="AU322" s="17" t="s">
        <v>89</v>
      </c>
    </row>
    <row r="323" spans="1:65" s="13" customFormat="1" ht="11.25">
      <c r="B323" s="205"/>
      <c r="C323" s="206"/>
      <c r="D323" s="200" t="s">
        <v>145</v>
      </c>
      <c r="E323" s="207" t="s">
        <v>1</v>
      </c>
      <c r="F323" s="208" t="s">
        <v>202</v>
      </c>
      <c r="G323" s="206"/>
      <c r="H323" s="209">
        <v>25.3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145</v>
      </c>
      <c r="AU323" s="215" t="s">
        <v>89</v>
      </c>
      <c r="AV323" s="13" t="s">
        <v>89</v>
      </c>
      <c r="AW323" s="13" t="s">
        <v>36</v>
      </c>
      <c r="AX323" s="13" t="s">
        <v>87</v>
      </c>
      <c r="AY323" s="215" t="s">
        <v>134</v>
      </c>
    </row>
    <row r="324" spans="1:65" s="2" customFormat="1" ht="24.2" customHeight="1">
      <c r="A324" s="34"/>
      <c r="B324" s="35"/>
      <c r="C324" s="187" t="s">
        <v>557</v>
      </c>
      <c r="D324" s="187" t="s">
        <v>137</v>
      </c>
      <c r="E324" s="188" t="s">
        <v>558</v>
      </c>
      <c r="F324" s="189" t="s">
        <v>559</v>
      </c>
      <c r="G324" s="190" t="s">
        <v>291</v>
      </c>
      <c r="H324" s="191">
        <v>13</v>
      </c>
      <c r="I324" s="192"/>
      <c r="J324" s="193">
        <f>ROUND(I324*H324,2)</f>
        <v>0</v>
      </c>
      <c r="K324" s="189" t="s">
        <v>141</v>
      </c>
      <c r="L324" s="39"/>
      <c r="M324" s="194" t="s">
        <v>1</v>
      </c>
      <c r="N324" s="195" t="s">
        <v>44</v>
      </c>
      <c r="O324" s="71"/>
      <c r="P324" s="196">
        <f>O324*H324</f>
        <v>0</v>
      </c>
      <c r="Q324" s="196">
        <v>0</v>
      </c>
      <c r="R324" s="196">
        <f>Q324*H324</f>
        <v>0</v>
      </c>
      <c r="S324" s="196">
        <v>0</v>
      </c>
      <c r="T324" s="197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8" t="s">
        <v>107</v>
      </c>
      <c r="AT324" s="198" t="s">
        <v>137</v>
      </c>
      <c r="AU324" s="198" t="s">
        <v>89</v>
      </c>
      <c r="AY324" s="17" t="s">
        <v>134</v>
      </c>
      <c r="BE324" s="199">
        <f>IF(N324="základní",J324,0)</f>
        <v>0</v>
      </c>
      <c r="BF324" s="199">
        <f>IF(N324="snížená",J324,0)</f>
        <v>0</v>
      </c>
      <c r="BG324" s="199">
        <f>IF(N324="zákl. přenesená",J324,0)</f>
        <v>0</v>
      </c>
      <c r="BH324" s="199">
        <f>IF(N324="sníž. přenesená",J324,0)</f>
        <v>0</v>
      </c>
      <c r="BI324" s="199">
        <f>IF(N324="nulová",J324,0)</f>
        <v>0</v>
      </c>
      <c r="BJ324" s="17" t="s">
        <v>87</v>
      </c>
      <c r="BK324" s="199">
        <f>ROUND(I324*H324,2)</f>
        <v>0</v>
      </c>
      <c r="BL324" s="17" t="s">
        <v>107</v>
      </c>
      <c r="BM324" s="198" t="s">
        <v>560</v>
      </c>
    </row>
    <row r="325" spans="1:65" s="2" customFormat="1" ht="19.5">
      <c r="A325" s="34"/>
      <c r="B325" s="35"/>
      <c r="C325" s="36"/>
      <c r="D325" s="200" t="s">
        <v>143</v>
      </c>
      <c r="E325" s="36"/>
      <c r="F325" s="201" t="s">
        <v>561</v>
      </c>
      <c r="G325" s="36"/>
      <c r="H325" s="36"/>
      <c r="I325" s="202"/>
      <c r="J325" s="36"/>
      <c r="K325" s="36"/>
      <c r="L325" s="39"/>
      <c r="M325" s="203"/>
      <c r="N325" s="204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143</v>
      </c>
      <c r="AU325" s="17" t="s">
        <v>89</v>
      </c>
    </row>
    <row r="326" spans="1:65" s="13" customFormat="1" ht="11.25">
      <c r="B326" s="205"/>
      <c r="C326" s="206"/>
      <c r="D326" s="200" t="s">
        <v>145</v>
      </c>
      <c r="E326" s="207" t="s">
        <v>201</v>
      </c>
      <c r="F326" s="208" t="s">
        <v>180</v>
      </c>
      <c r="G326" s="206"/>
      <c r="H326" s="209">
        <v>13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145</v>
      </c>
      <c r="AU326" s="215" t="s">
        <v>89</v>
      </c>
      <c r="AV326" s="13" t="s">
        <v>89</v>
      </c>
      <c r="AW326" s="13" t="s">
        <v>36</v>
      </c>
      <c r="AX326" s="13" t="s">
        <v>87</v>
      </c>
      <c r="AY326" s="215" t="s">
        <v>134</v>
      </c>
    </row>
    <row r="327" spans="1:65" s="2" customFormat="1" ht="24.2" customHeight="1">
      <c r="A327" s="34"/>
      <c r="B327" s="35"/>
      <c r="C327" s="187" t="s">
        <v>562</v>
      </c>
      <c r="D327" s="187" t="s">
        <v>137</v>
      </c>
      <c r="E327" s="188" t="s">
        <v>563</v>
      </c>
      <c r="F327" s="189" t="s">
        <v>564</v>
      </c>
      <c r="G327" s="190" t="s">
        <v>291</v>
      </c>
      <c r="H327" s="191">
        <v>25.3</v>
      </c>
      <c r="I327" s="192"/>
      <c r="J327" s="193">
        <f>ROUND(I327*H327,2)</f>
        <v>0</v>
      </c>
      <c r="K327" s="189" t="s">
        <v>141</v>
      </c>
      <c r="L327" s="39"/>
      <c r="M327" s="194" t="s">
        <v>1</v>
      </c>
      <c r="N327" s="195" t="s">
        <v>44</v>
      </c>
      <c r="O327" s="71"/>
      <c r="P327" s="196">
        <f>O327*H327</f>
        <v>0</v>
      </c>
      <c r="Q327" s="196">
        <v>0</v>
      </c>
      <c r="R327" s="196">
        <f>Q327*H327</f>
        <v>0</v>
      </c>
      <c r="S327" s="196">
        <v>0</v>
      </c>
      <c r="T327" s="19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8" t="s">
        <v>107</v>
      </c>
      <c r="AT327" s="198" t="s">
        <v>137</v>
      </c>
      <c r="AU327" s="198" t="s">
        <v>89</v>
      </c>
      <c r="AY327" s="17" t="s">
        <v>134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7" t="s">
        <v>87</v>
      </c>
      <c r="BK327" s="199">
        <f>ROUND(I327*H327,2)</f>
        <v>0</v>
      </c>
      <c r="BL327" s="17" t="s">
        <v>107</v>
      </c>
      <c r="BM327" s="198" t="s">
        <v>565</v>
      </c>
    </row>
    <row r="328" spans="1:65" s="2" customFormat="1" ht="19.5">
      <c r="A328" s="34"/>
      <c r="B328" s="35"/>
      <c r="C328" s="36"/>
      <c r="D328" s="200" t="s">
        <v>143</v>
      </c>
      <c r="E328" s="36"/>
      <c r="F328" s="201" t="s">
        <v>566</v>
      </c>
      <c r="G328" s="36"/>
      <c r="H328" s="36"/>
      <c r="I328" s="202"/>
      <c r="J328" s="36"/>
      <c r="K328" s="36"/>
      <c r="L328" s="39"/>
      <c r="M328" s="203"/>
      <c r="N328" s="204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143</v>
      </c>
      <c r="AU328" s="17" t="s">
        <v>89</v>
      </c>
    </row>
    <row r="329" spans="1:65" s="13" customFormat="1" ht="11.25">
      <c r="B329" s="205"/>
      <c r="C329" s="206"/>
      <c r="D329" s="200" t="s">
        <v>145</v>
      </c>
      <c r="E329" s="207" t="s">
        <v>202</v>
      </c>
      <c r="F329" s="208" t="s">
        <v>567</v>
      </c>
      <c r="G329" s="206"/>
      <c r="H329" s="209">
        <v>25.3</v>
      </c>
      <c r="I329" s="210"/>
      <c r="J329" s="206"/>
      <c r="K329" s="206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145</v>
      </c>
      <c r="AU329" s="215" t="s">
        <v>89</v>
      </c>
      <c r="AV329" s="13" t="s">
        <v>89</v>
      </c>
      <c r="AW329" s="13" t="s">
        <v>36</v>
      </c>
      <c r="AX329" s="13" t="s">
        <v>87</v>
      </c>
      <c r="AY329" s="215" t="s">
        <v>134</v>
      </c>
    </row>
    <row r="330" spans="1:65" s="2" customFormat="1" ht="24.2" customHeight="1">
      <c r="A330" s="34"/>
      <c r="B330" s="35"/>
      <c r="C330" s="187" t="s">
        <v>568</v>
      </c>
      <c r="D330" s="187" t="s">
        <v>137</v>
      </c>
      <c r="E330" s="188" t="s">
        <v>569</v>
      </c>
      <c r="F330" s="189" t="s">
        <v>570</v>
      </c>
      <c r="G330" s="190" t="s">
        <v>571</v>
      </c>
      <c r="H330" s="191">
        <v>0.12</v>
      </c>
      <c r="I330" s="192"/>
      <c r="J330" s="193">
        <f>ROUND(I330*H330,2)</f>
        <v>0</v>
      </c>
      <c r="K330" s="189" t="s">
        <v>141</v>
      </c>
      <c r="L330" s="39"/>
      <c r="M330" s="194" t="s">
        <v>1</v>
      </c>
      <c r="N330" s="195" t="s">
        <v>44</v>
      </c>
      <c r="O330" s="71"/>
      <c r="P330" s="196">
        <f>O330*H330</f>
        <v>0</v>
      </c>
      <c r="Q330" s="196">
        <v>1.07636</v>
      </c>
      <c r="R330" s="196">
        <f>Q330*H330</f>
        <v>0.12916320000000001</v>
      </c>
      <c r="S330" s="196">
        <v>0</v>
      </c>
      <c r="T330" s="197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8" t="s">
        <v>107</v>
      </c>
      <c r="AT330" s="198" t="s">
        <v>137</v>
      </c>
      <c r="AU330" s="198" t="s">
        <v>89</v>
      </c>
      <c r="AY330" s="17" t="s">
        <v>134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7" t="s">
        <v>87</v>
      </c>
      <c r="BK330" s="199">
        <f>ROUND(I330*H330,2)</f>
        <v>0</v>
      </c>
      <c r="BL330" s="17" t="s">
        <v>107</v>
      </c>
      <c r="BM330" s="198" t="s">
        <v>572</v>
      </c>
    </row>
    <row r="331" spans="1:65" s="2" customFormat="1" ht="11.25">
      <c r="A331" s="34"/>
      <c r="B331" s="35"/>
      <c r="C331" s="36"/>
      <c r="D331" s="200" t="s">
        <v>143</v>
      </c>
      <c r="E331" s="36"/>
      <c r="F331" s="201" t="s">
        <v>573</v>
      </c>
      <c r="G331" s="36"/>
      <c r="H331" s="36"/>
      <c r="I331" s="202"/>
      <c r="J331" s="36"/>
      <c r="K331" s="36"/>
      <c r="L331" s="39"/>
      <c r="M331" s="203"/>
      <c r="N331" s="204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143</v>
      </c>
      <c r="AU331" s="17" t="s">
        <v>89</v>
      </c>
    </row>
    <row r="332" spans="1:65" s="2" customFormat="1" ht="24.2" customHeight="1">
      <c r="A332" s="34"/>
      <c r="B332" s="35"/>
      <c r="C332" s="187" t="s">
        <v>574</v>
      </c>
      <c r="D332" s="187" t="s">
        <v>137</v>
      </c>
      <c r="E332" s="188" t="s">
        <v>575</v>
      </c>
      <c r="F332" s="189" t="s">
        <v>576</v>
      </c>
      <c r="G332" s="190" t="s">
        <v>140</v>
      </c>
      <c r="H332" s="191">
        <v>5</v>
      </c>
      <c r="I332" s="192"/>
      <c r="J332" s="193">
        <f>ROUND(I332*H332,2)</f>
        <v>0</v>
      </c>
      <c r="K332" s="189" t="s">
        <v>141</v>
      </c>
      <c r="L332" s="39"/>
      <c r="M332" s="194" t="s">
        <v>1</v>
      </c>
      <c r="N332" s="195" t="s">
        <v>44</v>
      </c>
      <c r="O332" s="71"/>
      <c r="P332" s="196">
        <f>O332*H332</f>
        <v>0</v>
      </c>
      <c r="Q332" s="196">
        <v>0</v>
      </c>
      <c r="R332" s="196">
        <f>Q332*H332</f>
        <v>0</v>
      </c>
      <c r="S332" s="196">
        <v>8.2000000000000003E-2</v>
      </c>
      <c r="T332" s="197">
        <f>S332*H332</f>
        <v>0.41000000000000003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8" t="s">
        <v>107</v>
      </c>
      <c r="AT332" s="198" t="s">
        <v>137</v>
      </c>
      <c r="AU332" s="198" t="s">
        <v>89</v>
      </c>
      <c r="AY332" s="17" t="s">
        <v>134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7" t="s">
        <v>87</v>
      </c>
      <c r="BK332" s="199">
        <f>ROUND(I332*H332,2)</f>
        <v>0</v>
      </c>
      <c r="BL332" s="17" t="s">
        <v>107</v>
      </c>
      <c r="BM332" s="198" t="s">
        <v>577</v>
      </c>
    </row>
    <row r="333" spans="1:65" s="2" customFormat="1" ht="39">
      <c r="A333" s="34"/>
      <c r="B333" s="35"/>
      <c r="C333" s="36"/>
      <c r="D333" s="200" t="s">
        <v>143</v>
      </c>
      <c r="E333" s="36"/>
      <c r="F333" s="201" t="s">
        <v>578</v>
      </c>
      <c r="G333" s="36"/>
      <c r="H333" s="36"/>
      <c r="I333" s="202"/>
      <c r="J333" s="36"/>
      <c r="K333" s="36"/>
      <c r="L333" s="39"/>
      <c r="M333" s="203"/>
      <c r="N333" s="204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143</v>
      </c>
      <c r="AU333" s="17" t="s">
        <v>89</v>
      </c>
    </row>
    <row r="334" spans="1:65" s="2" customFormat="1" ht="24.2" customHeight="1">
      <c r="A334" s="34"/>
      <c r="B334" s="35"/>
      <c r="C334" s="187" t="s">
        <v>579</v>
      </c>
      <c r="D334" s="187" t="s">
        <v>137</v>
      </c>
      <c r="E334" s="188" t="s">
        <v>580</v>
      </c>
      <c r="F334" s="189" t="s">
        <v>581</v>
      </c>
      <c r="G334" s="190" t="s">
        <v>140</v>
      </c>
      <c r="H334" s="191">
        <v>2</v>
      </c>
      <c r="I334" s="192"/>
      <c r="J334" s="193">
        <f>ROUND(I334*H334,2)</f>
        <v>0</v>
      </c>
      <c r="K334" s="189" t="s">
        <v>141</v>
      </c>
      <c r="L334" s="39"/>
      <c r="M334" s="194" t="s">
        <v>1</v>
      </c>
      <c r="N334" s="195" t="s">
        <v>44</v>
      </c>
      <c r="O334" s="71"/>
      <c r="P334" s="196">
        <f>O334*H334</f>
        <v>0</v>
      </c>
      <c r="Q334" s="196">
        <v>0</v>
      </c>
      <c r="R334" s="196">
        <f>Q334*H334</f>
        <v>0</v>
      </c>
      <c r="S334" s="196">
        <v>4.0000000000000001E-3</v>
      </c>
      <c r="T334" s="197">
        <f>S334*H334</f>
        <v>8.0000000000000002E-3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8" t="s">
        <v>107</v>
      </c>
      <c r="AT334" s="198" t="s">
        <v>137</v>
      </c>
      <c r="AU334" s="198" t="s">
        <v>89</v>
      </c>
      <c r="AY334" s="17" t="s">
        <v>134</v>
      </c>
      <c r="BE334" s="199">
        <f>IF(N334="základní",J334,0)</f>
        <v>0</v>
      </c>
      <c r="BF334" s="199">
        <f>IF(N334="snížená",J334,0)</f>
        <v>0</v>
      </c>
      <c r="BG334" s="199">
        <f>IF(N334="zákl. přenesená",J334,0)</f>
        <v>0</v>
      </c>
      <c r="BH334" s="199">
        <f>IF(N334="sníž. přenesená",J334,0)</f>
        <v>0</v>
      </c>
      <c r="BI334" s="199">
        <f>IF(N334="nulová",J334,0)</f>
        <v>0</v>
      </c>
      <c r="BJ334" s="17" t="s">
        <v>87</v>
      </c>
      <c r="BK334" s="199">
        <f>ROUND(I334*H334,2)</f>
        <v>0</v>
      </c>
      <c r="BL334" s="17" t="s">
        <v>107</v>
      </c>
      <c r="BM334" s="198" t="s">
        <v>582</v>
      </c>
    </row>
    <row r="335" spans="1:65" s="2" customFormat="1" ht="29.25">
      <c r="A335" s="34"/>
      <c r="B335" s="35"/>
      <c r="C335" s="36"/>
      <c r="D335" s="200" t="s">
        <v>143</v>
      </c>
      <c r="E335" s="36"/>
      <c r="F335" s="201" t="s">
        <v>583</v>
      </c>
      <c r="G335" s="36"/>
      <c r="H335" s="36"/>
      <c r="I335" s="202"/>
      <c r="J335" s="36"/>
      <c r="K335" s="36"/>
      <c r="L335" s="39"/>
      <c r="M335" s="203"/>
      <c r="N335" s="204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143</v>
      </c>
      <c r="AU335" s="17" t="s">
        <v>89</v>
      </c>
    </row>
    <row r="336" spans="1:65" s="13" customFormat="1" ht="11.25">
      <c r="B336" s="205"/>
      <c r="C336" s="206"/>
      <c r="D336" s="200" t="s">
        <v>145</v>
      </c>
      <c r="E336" s="207" t="s">
        <v>1</v>
      </c>
      <c r="F336" s="208" t="s">
        <v>584</v>
      </c>
      <c r="G336" s="206"/>
      <c r="H336" s="209">
        <v>2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145</v>
      </c>
      <c r="AU336" s="215" t="s">
        <v>89</v>
      </c>
      <c r="AV336" s="13" t="s">
        <v>89</v>
      </c>
      <c r="AW336" s="13" t="s">
        <v>36</v>
      </c>
      <c r="AX336" s="13" t="s">
        <v>87</v>
      </c>
      <c r="AY336" s="215" t="s">
        <v>134</v>
      </c>
    </row>
    <row r="337" spans="1:65" s="12" customFormat="1" ht="22.9" customHeight="1">
      <c r="B337" s="171"/>
      <c r="C337" s="172"/>
      <c r="D337" s="173" t="s">
        <v>78</v>
      </c>
      <c r="E337" s="185" t="s">
        <v>585</v>
      </c>
      <c r="F337" s="185" t="s">
        <v>586</v>
      </c>
      <c r="G337" s="172"/>
      <c r="H337" s="172"/>
      <c r="I337" s="175"/>
      <c r="J337" s="186">
        <f>BK337</f>
        <v>0</v>
      </c>
      <c r="K337" s="172"/>
      <c r="L337" s="177"/>
      <c r="M337" s="178"/>
      <c r="N337" s="179"/>
      <c r="O337" s="179"/>
      <c r="P337" s="180">
        <f>SUM(P338:P366)</f>
        <v>0</v>
      </c>
      <c r="Q337" s="179"/>
      <c r="R337" s="180">
        <f>SUM(R338:R366)</f>
        <v>0</v>
      </c>
      <c r="S337" s="179"/>
      <c r="T337" s="181">
        <f>SUM(T338:T366)</f>
        <v>0</v>
      </c>
      <c r="AR337" s="182" t="s">
        <v>87</v>
      </c>
      <c r="AT337" s="183" t="s">
        <v>78</v>
      </c>
      <c r="AU337" s="183" t="s">
        <v>87</v>
      </c>
      <c r="AY337" s="182" t="s">
        <v>134</v>
      </c>
      <c r="BK337" s="184">
        <f>SUM(BK338:BK366)</f>
        <v>0</v>
      </c>
    </row>
    <row r="338" spans="1:65" s="2" customFormat="1" ht="37.9" customHeight="1">
      <c r="A338" s="34"/>
      <c r="B338" s="35"/>
      <c r="C338" s="187" t="s">
        <v>587</v>
      </c>
      <c r="D338" s="187" t="s">
        <v>137</v>
      </c>
      <c r="E338" s="188" t="s">
        <v>588</v>
      </c>
      <c r="F338" s="189" t="s">
        <v>589</v>
      </c>
      <c r="G338" s="190" t="s">
        <v>571</v>
      </c>
      <c r="H338" s="191">
        <v>7.2949999999999999</v>
      </c>
      <c r="I338" s="192"/>
      <c r="J338" s="193">
        <f>ROUND(I338*H338,2)</f>
        <v>0</v>
      </c>
      <c r="K338" s="189" t="s">
        <v>141</v>
      </c>
      <c r="L338" s="39"/>
      <c r="M338" s="194" t="s">
        <v>1</v>
      </c>
      <c r="N338" s="195" t="s">
        <v>44</v>
      </c>
      <c r="O338" s="71"/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8" t="s">
        <v>107</v>
      </c>
      <c r="AT338" s="198" t="s">
        <v>137</v>
      </c>
      <c r="AU338" s="198" t="s">
        <v>89</v>
      </c>
      <c r="AY338" s="17" t="s">
        <v>134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7" t="s">
        <v>87</v>
      </c>
      <c r="BK338" s="199">
        <f>ROUND(I338*H338,2)</f>
        <v>0</v>
      </c>
      <c r="BL338" s="17" t="s">
        <v>107</v>
      </c>
      <c r="BM338" s="198" t="s">
        <v>590</v>
      </c>
    </row>
    <row r="339" spans="1:65" s="2" customFormat="1" ht="29.25">
      <c r="A339" s="34"/>
      <c r="B339" s="35"/>
      <c r="C339" s="36"/>
      <c r="D339" s="200" t="s">
        <v>143</v>
      </c>
      <c r="E339" s="36"/>
      <c r="F339" s="201" t="s">
        <v>591</v>
      </c>
      <c r="G339" s="36"/>
      <c r="H339" s="36"/>
      <c r="I339" s="202"/>
      <c r="J339" s="36"/>
      <c r="K339" s="36"/>
      <c r="L339" s="39"/>
      <c r="M339" s="203"/>
      <c r="N339" s="204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143</v>
      </c>
      <c r="AU339" s="17" t="s">
        <v>89</v>
      </c>
    </row>
    <row r="340" spans="1:65" s="13" customFormat="1" ht="11.25">
      <c r="B340" s="205"/>
      <c r="C340" s="206"/>
      <c r="D340" s="200" t="s">
        <v>145</v>
      </c>
      <c r="E340" s="207" t="s">
        <v>1</v>
      </c>
      <c r="F340" s="208" t="s">
        <v>214</v>
      </c>
      <c r="G340" s="206"/>
      <c r="H340" s="209">
        <v>7.2949999999999999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145</v>
      </c>
      <c r="AU340" s="215" t="s">
        <v>89</v>
      </c>
      <c r="AV340" s="13" t="s">
        <v>89</v>
      </c>
      <c r="AW340" s="13" t="s">
        <v>36</v>
      </c>
      <c r="AX340" s="13" t="s">
        <v>87</v>
      </c>
      <c r="AY340" s="215" t="s">
        <v>134</v>
      </c>
    </row>
    <row r="341" spans="1:65" s="2" customFormat="1" ht="44.25" customHeight="1">
      <c r="A341" s="34"/>
      <c r="B341" s="35"/>
      <c r="C341" s="187" t="s">
        <v>592</v>
      </c>
      <c r="D341" s="187" t="s">
        <v>137</v>
      </c>
      <c r="E341" s="188" t="s">
        <v>593</v>
      </c>
      <c r="F341" s="189" t="s">
        <v>594</v>
      </c>
      <c r="G341" s="190" t="s">
        <v>571</v>
      </c>
      <c r="H341" s="191">
        <v>298.23</v>
      </c>
      <c r="I341" s="192"/>
      <c r="J341" s="193">
        <f>ROUND(I341*H341,2)</f>
        <v>0</v>
      </c>
      <c r="K341" s="189" t="s">
        <v>141</v>
      </c>
      <c r="L341" s="39"/>
      <c r="M341" s="194" t="s">
        <v>1</v>
      </c>
      <c r="N341" s="195" t="s">
        <v>44</v>
      </c>
      <c r="O341" s="71"/>
      <c r="P341" s="196">
        <f>O341*H341</f>
        <v>0</v>
      </c>
      <c r="Q341" s="196">
        <v>0</v>
      </c>
      <c r="R341" s="196">
        <f>Q341*H341</f>
        <v>0</v>
      </c>
      <c r="S341" s="196">
        <v>0</v>
      </c>
      <c r="T341" s="19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8" t="s">
        <v>107</v>
      </c>
      <c r="AT341" s="198" t="s">
        <v>137</v>
      </c>
      <c r="AU341" s="198" t="s">
        <v>89</v>
      </c>
      <c r="AY341" s="17" t="s">
        <v>134</v>
      </c>
      <c r="BE341" s="199">
        <f>IF(N341="základní",J341,0)</f>
        <v>0</v>
      </c>
      <c r="BF341" s="199">
        <f>IF(N341="snížená",J341,0)</f>
        <v>0</v>
      </c>
      <c r="BG341" s="199">
        <f>IF(N341="zákl. přenesená",J341,0)</f>
        <v>0</v>
      </c>
      <c r="BH341" s="199">
        <f>IF(N341="sníž. přenesená",J341,0)</f>
        <v>0</v>
      </c>
      <c r="BI341" s="199">
        <f>IF(N341="nulová",J341,0)</f>
        <v>0</v>
      </c>
      <c r="BJ341" s="17" t="s">
        <v>87</v>
      </c>
      <c r="BK341" s="199">
        <f>ROUND(I341*H341,2)</f>
        <v>0</v>
      </c>
      <c r="BL341" s="17" t="s">
        <v>107</v>
      </c>
      <c r="BM341" s="198" t="s">
        <v>595</v>
      </c>
    </row>
    <row r="342" spans="1:65" s="2" customFormat="1" ht="29.25">
      <c r="A342" s="34"/>
      <c r="B342" s="35"/>
      <c r="C342" s="36"/>
      <c r="D342" s="200" t="s">
        <v>143</v>
      </c>
      <c r="E342" s="36"/>
      <c r="F342" s="201" t="s">
        <v>594</v>
      </c>
      <c r="G342" s="36"/>
      <c r="H342" s="36"/>
      <c r="I342" s="202"/>
      <c r="J342" s="36"/>
      <c r="K342" s="36"/>
      <c r="L342" s="39"/>
      <c r="M342" s="203"/>
      <c r="N342" s="204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143</v>
      </c>
      <c r="AU342" s="17" t="s">
        <v>89</v>
      </c>
    </row>
    <row r="343" spans="1:65" s="13" customFormat="1" ht="11.25">
      <c r="B343" s="205"/>
      <c r="C343" s="206"/>
      <c r="D343" s="200" t="s">
        <v>145</v>
      </c>
      <c r="E343" s="207" t="s">
        <v>1</v>
      </c>
      <c r="F343" s="208" t="s">
        <v>596</v>
      </c>
      <c r="G343" s="206"/>
      <c r="H343" s="209">
        <v>298.23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145</v>
      </c>
      <c r="AU343" s="215" t="s">
        <v>89</v>
      </c>
      <c r="AV343" s="13" t="s">
        <v>89</v>
      </c>
      <c r="AW343" s="13" t="s">
        <v>36</v>
      </c>
      <c r="AX343" s="13" t="s">
        <v>87</v>
      </c>
      <c r="AY343" s="215" t="s">
        <v>134</v>
      </c>
    </row>
    <row r="344" spans="1:65" s="2" customFormat="1" ht="44.25" customHeight="1">
      <c r="A344" s="34"/>
      <c r="B344" s="35"/>
      <c r="C344" s="187" t="s">
        <v>597</v>
      </c>
      <c r="D344" s="187" t="s">
        <v>137</v>
      </c>
      <c r="E344" s="188" t="s">
        <v>598</v>
      </c>
      <c r="F344" s="189" t="s">
        <v>599</v>
      </c>
      <c r="G344" s="190" t="s">
        <v>571</v>
      </c>
      <c r="H344" s="191">
        <v>229.99</v>
      </c>
      <c r="I344" s="192"/>
      <c r="J344" s="193">
        <f>ROUND(I344*H344,2)</f>
        <v>0</v>
      </c>
      <c r="K344" s="189" t="s">
        <v>141</v>
      </c>
      <c r="L344" s="39"/>
      <c r="M344" s="194" t="s">
        <v>1</v>
      </c>
      <c r="N344" s="195" t="s">
        <v>44</v>
      </c>
      <c r="O344" s="71"/>
      <c r="P344" s="196">
        <f>O344*H344</f>
        <v>0</v>
      </c>
      <c r="Q344" s="196">
        <v>0</v>
      </c>
      <c r="R344" s="196">
        <f>Q344*H344</f>
        <v>0</v>
      </c>
      <c r="S344" s="196">
        <v>0</v>
      </c>
      <c r="T344" s="197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8" t="s">
        <v>107</v>
      </c>
      <c r="AT344" s="198" t="s">
        <v>137</v>
      </c>
      <c r="AU344" s="198" t="s">
        <v>89</v>
      </c>
      <c r="AY344" s="17" t="s">
        <v>134</v>
      </c>
      <c r="BE344" s="199">
        <f>IF(N344="základní",J344,0)</f>
        <v>0</v>
      </c>
      <c r="BF344" s="199">
        <f>IF(N344="snížená",J344,0)</f>
        <v>0</v>
      </c>
      <c r="BG344" s="199">
        <f>IF(N344="zákl. přenesená",J344,0)</f>
        <v>0</v>
      </c>
      <c r="BH344" s="199">
        <f>IF(N344="sníž. přenesená",J344,0)</f>
        <v>0</v>
      </c>
      <c r="BI344" s="199">
        <f>IF(N344="nulová",J344,0)</f>
        <v>0</v>
      </c>
      <c r="BJ344" s="17" t="s">
        <v>87</v>
      </c>
      <c r="BK344" s="199">
        <f>ROUND(I344*H344,2)</f>
        <v>0</v>
      </c>
      <c r="BL344" s="17" t="s">
        <v>107</v>
      </c>
      <c r="BM344" s="198" t="s">
        <v>600</v>
      </c>
    </row>
    <row r="345" spans="1:65" s="2" customFormat="1" ht="29.25">
      <c r="A345" s="34"/>
      <c r="B345" s="35"/>
      <c r="C345" s="36"/>
      <c r="D345" s="200" t="s">
        <v>143</v>
      </c>
      <c r="E345" s="36"/>
      <c r="F345" s="201" t="s">
        <v>599</v>
      </c>
      <c r="G345" s="36"/>
      <c r="H345" s="36"/>
      <c r="I345" s="202"/>
      <c r="J345" s="36"/>
      <c r="K345" s="36"/>
      <c r="L345" s="39"/>
      <c r="M345" s="203"/>
      <c r="N345" s="204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143</v>
      </c>
      <c r="AU345" s="17" t="s">
        <v>89</v>
      </c>
    </row>
    <row r="346" spans="1:65" s="13" customFormat="1" ht="11.25">
      <c r="B346" s="205"/>
      <c r="C346" s="206"/>
      <c r="D346" s="200" t="s">
        <v>145</v>
      </c>
      <c r="E346" s="207" t="s">
        <v>1</v>
      </c>
      <c r="F346" s="208" t="s">
        <v>216</v>
      </c>
      <c r="G346" s="206"/>
      <c r="H346" s="209">
        <v>229.99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145</v>
      </c>
      <c r="AU346" s="215" t="s">
        <v>89</v>
      </c>
      <c r="AV346" s="13" t="s">
        <v>89</v>
      </c>
      <c r="AW346" s="13" t="s">
        <v>36</v>
      </c>
      <c r="AX346" s="13" t="s">
        <v>87</v>
      </c>
      <c r="AY346" s="215" t="s">
        <v>134</v>
      </c>
    </row>
    <row r="347" spans="1:65" s="2" customFormat="1" ht="24.2" customHeight="1">
      <c r="A347" s="34"/>
      <c r="B347" s="35"/>
      <c r="C347" s="187" t="s">
        <v>601</v>
      </c>
      <c r="D347" s="187" t="s">
        <v>137</v>
      </c>
      <c r="E347" s="188" t="s">
        <v>602</v>
      </c>
      <c r="F347" s="189" t="s">
        <v>603</v>
      </c>
      <c r="G347" s="190" t="s">
        <v>571</v>
      </c>
      <c r="H347" s="191">
        <v>2.04</v>
      </c>
      <c r="I347" s="192"/>
      <c r="J347" s="193">
        <f>ROUND(I347*H347,2)</f>
        <v>0</v>
      </c>
      <c r="K347" s="189" t="s">
        <v>141</v>
      </c>
      <c r="L347" s="39"/>
      <c r="M347" s="194" t="s">
        <v>1</v>
      </c>
      <c r="N347" s="195" t="s">
        <v>44</v>
      </c>
      <c r="O347" s="71"/>
      <c r="P347" s="196">
        <f>O347*H347</f>
        <v>0</v>
      </c>
      <c r="Q347" s="196">
        <v>0</v>
      </c>
      <c r="R347" s="196">
        <f>Q347*H347</f>
        <v>0</v>
      </c>
      <c r="S347" s="196">
        <v>0</v>
      </c>
      <c r="T347" s="197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8" t="s">
        <v>107</v>
      </c>
      <c r="AT347" s="198" t="s">
        <v>137</v>
      </c>
      <c r="AU347" s="198" t="s">
        <v>89</v>
      </c>
      <c r="AY347" s="17" t="s">
        <v>134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7" t="s">
        <v>87</v>
      </c>
      <c r="BK347" s="199">
        <f>ROUND(I347*H347,2)</f>
        <v>0</v>
      </c>
      <c r="BL347" s="17" t="s">
        <v>107</v>
      </c>
      <c r="BM347" s="198" t="s">
        <v>604</v>
      </c>
    </row>
    <row r="348" spans="1:65" s="2" customFormat="1" ht="19.5">
      <c r="A348" s="34"/>
      <c r="B348" s="35"/>
      <c r="C348" s="36"/>
      <c r="D348" s="200" t="s">
        <v>143</v>
      </c>
      <c r="E348" s="36"/>
      <c r="F348" s="201" t="s">
        <v>605</v>
      </c>
      <c r="G348" s="36"/>
      <c r="H348" s="36"/>
      <c r="I348" s="202"/>
      <c r="J348" s="36"/>
      <c r="K348" s="36"/>
      <c r="L348" s="39"/>
      <c r="M348" s="203"/>
      <c r="N348" s="204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143</v>
      </c>
      <c r="AU348" s="17" t="s">
        <v>89</v>
      </c>
    </row>
    <row r="349" spans="1:65" s="13" customFormat="1" ht="11.25">
      <c r="B349" s="205"/>
      <c r="C349" s="206"/>
      <c r="D349" s="200" t="s">
        <v>145</v>
      </c>
      <c r="E349" s="207" t="s">
        <v>213</v>
      </c>
      <c r="F349" s="208" t="s">
        <v>87</v>
      </c>
      <c r="G349" s="206"/>
      <c r="H349" s="209">
        <v>1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145</v>
      </c>
      <c r="AU349" s="215" t="s">
        <v>89</v>
      </c>
      <c r="AV349" s="13" t="s">
        <v>89</v>
      </c>
      <c r="AW349" s="13" t="s">
        <v>36</v>
      </c>
      <c r="AX349" s="13" t="s">
        <v>79</v>
      </c>
      <c r="AY349" s="215" t="s">
        <v>134</v>
      </c>
    </row>
    <row r="350" spans="1:65" s="13" customFormat="1" ht="11.25">
      <c r="B350" s="205"/>
      <c r="C350" s="206"/>
      <c r="D350" s="200" t="s">
        <v>145</v>
      </c>
      <c r="E350" s="207" t="s">
        <v>218</v>
      </c>
      <c r="F350" s="208" t="s">
        <v>219</v>
      </c>
      <c r="G350" s="206"/>
      <c r="H350" s="209">
        <v>1.04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145</v>
      </c>
      <c r="AU350" s="215" t="s">
        <v>89</v>
      </c>
      <c r="AV350" s="13" t="s">
        <v>89</v>
      </c>
      <c r="AW350" s="13" t="s">
        <v>36</v>
      </c>
      <c r="AX350" s="13" t="s">
        <v>79</v>
      </c>
      <c r="AY350" s="215" t="s">
        <v>134</v>
      </c>
    </row>
    <row r="351" spans="1:65" s="15" customFormat="1" ht="11.25">
      <c r="B351" s="227"/>
      <c r="C351" s="228"/>
      <c r="D351" s="200" t="s">
        <v>145</v>
      </c>
      <c r="E351" s="229" t="s">
        <v>1</v>
      </c>
      <c r="F351" s="230" t="s">
        <v>155</v>
      </c>
      <c r="G351" s="228"/>
      <c r="H351" s="231">
        <v>2.04</v>
      </c>
      <c r="I351" s="232"/>
      <c r="J351" s="228"/>
      <c r="K351" s="228"/>
      <c r="L351" s="233"/>
      <c r="M351" s="234"/>
      <c r="N351" s="235"/>
      <c r="O351" s="235"/>
      <c r="P351" s="235"/>
      <c r="Q351" s="235"/>
      <c r="R351" s="235"/>
      <c r="S351" s="235"/>
      <c r="T351" s="236"/>
      <c r="AT351" s="237" t="s">
        <v>145</v>
      </c>
      <c r="AU351" s="237" t="s">
        <v>89</v>
      </c>
      <c r="AV351" s="15" t="s">
        <v>107</v>
      </c>
      <c r="AW351" s="15" t="s">
        <v>36</v>
      </c>
      <c r="AX351" s="15" t="s">
        <v>87</v>
      </c>
      <c r="AY351" s="237" t="s">
        <v>134</v>
      </c>
    </row>
    <row r="352" spans="1:65" s="2" customFormat="1" ht="37.9" customHeight="1">
      <c r="A352" s="34"/>
      <c r="B352" s="35"/>
      <c r="C352" s="187" t="s">
        <v>606</v>
      </c>
      <c r="D352" s="187" t="s">
        <v>137</v>
      </c>
      <c r="E352" s="188" t="s">
        <v>607</v>
      </c>
      <c r="F352" s="189" t="s">
        <v>608</v>
      </c>
      <c r="G352" s="190" t="s">
        <v>571</v>
      </c>
      <c r="H352" s="191">
        <v>11.04</v>
      </c>
      <c r="I352" s="192"/>
      <c r="J352" s="193">
        <f>ROUND(I352*H352,2)</f>
        <v>0</v>
      </c>
      <c r="K352" s="189" t="s">
        <v>141</v>
      </c>
      <c r="L352" s="39"/>
      <c r="M352" s="194" t="s">
        <v>1</v>
      </c>
      <c r="N352" s="195" t="s">
        <v>44</v>
      </c>
      <c r="O352" s="71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8" t="s">
        <v>107</v>
      </c>
      <c r="AT352" s="198" t="s">
        <v>137</v>
      </c>
      <c r="AU352" s="198" t="s">
        <v>89</v>
      </c>
      <c r="AY352" s="17" t="s">
        <v>134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7" t="s">
        <v>87</v>
      </c>
      <c r="BK352" s="199">
        <f>ROUND(I352*H352,2)</f>
        <v>0</v>
      </c>
      <c r="BL352" s="17" t="s">
        <v>107</v>
      </c>
      <c r="BM352" s="198" t="s">
        <v>609</v>
      </c>
    </row>
    <row r="353" spans="1:65" s="2" customFormat="1" ht="29.25">
      <c r="A353" s="34"/>
      <c r="B353" s="35"/>
      <c r="C353" s="36"/>
      <c r="D353" s="200" t="s">
        <v>143</v>
      </c>
      <c r="E353" s="36"/>
      <c r="F353" s="201" t="s">
        <v>610</v>
      </c>
      <c r="G353" s="36"/>
      <c r="H353" s="36"/>
      <c r="I353" s="202"/>
      <c r="J353" s="36"/>
      <c r="K353" s="36"/>
      <c r="L353" s="39"/>
      <c r="M353" s="203"/>
      <c r="N353" s="204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143</v>
      </c>
      <c r="AU353" s="17" t="s">
        <v>89</v>
      </c>
    </row>
    <row r="354" spans="1:65" s="13" customFormat="1" ht="11.25">
      <c r="B354" s="205"/>
      <c r="C354" s="206"/>
      <c r="D354" s="200" t="s">
        <v>145</v>
      </c>
      <c r="E354" s="207" t="s">
        <v>1</v>
      </c>
      <c r="F354" s="208" t="s">
        <v>611</v>
      </c>
      <c r="G354" s="206"/>
      <c r="H354" s="209">
        <v>10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145</v>
      </c>
      <c r="AU354" s="215" t="s">
        <v>89</v>
      </c>
      <c r="AV354" s="13" t="s">
        <v>89</v>
      </c>
      <c r="AW354" s="13" t="s">
        <v>36</v>
      </c>
      <c r="AX354" s="13" t="s">
        <v>79</v>
      </c>
      <c r="AY354" s="215" t="s">
        <v>134</v>
      </c>
    </row>
    <row r="355" spans="1:65" s="13" customFormat="1" ht="11.25">
      <c r="B355" s="205"/>
      <c r="C355" s="206"/>
      <c r="D355" s="200" t="s">
        <v>145</v>
      </c>
      <c r="E355" s="207" t="s">
        <v>1</v>
      </c>
      <c r="F355" s="208" t="s">
        <v>612</v>
      </c>
      <c r="G355" s="206"/>
      <c r="H355" s="209">
        <v>1.04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145</v>
      </c>
      <c r="AU355" s="215" t="s">
        <v>89</v>
      </c>
      <c r="AV355" s="13" t="s">
        <v>89</v>
      </c>
      <c r="AW355" s="13" t="s">
        <v>36</v>
      </c>
      <c r="AX355" s="13" t="s">
        <v>79</v>
      </c>
      <c r="AY355" s="215" t="s">
        <v>134</v>
      </c>
    </row>
    <row r="356" spans="1:65" s="15" customFormat="1" ht="11.25">
      <c r="B356" s="227"/>
      <c r="C356" s="228"/>
      <c r="D356" s="200" t="s">
        <v>145</v>
      </c>
      <c r="E356" s="229" t="s">
        <v>1</v>
      </c>
      <c r="F356" s="230" t="s">
        <v>155</v>
      </c>
      <c r="G356" s="228"/>
      <c r="H356" s="231">
        <v>11.04</v>
      </c>
      <c r="I356" s="232"/>
      <c r="J356" s="228"/>
      <c r="K356" s="228"/>
      <c r="L356" s="233"/>
      <c r="M356" s="234"/>
      <c r="N356" s="235"/>
      <c r="O356" s="235"/>
      <c r="P356" s="235"/>
      <c r="Q356" s="235"/>
      <c r="R356" s="235"/>
      <c r="S356" s="235"/>
      <c r="T356" s="236"/>
      <c r="AT356" s="237" t="s">
        <v>145</v>
      </c>
      <c r="AU356" s="237" t="s">
        <v>89</v>
      </c>
      <c r="AV356" s="15" t="s">
        <v>107</v>
      </c>
      <c r="AW356" s="15" t="s">
        <v>36</v>
      </c>
      <c r="AX356" s="15" t="s">
        <v>87</v>
      </c>
      <c r="AY356" s="237" t="s">
        <v>134</v>
      </c>
    </row>
    <row r="357" spans="1:65" s="2" customFormat="1" ht="24.2" customHeight="1">
      <c r="A357" s="34"/>
      <c r="B357" s="35"/>
      <c r="C357" s="187" t="s">
        <v>613</v>
      </c>
      <c r="D357" s="187" t="s">
        <v>137</v>
      </c>
      <c r="E357" s="188" t="s">
        <v>614</v>
      </c>
      <c r="F357" s="189" t="s">
        <v>615</v>
      </c>
      <c r="G357" s="190" t="s">
        <v>571</v>
      </c>
      <c r="H357" s="191">
        <v>246.96100000000001</v>
      </c>
      <c r="I357" s="192"/>
      <c r="J357" s="193">
        <f>ROUND(I357*H357,2)</f>
        <v>0</v>
      </c>
      <c r="K357" s="189" t="s">
        <v>141</v>
      </c>
      <c r="L357" s="39"/>
      <c r="M357" s="194" t="s">
        <v>1</v>
      </c>
      <c r="N357" s="195" t="s">
        <v>44</v>
      </c>
      <c r="O357" s="71"/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8" t="s">
        <v>107</v>
      </c>
      <c r="AT357" s="198" t="s">
        <v>137</v>
      </c>
      <c r="AU357" s="198" t="s">
        <v>89</v>
      </c>
      <c r="AY357" s="17" t="s">
        <v>134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7" t="s">
        <v>87</v>
      </c>
      <c r="BK357" s="199">
        <f>ROUND(I357*H357,2)</f>
        <v>0</v>
      </c>
      <c r="BL357" s="17" t="s">
        <v>107</v>
      </c>
      <c r="BM357" s="198" t="s">
        <v>616</v>
      </c>
    </row>
    <row r="358" spans="1:65" s="2" customFormat="1" ht="19.5">
      <c r="A358" s="34"/>
      <c r="B358" s="35"/>
      <c r="C358" s="36"/>
      <c r="D358" s="200" t="s">
        <v>143</v>
      </c>
      <c r="E358" s="36"/>
      <c r="F358" s="201" t="s">
        <v>617</v>
      </c>
      <c r="G358" s="36"/>
      <c r="H358" s="36"/>
      <c r="I358" s="202"/>
      <c r="J358" s="36"/>
      <c r="K358" s="36"/>
      <c r="L358" s="39"/>
      <c r="M358" s="203"/>
      <c r="N358" s="204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143</v>
      </c>
      <c r="AU358" s="17" t="s">
        <v>89</v>
      </c>
    </row>
    <row r="359" spans="1:65" s="13" customFormat="1" ht="11.25">
      <c r="B359" s="205"/>
      <c r="C359" s="206"/>
      <c r="D359" s="200" t="s">
        <v>145</v>
      </c>
      <c r="E359" s="207" t="s">
        <v>214</v>
      </c>
      <c r="F359" s="208" t="s">
        <v>618</v>
      </c>
      <c r="G359" s="206"/>
      <c r="H359" s="209">
        <v>7.2949999999999999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145</v>
      </c>
      <c r="AU359" s="215" t="s">
        <v>89</v>
      </c>
      <c r="AV359" s="13" t="s">
        <v>89</v>
      </c>
      <c r="AW359" s="13" t="s">
        <v>36</v>
      </c>
      <c r="AX359" s="13" t="s">
        <v>79</v>
      </c>
      <c r="AY359" s="215" t="s">
        <v>134</v>
      </c>
    </row>
    <row r="360" spans="1:65" s="13" customFormat="1" ht="11.25">
      <c r="B360" s="205"/>
      <c r="C360" s="206"/>
      <c r="D360" s="200" t="s">
        <v>145</v>
      </c>
      <c r="E360" s="207" t="s">
        <v>216</v>
      </c>
      <c r="F360" s="208" t="s">
        <v>619</v>
      </c>
      <c r="G360" s="206"/>
      <c r="H360" s="209">
        <v>229.99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145</v>
      </c>
      <c r="AU360" s="215" t="s">
        <v>89</v>
      </c>
      <c r="AV360" s="13" t="s">
        <v>89</v>
      </c>
      <c r="AW360" s="13" t="s">
        <v>36</v>
      </c>
      <c r="AX360" s="13" t="s">
        <v>79</v>
      </c>
      <c r="AY360" s="215" t="s">
        <v>134</v>
      </c>
    </row>
    <row r="361" spans="1:65" s="14" customFormat="1" ht="11.25">
      <c r="B361" s="216"/>
      <c r="C361" s="217"/>
      <c r="D361" s="200" t="s">
        <v>145</v>
      </c>
      <c r="E361" s="218" t="s">
        <v>222</v>
      </c>
      <c r="F361" s="219" t="s">
        <v>153</v>
      </c>
      <c r="G361" s="217"/>
      <c r="H361" s="220">
        <v>237.285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145</v>
      </c>
      <c r="AU361" s="226" t="s">
        <v>89</v>
      </c>
      <c r="AV361" s="14" t="s">
        <v>154</v>
      </c>
      <c r="AW361" s="14" t="s">
        <v>36</v>
      </c>
      <c r="AX361" s="14" t="s">
        <v>79</v>
      </c>
      <c r="AY361" s="226" t="s">
        <v>134</v>
      </c>
    </row>
    <row r="362" spans="1:65" s="13" customFormat="1" ht="11.25">
      <c r="B362" s="205"/>
      <c r="C362" s="206"/>
      <c r="D362" s="200" t="s">
        <v>145</v>
      </c>
      <c r="E362" s="207" t="s">
        <v>199</v>
      </c>
      <c r="F362" s="208" t="s">
        <v>620</v>
      </c>
      <c r="G362" s="206"/>
      <c r="H362" s="209">
        <v>9.6760000000000002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145</v>
      </c>
      <c r="AU362" s="215" t="s">
        <v>89</v>
      </c>
      <c r="AV362" s="13" t="s">
        <v>89</v>
      </c>
      <c r="AW362" s="13" t="s">
        <v>36</v>
      </c>
      <c r="AX362" s="13" t="s">
        <v>79</v>
      </c>
      <c r="AY362" s="215" t="s">
        <v>134</v>
      </c>
    </row>
    <row r="363" spans="1:65" s="15" customFormat="1" ht="11.25">
      <c r="B363" s="227"/>
      <c r="C363" s="228"/>
      <c r="D363" s="200" t="s">
        <v>145</v>
      </c>
      <c r="E363" s="229" t="s">
        <v>1</v>
      </c>
      <c r="F363" s="230" t="s">
        <v>155</v>
      </c>
      <c r="G363" s="228"/>
      <c r="H363" s="231">
        <v>246.96100000000001</v>
      </c>
      <c r="I363" s="232"/>
      <c r="J363" s="228"/>
      <c r="K363" s="228"/>
      <c r="L363" s="233"/>
      <c r="M363" s="234"/>
      <c r="N363" s="235"/>
      <c r="O363" s="235"/>
      <c r="P363" s="235"/>
      <c r="Q363" s="235"/>
      <c r="R363" s="235"/>
      <c r="S363" s="235"/>
      <c r="T363" s="236"/>
      <c r="AT363" s="237" t="s">
        <v>145</v>
      </c>
      <c r="AU363" s="237" t="s">
        <v>89</v>
      </c>
      <c r="AV363" s="15" t="s">
        <v>107</v>
      </c>
      <c r="AW363" s="15" t="s">
        <v>36</v>
      </c>
      <c r="AX363" s="15" t="s">
        <v>87</v>
      </c>
      <c r="AY363" s="237" t="s">
        <v>134</v>
      </c>
    </row>
    <row r="364" spans="1:65" s="2" customFormat="1" ht="24.2" customHeight="1">
      <c r="A364" s="34"/>
      <c r="B364" s="35"/>
      <c r="C364" s="187" t="s">
        <v>621</v>
      </c>
      <c r="D364" s="187" t="s">
        <v>137</v>
      </c>
      <c r="E364" s="188" t="s">
        <v>622</v>
      </c>
      <c r="F364" s="189" t="s">
        <v>623</v>
      </c>
      <c r="G364" s="190" t="s">
        <v>571</v>
      </c>
      <c r="H364" s="191">
        <v>2382.5259999999998</v>
      </c>
      <c r="I364" s="192"/>
      <c r="J364" s="193">
        <f>ROUND(I364*H364,2)</f>
        <v>0</v>
      </c>
      <c r="K364" s="189" t="s">
        <v>141</v>
      </c>
      <c r="L364" s="39"/>
      <c r="M364" s="194" t="s">
        <v>1</v>
      </c>
      <c r="N364" s="195" t="s">
        <v>44</v>
      </c>
      <c r="O364" s="71"/>
      <c r="P364" s="196">
        <f>O364*H364</f>
        <v>0</v>
      </c>
      <c r="Q364" s="196">
        <v>0</v>
      </c>
      <c r="R364" s="196">
        <f>Q364*H364</f>
        <v>0</v>
      </c>
      <c r="S364" s="196">
        <v>0</v>
      </c>
      <c r="T364" s="19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8" t="s">
        <v>107</v>
      </c>
      <c r="AT364" s="198" t="s">
        <v>137</v>
      </c>
      <c r="AU364" s="198" t="s">
        <v>89</v>
      </c>
      <c r="AY364" s="17" t="s">
        <v>134</v>
      </c>
      <c r="BE364" s="199">
        <f>IF(N364="základní",J364,0)</f>
        <v>0</v>
      </c>
      <c r="BF364" s="199">
        <f>IF(N364="snížená",J364,0)</f>
        <v>0</v>
      </c>
      <c r="BG364" s="199">
        <f>IF(N364="zákl. přenesená",J364,0)</f>
        <v>0</v>
      </c>
      <c r="BH364" s="199">
        <f>IF(N364="sníž. přenesená",J364,0)</f>
        <v>0</v>
      </c>
      <c r="BI364" s="199">
        <f>IF(N364="nulová",J364,0)</f>
        <v>0</v>
      </c>
      <c r="BJ364" s="17" t="s">
        <v>87</v>
      </c>
      <c r="BK364" s="199">
        <f>ROUND(I364*H364,2)</f>
        <v>0</v>
      </c>
      <c r="BL364" s="17" t="s">
        <v>107</v>
      </c>
      <c r="BM364" s="198" t="s">
        <v>624</v>
      </c>
    </row>
    <row r="365" spans="1:65" s="2" customFormat="1" ht="29.25">
      <c r="A365" s="34"/>
      <c r="B365" s="35"/>
      <c r="C365" s="36"/>
      <c r="D365" s="200" t="s">
        <v>143</v>
      </c>
      <c r="E365" s="36"/>
      <c r="F365" s="201" t="s">
        <v>610</v>
      </c>
      <c r="G365" s="36"/>
      <c r="H365" s="36"/>
      <c r="I365" s="202"/>
      <c r="J365" s="36"/>
      <c r="K365" s="36"/>
      <c r="L365" s="39"/>
      <c r="M365" s="203"/>
      <c r="N365" s="204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143</v>
      </c>
      <c r="AU365" s="17" t="s">
        <v>89</v>
      </c>
    </row>
    <row r="366" spans="1:65" s="13" customFormat="1" ht="11.25">
      <c r="B366" s="205"/>
      <c r="C366" s="206"/>
      <c r="D366" s="200" t="s">
        <v>145</v>
      </c>
      <c r="E366" s="207" t="s">
        <v>1</v>
      </c>
      <c r="F366" s="208" t="s">
        <v>625</v>
      </c>
      <c r="G366" s="206"/>
      <c r="H366" s="209">
        <v>2382.5259999999998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145</v>
      </c>
      <c r="AU366" s="215" t="s">
        <v>89</v>
      </c>
      <c r="AV366" s="13" t="s">
        <v>89</v>
      </c>
      <c r="AW366" s="13" t="s">
        <v>36</v>
      </c>
      <c r="AX366" s="13" t="s">
        <v>87</v>
      </c>
      <c r="AY366" s="215" t="s">
        <v>134</v>
      </c>
    </row>
    <row r="367" spans="1:65" s="12" customFormat="1" ht="22.9" customHeight="1">
      <c r="B367" s="171"/>
      <c r="C367" s="172"/>
      <c r="D367" s="173" t="s">
        <v>78</v>
      </c>
      <c r="E367" s="185" t="s">
        <v>626</v>
      </c>
      <c r="F367" s="185" t="s">
        <v>627</v>
      </c>
      <c r="G367" s="172"/>
      <c r="H367" s="172"/>
      <c r="I367" s="175"/>
      <c r="J367" s="186">
        <f>BK367</f>
        <v>0</v>
      </c>
      <c r="K367" s="172"/>
      <c r="L367" s="177"/>
      <c r="M367" s="178"/>
      <c r="N367" s="179"/>
      <c r="O367" s="179"/>
      <c r="P367" s="180">
        <f>SUM(P368:P369)</f>
        <v>0</v>
      </c>
      <c r="Q367" s="179"/>
      <c r="R367" s="180">
        <f>SUM(R368:R369)</f>
        <v>0</v>
      </c>
      <c r="S367" s="179"/>
      <c r="T367" s="181">
        <f>SUM(T368:T369)</f>
        <v>0</v>
      </c>
      <c r="AR367" s="182" t="s">
        <v>87</v>
      </c>
      <c r="AT367" s="183" t="s">
        <v>78</v>
      </c>
      <c r="AU367" s="183" t="s">
        <v>87</v>
      </c>
      <c r="AY367" s="182" t="s">
        <v>134</v>
      </c>
      <c r="BK367" s="184">
        <f>SUM(BK368:BK369)</f>
        <v>0</v>
      </c>
    </row>
    <row r="368" spans="1:65" s="2" customFormat="1" ht="24.2" customHeight="1">
      <c r="A368" s="34"/>
      <c r="B368" s="35"/>
      <c r="C368" s="187" t="s">
        <v>628</v>
      </c>
      <c r="D368" s="187" t="s">
        <v>137</v>
      </c>
      <c r="E368" s="188" t="s">
        <v>629</v>
      </c>
      <c r="F368" s="189" t="s">
        <v>630</v>
      </c>
      <c r="G368" s="190" t="s">
        <v>571</v>
      </c>
      <c r="H368" s="191">
        <v>121.63800000000001</v>
      </c>
      <c r="I368" s="192"/>
      <c r="J368" s="193">
        <f>ROUND(I368*H368,2)</f>
        <v>0</v>
      </c>
      <c r="K368" s="189" t="s">
        <v>141</v>
      </c>
      <c r="L368" s="39"/>
      <c r="M368" s="194" t="s">
        <v>1</v>
      </c>
      <c r="N368" s="195" t="s">
        <v>44</v>
      </c>
      <c r="O368" s="71"/>
      <c r="P368" s="196">
        <f>O368*H368</f>
        <v>0</v>
      </c>
      <c r="Q368" s="196">
        <v>0</v>
      </c>
      <c r="R368" s="196">
        <f>Q368*H368</f>
        <v>0</v>
      </c>
      <c r="S368" s="196">
        <v>0</v>
      </c>
      <c r="T368" s="19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8" t="s">
        <v>107</v>
      </c>
      <c r="AT368" s="198" t="s">
        <v>137</v>
      </c>
      <c r="AU368" s="198" t="s">
        <v>89</v>
      </c>
      <c r="AY368" s="17" t="s">
        <v>134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7" t="s">
        <v>87</v>
      </c>
      <c r="BK368" s="199">
        <f>ROUND(I368*H368,2)</f>
        <v>0</v>
      </c>
      <c r="BL368" s="17" t="s">
        <v>107</v>
      </c>
      <c r="BM368" s="198" t="s">
        <v>631</v>
      </c>
    </row>
    <row r="369" spans="1:65" s="2" customFormat="1" ht="19.5">
      <c r="A369" s="34"/>
      <c r="B369" s="35"/>
      <c r="C369" s="36"/>
      <c r="D369" s="200" t="s">
        <v>143</v>
      </c>
      <c r="E369" s="36"/>
      <c r="F369" s="201" t="s">
        <v>632</v>
      </c>
      <c r="G369" s="36"/>
      <c r="H369" s="36"/>
      <c r="I369" s="202"/>
      <c r="J369" s="36"/>
      <c r="K369" s="36"/>
      <c r="L369" s="39"/>
      <c r="M369" s="203"/>
      <c r="N369" s="204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143</v>
      </c>
      <c r="AU369" s="17" t="s">
        <v>89</v>
      </c>
    </row>
    <row r="370" spans="1:65" s="12" customFormat="1" ht="25.9" customHeight="1">
      <c r="B370" s="171"/>
      <c r="C370" s="172"/>
      <c r="D370" s="173" t="s">
        <v>78</v>
      </c>
      <c r="E370" s="174" t="s">
        <v>633</v>
      </c>
      <c r="F370" s="174" t="s">
        <v>634</v>
      </c>
      <c r="G370" s="172"/>
      <c r="H370" s="172"/>
      <c r="I370" s="175"/>
      <c r="J370" s="176">
        <f>BK370</f>
        <v>0</v>
      </c>
      <c r="K370" s="172"/>
      <c r="L370" s="177"/>
      <c r="M370" s="178"/>
      <c r="N370" s="179"/>
      <c r="O370" s="179"/>
      <c r="P370" s="180">
        <f>P371</f>
        <v>0</v>
      </c>
      <c r="Q370" s="179"/>
      <c r="R370" s="180">
        <f>R371</f>
        <v>1.9499999999999999E-3</v>
      </c>
      <c r="S370" s="179"/>
      <c r="T370" s="181">
        <f>T371</f>
        <v>0</v>
      </c>
      <c r="AR370" s="182" t="s">
        <v>89</v>
      </c>
      <c r="AT370" s="183" t="s">
        <v>78</v>
      </c>
      <c r="AU370" s="183" t="s">
        <v>79</v>
      </c>
      <c r="AY370" s="182" t="s">
        <v>134</v>
      </c>
      <c r="BK370" s="184">
        <f>BK371</f>
        <v>0</v>
      </c>
    </row>
    <row r="371" spans="1:65" s="12" customFormat="1" ht="22.9" customHeight="1">
      <c r="B371" s="171"/>
      <c r="C371" s="172"/>
      <c r="D371" s="173" t="s">
        <v>78</v>
      </c>
      <c r="E371" s="185" t="s">
        <v>635</v>
      </c>
      <c r="F371" s="185" t="s">
        <v>636</v>
      </c>
      <c r="G371" s="172"/>
      <c r="H371" s="172"/>
      <c r="I371" s="175"/>
      <c r="J371" s="186">
        <f>BK371</f>
        <v>0</v>
      </c>
      <c r="K371" s="172"/>
      <c r="L371" s="177"/>
      <c r="M371" s="178"/>
      <c r="N371" s="179"/>
      <c r="O371" s="179"/>
      <c r="P371" s="180">
        <f>SUM(P372:P377)</f>
        <v>0</v>
      </c>
      <c r="Q371" s="179"/>
      <c r="R371" s="180">
        <f>SUM(R372:R377)</f>
        <v>1.9499999999999999E-3</v>
      </c>
      <c r="S371" s="179"/>
      <c r="T371" s="181">
        <f>SUM(T372:T377)</f>
        <v>0</v>
      </c>
      <c r="AR371" s="182" t="s">
        <v>89</v>
      </c>
      <c r="AT371" s="183" t="s">
        <v>78</v>
      </c>
      <c r="AU371" s="183" t="s">
        <v>87</v>
      </c>
      <c r="AY371" s="182" t="s">
        <v>134</v>
      </c>
      <c r="BK371" s="184">
        <f>SUM(BK372:BK377)</f>
        <v>0</v>
      </c>
    </row>
    <row r="372" spans="1:65" s="2" customFormat="1" ht="33" customHeight="1">
      <c r="A372" s="34"/>
      <c r="B372" s="35"/>
      <c r="C372" s="187" t="s">
        <v>637</v>
      </c>
      <c r="D372" s="187" t="s">
        <v>137</v>
      </c>
      <c r="E372" s="188" t="s">
        <v>638</v>
      </c>
      <c r="F372" s="189" t="s">
        <v>639</v>
      </c>
      <c r="G372" s="190" t="s">
        <v>250</v>
      </c>
      <c r="H372" s="191">
        <v>3</v>
      </c>
      <c r="I372" s="192"/>
      <c r="J372" s="193">
        <f>ROUND(I372*H372,2)</f>
        <v>0</v>
      </c>
      <c r="K372" s="189" t="s">
        <v>141</v>
      </c>
      <c r="L372" s="39"/>
      <c r="M372" s="194" t="s">
        <v>1</v>
      </c>
      <c r="N372" s="195" t="s">
        <v>44</v>
      </c>
      <c r="O372" s="71"/>
      <c r="P372" s="196">
        <f>O372*H372</f>
        <v>0</v>
      </c>
      <c r="Q372" s="196">
        <v>0</v>
      </c>
      <c r="R372" s="196">
        <f>Q372*H372</f>
        <v>0</v>
      </c>
      <c r="S372" s="196">
        <v>0</v>
      </c>
      <c r="T372" s="197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8" t="s">
        <v>328</v>
      </c>
      <c r="AT372" s="198" t="s">
        <v>137</v>
      </c>
      <c r="AU372" s="198" t="s">
        <v>89</v>
      </c>
      <c r="AY372" s="17" t="s">
        <v>134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17" t="s">
        <v>87</v>
      </c>
      <c r="BK372" s="199">
        <f>ROUND(I372*H372,2)</f>
        <v>0</v>
      </c>
      <c r="BL372" s="17" t="s">
        <v>328</v>
      </c>
      <c r="BM372" s="198" t="s">
        <v>640</v>
      </c>
    </row>
    <row r="373" spans="1:65" s="2" customFormat="1" ht="29.25">
      <c r="A373" s="34"/>
      <c r="B373" s="35"/>
      <c r="C373" s="36"/>
      <c r="D373" s="200" t="s">
        <v>143</v>
      </c>
      <c r="E373" s="36"/>
      <c r="F373" s="201" t="s">
        <v>641</v>
      </c>
      <c r="G373" s="36"/>
      <c r="H373" s="36"/>
      <c r="I373" s="202"/>
      <c r="J373" s="36"/>
      <c r="K373" s="36"/>
      <c r="L373" s="39"/>
      <c r="M373" s="203"/>
      <c r="N373" s="204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143</v>
      </c>
      <c r="AU373" s="17" t="s">
        <v>89</v>
      </c>
    </row>
    <row r="374" spans="1:65" s="13" customFormat="1" ht="11.25">
      <c r="B374" s="205"/>
      <c r="C374" s="206"/>
      <c r="D374" s="200" t="s">
        <v>145</v>
      </c>
      <c r="E374" s="207" t="s">
        <v>210</v>
      </c>
      <c r="F374" s="208" t="s">
        <v>642</v>
      </c>
      <c r="G374" s="206"/>
      <c r="H374" s="209">
        <v>3</v>
      </c>
      <c r="I374" s="210"/>
      <c r="J374" s="206"/>
      <c r="K374" s="206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145</v>
      </c>
      <c r="AU374" s="215" t="s">
        <v>89</v>
      </c>
      <c r="AV374" s="13" t="s">
        <v>89</v>
      </c>
      <c r="AW374" s="13" t="s">
        <v>36</v>
      </c>
      <c r="AX374" s="13" t="s">
        <v>87</v>
      </c>
      <c r="AY374" s="215" t="s">
        <v>134</v>
      </c>
    </row>
    <row r="375" spans="1:65" s="2" customFormat="1" ht="24.2" customHeight="1">
      <c r="A375" s="34"/>
      <c r="B375" s="35"/>
      <c r="C375" s="242" t="s">
        <v>643</v>
      </c>
      <c r="D375" s="242" t="s">
        <v>402</v>
      </c>
      <c r="E375" s="243" t="s">
        <v>644</v>
      </c>
      <c r="F375" s="244" t="s">
        <v>645</v>
      </c>
      <c r="G375" s="245" t="s">
        <v>250</v>
      </c>
      <c r="H375" s="246">
        <v>3</v>
      </c>
      <c r="I375" s="247"/>
      <c r="J375" s="248">
        <f>ROUND(I375*H375,2)</f>
        <v>0</v>
      </c>
      <c r="K375" s="244" t="s">
        <v>141</v>
      </c>
      <c r="L375" s="249"/>
      <c r="M375" s="250" t="s">
        <v>1</v>
      </c>
      <c r="N375" s="251" t="s">
        <v>44</v>
      </c>
      <c r="O375" s="71"/>
      <c r="P375" s="196">
        <f>O375*H375</f>
        <v>0</v>
      </c>
      <c r="Q375" s="196">
        <v>6.4999999999999997E-4</v>
      </c>
      <c r="R375" s="196">
        <f>Q375*H375</f>
        <v>1.9499999999999999E-3</v>
      </c>
      <c r="S375" s="196">
        <v>0</v>
      </c>
      <c r="T375" s="197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8" t="s">
        <v>417</v>
      </c>
      <c r="AT375" s="198" t="s">
        <v>402</v>
      </c>
      <c r="AU375" s="198" t="s">
        <v>89</v>
      </c>
      <c r="AY375" s="17" t="s">
        <v>134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7" t="s">
        <v>87</v>
      </c>
      <c r="BK375" s="199">
        <f>ROUND(I375*H375,2)</f>
        <v>0</v>
      </c>
      <c r="BL375" s="17" t="s">
        <v>328</v>
      </c>
      <c r="BM375" s="198" t="s">
        <v>646</v>
      </c>
    </row>
    <row r="376" spans="1:65" s="2" customFormat="1" ht="11.25">
      <c r="A376" s="34"/>
      <c r="B376" s="35"/>
      <c r="C376" s="36"/>
      <c r="D376" s="200" t="s">
        <v>143</v>
      </c>
      <c r="E376" s="36"/>
      <c r="F376" s="201" t="s">
        <v>645</v>
      </c>
      <c r="G376" s="36"/>
      <c r="H376" s="36"/>
      <c r="I376" s="202"/>
      <c r="J376" s="36"/>
      <c r="K376" s="36"/>
      <c r="L376" s="39"/>
      <c r="M376" s="203"/>
      <c r="N376" s="204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143</v>
      </c>
      <c r="AU376" s="17" t="s">
        <v>89</v>
      </c>
    </row>
    <row r="377" spans="1:65" s="13" customFormat="1" ht="11.25">
      <c r="B377" s="205"/>
      <c r="C377" s="206"/>
      <c r="D377" s="200" t="s">
        <v>145</v>
      </c>
      <c r="E377" s="207" t="s">
        <v>1</v>
      </c>
      <c r="F377" s="208" t="s">
        <v>210</v>
      </c>
      <c r="G377" s="206"/>
      <c r="H377" s="209">
        <v>3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145</v>
      </c>
      <c r="AU377" s="215" t="s">
        <v>89</v>
      </c>
      <c r="AV377" s="13" t="s">
        <v>89</v>
      </c>
      <c r="AW377" s="13" t="s">
        <v>36</v>
      </c>
      <c r="AX377" s="13" t="s">
        <v>87</v>
      </c>
      <c r="AY377" s="215" t="s">
        <v>134</v>
      </c>
    </row>
    <row r="378" spans="1:65" s="12" customFormat="1" ht="25.9" customHeight="1">
      <c r="B378" s="171"/>
      <c r="C378" s="172"/>
      <c r="D378" s="173" t="s">
        <v>78</v>
      </c>
      <c r="E378" s="174" t="s">
        <v>402</v>
      </c>
      <c r="F378" s="174" t="s">
        <v>647</v>
      </c>
      <c r="G378" s="172"/>
      <c r="H378" s="172"/>
      <c r="I378" s="175"/>
      <c r="J378" s="176">
        <f>BK378</f>
        <v>0</v>
      </c>
      <c r="K378" s="172"/>
      <c r="L378" s="177"/>
      <c r="M378" s="178"/>
      <c r="N378" s="179"/>
      <c r="O378" s="179"/>
      <c r="P378" s="180">
        <f>P379</f>
        <v>0</v>
      </c>
      <c r="Q378" s="179"/>
      <c r="R378" s="180">
        <f>R379</f>
        <v>1.814E-2</v>
      </c>
      <c r="S378" s="179"/>
      <c r="T378" s="181">
        <f>T379</f>
        <v>0</v>
      </c>
      <c r="AR378" s="182" t="s">
        <v>154</v>
      </c>
      <c r="AT378" s="183" t="s">
        <v>78</v>
      </c>
      <c r="AU378" s="183" t="s">
        <v>79</v>
      </c>
      <c r="AY378" s="182" t="s">
        <v>134</v>
      </c>
      <c r="BK378" s="184">
        <f>BK379</f>
        <v>0</v>
      </c>
    </row>
    <row r="379" spans="1:65" s="12" customFormat="1" ht="22.9" customHeight="1">
      <c r="B379" s="171"/>
      <c r="C379" s="172"/>
      <c r="D379" s="173" t="s">
        <v>78</v>
      </c>
      <c r="E379" s="185" t="s">
        <v>648</v>
      </c>
      <c r="F379" s="185" t="s">
        <v>649</v>
      </c>
      <c r="G379" s="172"/>
      <c r="H379" s="172"/>
      <c r="I379" s="175"/>
      <c r="J379" s="186">
        <f>BK379</f>
        <v>0</v>
      </c>
      <c r="K379" s="172"/>
      <c r="L379" s="177"/>
      <c r="M379" s="178"/>
      <c r="N379" s="179"/>
      <c r="O379" s="179"/>
      <c r="P379" s="180">
        <f>SUM(P380:P390)</f>
        <v>0</v>
      </c>
      <c r="Q379" s="179"/>
      <c r="R379" s="180">
        <f>SUM(R380:R390)</f>
        <v>1.814E-2</v>
      </c>
      <c r="S379" s="179"/>
      <c r="T379" s="181">
        <f>SUM(T380:T390)</f>
        <v>0</v>
      </c>
      <c r="AR379" s="182" t="s">
        <v>154</v>
      </c>
      <c r="AT379" s="183" t="s">
        <v>78</v>
      </c>
      <c r="AU379" s="183" t="s">
        <v>87</v>
      </c>
      <c r="AY379" s="182" t="s">
        <v>134</v>
      </c>
      <c r="BK379" s="184">
        <f>SUM(BK380:BK390)</f>
        <v>0</v>
      </c>
    </row>
    <row r="380" spans="1:65" s="2" customFormat="1" ht="24.2" customHeight="1">
      <c r="A380" s="34"/>
      <c r="B380" s="35"/>
      <c r="C380" s="187" t="s">
        <v>650</v>
      </c>
      <c r="D380" s="187" t="s">
        <v>137</v>
      </c>
      <c r="E380" s="188" t="s">
        <v>651</v>
      </c>
      <c r="F380" s="189" t="s">
        <v>652</v>
      </c>
      <c r="G380" s="190" t="s">
        <v>653</v>
      </c>
      <c r="H380" s="191">
        <v>2</v>
      </c>
      <c r="I380" s="192"/>
      <c r="J380" s="193">
        <f>ROUND(I380*H380,2)</f>
        <v>0</v>
      </c>
      <c r="K380" s="189" t="s">
        <v>141</v>
      </c>
      <c r="L380" s="39"/>
      <c r="M380" s="194" t="s">
        <v>1</v>
      </c>
      <c r="N380" s="195" t="s">
        <v>44</v>
      </c>
      <c r="O380" s="71"/>
      <c r="P380" s="196">
        <f>O380*H380</f>
        <v>0</v>
      </c>
      <c r="Q380" s="196">
        <v>8.8000000000000005E-3</v>
      </c>
      <c r="R380" s="196">
        <f>Q380*H380</f>
        <v>1.7600000000000001E-2</v>
      </c>
      <c r="S380" s="196">
        <v>0</v>
      </c>
      <c r="T380" s="19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8" t="s">
        <v>579</v>
      </c>
      <c r="AT380" s="198" t="s">
        <v>137</v>
      </c>
      <c r="AU380" s="198" t="s">
        <v>89</v>
      </c>
      <c r="AY380" s="17" t="s">
        <v>134</v>
      </c>
      <c r="BE380" s="199">
        <f>IF(N380="základní",J380,0)</f>
        <v>0</v>
      </c>
      <c r="BF380" s="199">
        <f>IF(N380="snížená",J380,0)</f>
        <v>0</v>
      </c>
      <c r="BG380" s="199">
        <f>IF(N380="zákl. přenesená",J380,0)</f>
        <v>0</v>
      </c>
      <c r="BH380" s="199">
        <f>IF(N380="sníž. přenesená",J380,0)</f>
        <v>0</v>
      </c>
      <c r="BI380" s="199">
        <f>IF(N380="nulová",J380,0)</f>
        <v>0</v>
      </c>
      <c r="BJ380" s="17" t="s">
        <v>87</v>
      </c>
      <c r="BK380" s="199">
        <f>ROUND(I380*H380,2)</f>
        <v>0</v>
      </c>
      <c r="BL380" s="17" t="s">
        <v>579</v>
      </c>
      <c r="BM380" s="198" t="s">
        <v>654</v>
      </c>
    </row>
    <row r="381" spans="1:65" s="2" customFormat="1" ht="19.5">
      <c r="A381" s="34"/>
      <c r="B381" s="35"/>
      <c r="C381" s="36"/>
      <c r="D381" s="200" t="s">
        <v>143</v>
      </c>
      <c r="E381" s="36"/>
      <c r="F381" s="201" t="s">
        <v>655</v>
      </c>
      <c r="G381" s="36"/>
      <c r="H381" s="36"/>
      <c r="I381" s="202"/>
      <c r="J381" s="36"/>
      <c r="K381" s="36"/>
      <c r="L381" s="39"/>
      <c r="M381" s="203"/>
      <c r="N381" s="204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143</v>
      </c>
      <c r="AU381" s="17" t="s">
        <v>89</v>
      </c>
    </row>
    <row r="382" spans="1:65" s="2" customFormat="1" ht="24.2" customHeight="1">
      <c r="A382" s="34"/>
      <c r="B382" s="35"/>
      <c r="C382" s="187" t="s">
        <v>656</v>
      </c>
      <c r="D382" s="187" t="s">
        <v>137</v>
      </c>
      <c r="E382" s="188" t="s">
        <v>657</v>
      </c>
      <c r="F382" s="189" t="s">
        <v>658</v>
      </c>
      <c r="G382" s="190" t="s">
        <v>291</v>
      </c>
      <c r="H382" s="191">
        <v>6</v>
      </c>
      <c r="I382" s="192"/>
      <c r="J382" s="193">
        <f>ROUND(I382*H382,2)</f>
        <v>0</v>
      </c>
      <c r="K382" s="189" t="s">
        <v>141</v>
      </c>
      <c r="L382" s="39"/>
      <c r="M382" s="194" t="s">
        <v>1</v>
      </c>
      <c r="N382" s="195" t="s">
        <v>44</v>
      </c>
      <c r="O382" s="71"/>
      <c r="P382" s="196">
        <f>O382*H382</f>
        <v>0</v>
      </c>
      <c r="Q382" s="196">
        <v>0</v>
      </c>
      <c r="R382" s="196">
        <f>Q382*H382</f>
        <v>0</v>
      </c>
      <c r="S382" s="196">
        <v>0</v>
      </c>
      <c r="T382" s="19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8" t="s">
        <v>579</v>
      </c>
      <c r="AT382" s="198" t="s">
        <v>137</v>
      </c>
      <c r="AU382" s="198" t="s">
        <v>89</v>
      </c>
      <c r="AY382" s="17" t="s">
        <v>134</v>
      </c>
      <c r="BE382" s="199">
        <f>IF(N382="základní",J382,0)</f>
        <v>0</v>
      </c>
      <c r="BF382" s="199">
        <f>IF(N382="snížená",J382,0)</f>
        <v>0</v>
      </c>
      <c r="BG382" s="199">
        <f>IF(N382="zákl. přenesená",J382,0)</f>
        <v>0</v>
      </c>
      <c r="BH382" s="199">
        <f>IF(N382="sníž. přenesená",J382,0)</f>
        <v>0</v>
      </c>
      <c r="BI382" s="199">
        <f>IF(N382="nulová",J382,0)</f>
        <v>0</v>
      </c>
      <c r="BJ382" s="17" t="s">
        <v>87</v>
      </c>
      <c r="BK382" s="199">
        <f>ROUND(I382*H382,2)</f>
        <v>0</v>
      </c>
      <c r="BL382" s="17" t="s">
        <v>579</v>
      </c>
      <c r="BM382" s="198" t="s">
        <v>659</v>
      </c>
    </row>
    <row r="383" spans="1:65" s="2" customFormat="1" ht="39">
      <c r="A383" s="34"/>
      <c r="B383" s="35"/>
      <c r="C383" s="36"/>
      <c r="D383" s="200" t="s">
        <v>143</v>
      </c>
      <c r="E383" s="36"/>
      <c r="F383" s="201" t="s">
        <v>660</v>
      </c>
      <c r="G383" s="36"/>
      <c r="H383" s="36"/>
      <c r="I383" s="202"/>
      <c r="J383" s="36"/>
      <c r="K383" s="36"/>
      <c r="L383" s="39"/>
      <c r="M383" s="203"/>
      <c r="N383" s="204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143</v>
      </c>
      <c r="AU383" s="17" t="s">
        <v>89</v>
      </c>
    </row>
    <row r="384" spans="1:65" s="13" customFormat="1" ht="11.25">
      <c r="B384" s="205"/>
      <c r="C384" s="206"/>
      <c r="D384" s="200" t="s">
        <v>145</v>
      </c>
      <c r="E384" s="207" t="s">
        <v>211</v>
      </c>
      <c r="F384" s="208" t="s">
        <v>212</v>
      </c>
      <c r="G384" s="206"/>
      <c r="H384" s="209">
        <v>6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145</v>
      </c>
      <c r="AU384" s="215" t="s">
        <v>89</v>
      </c>
      <c r="AV384" s="13" t="s">
        <v>89</v>
      </c>
      <c r="AW384" s="13" t="s">
        <v>36</v>
      </c>
      <c r="AX384" s="13" t="s">
        <v>87</v>
      </c>
      <c r="AY384" s="215" t="s">
        <v>134</v>
      </c>
    </row>
    <row r="385" spans="1:65" s="2" customFormat="1" ht="24.2" customHeight="1">
      <c r="A385" s="34"/>
      <c r="B385" s="35"/>
      <c r="C385" s="187" t="s">
        <v>661</v>
      </c>
      <c r="D385" s="187" t="s">
        <v>137</v>
      </c>
      <c r="E385" s="188" t="s">
        <v>662</v>
      </c>
      <c r="F385" s="189" t="s">
        <v>663</v>
      </c>
      <c r="G385" s="190" t="s">
        <v>291</v>
      </c>
      <c r="H385" s="191">
        <v>6</v>
      </c>
      <c r="I385" s="192"/>
      <c r="J385" s="193">
        <f>ROUND(I385*H385,2)</f>
        <v>0</v>
      </c>
      <c r="K385" s="189" t="s">
        <v>141</v>
      </c>
      <c r="L385" s="39"/>
      <c r="M385" s="194" t="s">
        <v>1</v>
      </c>
      <c r="N385" s="195" t="s">
        <v>44</v>
      </c>
      <c r="O385" s="71"/>
      <c r="P385" s="196">
        <f>O385*H385</f>
        <v>0</v>
      </c>
      <c r="Q385" s="196">
        <v>0</v>
      </c>
      <c r="R385" s="196">
        <f>Q385*H385</f>
        <v>0</v>
      </c>
      <c r="S385" s="196">
        <v>0</v>
      </c>
      <c r="T385" s="197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8" t="s">
        <v>579</v>
      </c>
      <c r="AT385" s="198" t="s">
        <v>137</v>
      </c>
      <c r="AU385" s="198" t="s">
        <v>89</v>
      </c>
      <c r="AY385" s="17" t="s">
        <v>134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7" t="s">
        <v>87</v>
      </c>
      <c r="BK385" s="199">
        <f>ROUND(I385*H385,2)</f>
        <v>0</v>
      </c>
      <c r="BL385" s="17" t="s">
        <v>579</v>
      </c>
      <c r="BM385" s="198" t="s">
        <v>664</v>
      </c>
    </row>
    <row r="386" spans="1:65" s="2" customFormat="1" ht="39">
      <c r="A386" s="34"/>
      <c r="B386" s="35"/>
      <c r="C386" s="36"/>
      <c r="D386" s="200" t="s">
        <v>143</v>
      </c>
      <c r="E386" s="36"/>
      <c r="F386" s="201" t="s">
        <v>665</v>
      </c>
      <c r="G386" s="36"/>
      <c r="H386" s="36"/>
      <c r="I386" s="202"/>
      <c r="J386" s="36"/>
      <c r="K386" s="36"/>
      <c r="L386" s="39"/>
      <c r="M386" s="203"/>
      <c r="N386" s="204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143</v>
      </c>
      <c r="AU386" s="17" t="s">
        <v>89</v>
      </c>
    </row>
    <row r="387" spans="1:65" s="13" customFormat="1" ht="11.25">
      <c r="B387" s="205"/>
      <c r="C387" s="206"/>
      <c r="D387" s="200" t="s">
        <v>145</v>
      </c>
      <c r="E387" s="207" t="s">
        <v>1</v>
      </c>
      <c r="F387" s="208" t="s">
        <v>211</v>
      </c>
      <c r="G387" s="206"/>
      <c r="H387" s="209">
        <v>6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145</v>
      </c>
      <c r="AU387" s="215" t="s">
        <v>89</v>
      </c>
      <c r="AV387" s="13" t="s">
        <v>89</v>
      </c>
      <c r="AW387" s="13" t="s">
        <v>36</v>
      </c>
      <c r="AX387" s="13" t="s">
        <v>87</v>
      </c>
      <c r="AY387" s="215" t="s">
        <v>134</v>
      </c>
    </row>
    <row r="388" spans="1:65" s="2" customFormat="1" ht="16.5" customHeight="1">
      <c r="A388" s="34"/>
      <c r="B388" s="35"/>
      <c r="C388" s="187" t="s">
        <v>666</v>
      </c>
      <c r="D388" s="187" t="s">
        <v>137</v>
      </c>
      <c r="E388" s="188" t="s">
        <v>667</v>
      </c>
      <c r="F388" s="189" t="s">
        <v>668</v>
      </c>
      <c r="G388" s="190" t="s">
        <v>291</v>
      </c>
      <c r="H388" s="191">
        <v>6</v>
      </c>
      <c r="I388" s="192"/>
      <c r="J388" s="193">
        <f>ROUND(I388*H388,2)</f>
        <v>0</v>
      </c>
      <c r="K388" s="189" t="s">
        <v>141</v>
      </c>
      <c r="L388" s="39"/>
      <c r="M388" s="194" t="s">
        <v>1</v>
      </c>
      <c r="N388" s="195" t="s">
        <v>44</v>
      </c>
      <c r="O388" s="71"/>
      <c r="P388" s="196">
        <f>O388*H388</f>
        <v>0</v>
      </c>
      <c r="Q388" s="196">
        <v>9.0000000000000006E-5</v>
      </c>
      <c r="R388" s="196">
        <f>Q388*H388</f>
        <v>5.4000000000000001E-4</v>
      </c>
      <c r="S388" s="196">
        <v>0</v>
      </c>
      <c r="T388" s="197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8" t="s">
        <v>579</v>
      </c>
      <c r="AT388" s="198" t="s">
        <v>137</v>
      </c>
      <c r="AU388" s="198" t="s">
        <v>89</v>
      </c>
      <c r="AY388" s="17" t="s">
        <v>134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7" t="s">
        <v>87</v>
      </c>
      <c r="BK388" s="199">
        <f>ROUND(I388*H388,2)</f>
        <v>0</v>
      </c>
      <c r="BL388" s="17" t="s">
        <v>579</v>
      </c>
      <c r="BM388" s="198" t="s">
        <v>669</v>
      </c>
    </row>
    <row r="389" spans="1:65" s="2" customFormat="1" ht="19.5">
      <c r="A389" s="34"/>
      <c r="B389" s="35"/>
      <c r="C389" s="36"/>
      <c r="D389" s="200" t="s">
        <v>143</v>
      </c>
      <c r="E389" s="36"/>
      <c r="F389" s="201" t="s">
        <v>670</v>
      </c>
      <c r="G389" s="36"/>
      <c r="H389" s="36"/>
      <c r="I389" s="202"/>
      <c r="J389" s="36"/>
      <c r="K389" s="36"/>
      <c r="L389" s="39"/>
      <c r="M389" s="203"/>
      <c r="N389" s="204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143</v>
      </c>
      <c r="AU389" s="17" t="s">
        <v>89</v>
      </c>
    </row>
    <row r="390" spans="1:65" s="13" customFormat="1" ht="11.25">
      <c r="B390" s="205"/>
      <c r="C390" s="206"/>
      <c r="D390" s="200" t="s">
        <v>145</v>
      </c>
      <c r="E390" s="207" t="s">
        <v>1</v>
      </c>
      <c r="F390" s="208" t="s">
        <v>211</v>
      </c>
      <c r="G390" s="206"/>
      <c r="H390" s="209">
        <v>6</v>
      </c>
      <c r="I390" s="210"/>
      <c r="J390" s="206"/>
      <c r="K390" s="206"/>
      <c r="L390" s="211"/>
      <c r="M390" s="238"/>
      <c r="N390" s="239"/>
      <c r="O390" s="239"/>
      <c r="P390" s="239"/>
      <c r="Q390" s="239"/>
      <c r="R390" s="239"/>
      <c r="S390" s="239"/>
      <c r="T390" s="240"/>
      <c r="AT390" s="215" t="s">
        <v>145</v>
      </c>
      <c r="AU390" s="215" t="s">
        <v>89</v>
      </c>
      <c r="AV390" s="13" t="s">
        <v>89</v>
      </c>
      <c r="AW390" s="13" t="s">
        <v>36</v>
      </c>
      <c r="AX390" s="13" t="s">
        <v>87</v>
      </c>
      <c r="AY390" s="215" t="s">
        <v>134</v>
      </c>
    </row>
    <row r="391" spans="1:65" s="2" customFormat="1" ht="6.95" customHeight="1">
      <c r="A391" s="34"/>
      <c r="B391" s="54"/>
      <c r="C391" s="55"/>
      <c r="D391" s="55"/>
      <c r="E391" s="55"/>
      <c r="F391" s="55"/>
      <c r="G391" s="55"/>
      <c r="H391" s="55"/>
      <c r="I391" s="55"/>
      <c r="J391" s="55"/>
      <c r="K391" s="55"/>
      <c r="L391" s="39"/>
      <c r="M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</row>
  </sheetData>
  <sheetProtection algorithmName="SHA-512" hashValue="Epj65BNRDN3BvWa1znadpjPK6z9rEB7V7QEX1rDC7V2rqY06Xs2R09LMHirfEpaQqZF5PEmu2cPazG3ixKYdzg==" saltValue="gBkQ+Uo+bOga+SVy9bcTB2qpmjFPyD4uRYeZjBY+/Zat7dGVGcniGzMzDEo/vX1AJ5aaxRDuoI1/JzR4J3+XKw==" spinCount="100000" sheet="1" objects="1" scenarios="1" formatColumns="0" formatRows="0" autoFilter="0"/>
  <autoFilter ref="C128:K390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9"/>
  <sheetViews>
    <sheetView showGridLines="0" workbookViewId="0">
      <selection activeCell="J183" sqref="J18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95</v>
      </c>
      <c r="AZ2" s="108" t="s">
        <v>671</v>
      </c>
      <c r="BA2" s="108" t="s">
        <v>1</v>
      </c>
      <c r="BB2" s="108" t="s">
        <v>1</v>
      </c>
      <c r="BC2" s="108" t="s">
        <v>672</v>
      </c>
      <c r="BD2" s="108" t="s">
        <v>89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89</v>
      </c>
      <c r="AZ3" s="108" t="s">
        <v>224</v>
      </c>
      <c r="BA3" s="108" t="s">
        <v>1</v>
      </c>
      <c r="BB3" s="108" t="s">
        <v>1</v>
      </c>
      <c r="BC3" s="108" t="s">
        <v>673</v>
      </c>
      <c r="BD3" s="108" t="s">
        <v>89</v>
      </c>
    </row>
    <row r="4" spans="1:56" s="1" customFormat="1" ht="24.95" customHeight="1">
      <c r="B4" s="20"/>
      <c r="D4" s="111" t="s">
        <v>108</v>
      </c>
      <c r="L4" s="20"/>
      <c r="M4" s="112" t="s">
        <v>10</v>
      </c>
      <c r="AT4" s="17" t="s">
        <v>4</v>
      </c>
      <c r="AZ4" s="108" t="s">
        <v>674</v>
      </c>
      <c r="BA4" s="108" t="s">
        <v>1</v>
      </c>
      <c r="BB4" s="108" t="s">
        <v>1</v>
      </c>
      <c r="BC4" s="108" t="s">
        <v>675</v>
      </c>
      <c r="BD4" s="108" t="s">
        <v>89</v>
      </c>
    </row>
    <row r="5" spans="1:56" s="1" customFormat="1" ht="6.95" customHeight="1">
      <c r="B5" s="20"/>
      <c r="L5" s="20"/>
      <c r="AZ5" s="108" t="s">
        <v>500</v>
      </c>
      <c r="BA5" s="108" t="s">
        <v>1</v>
      </c>
      <c r="BB5" s="108" t="s">
        <v>1</v>
      </c>
      <c r="BC5" s="108" t="s">
        <v>676</v>
      </c>
      <c r="BD5" s="108" t="s">
        <v>89</v>
      </c>
    </row>
    <row r="6" spans="1:56" s="1" customFormat="1" ht="12" customHeight="1">
      <c r="B6" s="20"/>
      <c r="D6" s="113" t="s">
        <v>16</v>
      </c>
      <c r="L6" s="20"/>
      <c r="AZ6" s="108" t="s">
        <v>677</v>
      </c>
      <c r="BA6" s="108" t="s">
        <v>1</v>
      </c>
      <c r="BB6" s="108" t="s">
        <v>1</v>
      </c>
      <c r="BC6" s="108" t="s">
        <v>678</v>
      </c>
      <c r="BD6" s="108" t="s">
        <v>89</v>
      </c>
    </row>
    <row r="7" spans="1:56" s="1" customFormat="1" ht="16.5" customHeight="1">
      <c r="B7" s="20"/>
      <c r="E7" s="311" t="str">
        <f>'Rekapitulace stavby'!K6</f>
        <v>Rekonstrukce MK v obci Kfely, II. část – přední Kfely</v>
      </c>
      <c r="F7" s="312"/>
      <c r="G7" s="312"/>
      <c r="H7" s="312"/>
      <c r="L7" s="20"/>
      <c r="AZ7" s="108" t="s">
        <v>171</v>
      </c>
      <c r="BA7" s="108" t="s">
        <v>1</v>
      </c>
      <c r="BB7" s="108" t="s">
        <v>1</v>
      </c>
      <c r="BC7" s="108" t="s">
        <v>679</v>
      </c>
      <c r="BD7" s="108" t="s">
        <v>89</v>
      </c>
    </row>
    <row r="8" spans="1:56" s="2" customFormat="1" ht="12" customHeight="1">
      <c r="A8" s="34"/>
      <c r="B8" s="39"/>
      <c r="C8" s="34"/>
      <c r="D8" s="113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3" t="s">
        <v>680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12. 9. 2022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27</v>
      </c>
      <c r="F15" s="34"/>
      <c r="G15" s="34"/>
      <c r="H15" s="34"/>
      <c r="I15" s="113" t="s">
        <v>28</v>
      </c>
      <c r="J15" s="114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30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32</v>
      </c>
      <c r="E20" s="34"/>
      <c r="F20" s="34"/>
      <c r="G20" s="34"/>
      <c r="H20" s="34"/>
      <c r="I20" s="113" t="s">
        <v>25</v>
      </c>
      <c r="J20" s="114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34</v>
      </c>
      <c r="F21" s="34"/>
      <c r="G21" s="34"/>
      <c r="H21" s="34"/>
      <c r="I21" s="113" t="s">
        <v>28</v>
      </c>
      <c r="J21" s="114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37</v>
      </c>
      <c r="E23" s="34"/>
      <c r="F23" s="34"/>
      <c r="G23" s="34"/>
      <c r="H23" s="34"/>
      <c r="I23" s="113" t="s">
        <v>25</v>
      </c>
      <c r="J23" s="114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28</v>
      </c>
      <c r="J24" s="114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39</v>
      </c>
      <c r="E30" s="34"/>
      <c r="F30" s="34"/>
      <c r="G30" s="34"/>
      <c r="H30" s="34"/>
      <c r="I30" s="34"/>
      <c r="J30" s="121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41</v>
      </c>
      <c r="G32" s="34"/>
      <c r="H32" s="34"/>
      <c r="I32" s="122" t="s">
        <v>40</v>
      </c>
      <c r="J32" s="122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43</v>
      </c>
      <c r="E33" s="113" t="s">
        <v>44</v>
      </c>
      <c r="F33" s="124">
        <f>ROUND((SUM(BE122:BE188)),  2)</f>
        <v>0</v>
      </c>
      <c r="G33" s="34"/>
      <c r="H33" s="34"/>
      <c r="I33" s="125">
        <v>0.21</v>
      </c>
      <c r="J33" s="124">
        <f>ROUND(((SUM(BE122:BE188))*I33),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45</v>
      </c>
      <c r="F34" s="124">
        <f>ROUND((SUM(BF122:BF188)),  2)</f>
        <v>0</v>
      </c>
      <c r="G34" s="34"/>
      <c r="H34" s="34"/>
      <c r="I34" s="125">
        <v>0.15</v>
      </c>
      <c r="J34" s="124">
        <f>ROUND(((SUM(BF122:BF188))*I34),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46</v>
      </c>
      <c r="F35" s="124">
        <f>ROUND((SUM(BG122:BG188)),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47</v>
      </c>
      <c r="F36" s="124">
        <f>ROUND((SUM(BH122:BH188)),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48</v>
      </c>
      <c r="F37" s="124">
        <f>ROUND((SUM(BI122:BI188)),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49</v>
      </c>
      <c r="E39" s="128"/>
      <c r="F39" s="128"/>
      <c r="G39" s="129" t="s">
        <v>50</v>
      </c>
      <c r="H39" s="130" t="s">
        <v>51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Rekonstrukce MK v obci Kfely, II. část – přední Kfely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SO 102 - Parkoviště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12. 9. 2022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Ostrov</v>
      </c>
      <c r="G91" s="36"/>
      <c r="H91" s="36"/>
      <c r="I91" s="29" t="s">
        <v>32</v>
      </c>
      <c r="J91" s="32" t="str">
        <f>E21</f>
        <v>Ing. Igor Hrazdil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Igor Hrazdil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115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48"/>
      <c r="C97" s="149"/>
      <c r="D97" s="150" t="s">
        <v>117</v>
      </c>
      <c r="E97" s="151"/>
      <c r="F97" s="151"/>
      <c r="G97" s="151"/>
      <c r="H97" s="151"/>
      <c r="I97" s="151"/>
      <c r="J97" s="152">
        <f>J123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236</v>
      </c>
      <c r="E98" s="157"/>
      <c r="F98" s="157"/>
      <c r="G98" s="157"/>
      <c r="H98" s="157"/>
      <c r="I98" s="157"/>
      <c r="J98" s="158">
        <f>J124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239</v>
      </c>
      <c r="E99" s="157"/>
      <c r="F99" s="157"/>
      <c r="G99" s="157"/>
      <c r="H99" s="157"/>
      <c r="I99" s="157"/>
      <c r="J99" s="158">
        <f>J146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118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31" s="10" customFormat="1" ht="19.899999999999999" customHeight="1">
      <c r="B101" s="154"/>
      <c r="C101" s="155"/>
      <c r="D101" s="156" t="s">
        <v>241</v>
      </c>
      <c r="E101" s="157"/>
      <c r="F101" s="157"/>
      <c r="G101" s="157"/>
      <c r="H101" s="157"/>
      <c r="I101" s="157"/>
      <c r="J101" s="158">
        <f>J182</f>
        <v>0</v>
      </c>
      <c r="K101" s="155"/>
      <c r="L101" s="159"/>
    </row>
    <row r="102" spans="1:31" s="10" customFormat="1" ht="19.899999999999999" customHeight="1">
      <c r="B102" s="154"/>
      <c r="C102" s="155"/>
      <c r="D102" s="156" t="s">
        <v>242</v>
      </c>
      <c r="E102" s="157"/>
      <c r="F102" s="157"/>
      <c r="G102" s="157"/>
      <c r="H102" s="157"/>
      <c r="I102" s="157"/>
      <c r="J102" s="158">
        <f>J186</f>
        <v>0</v>
      </c>
      <c r="K102" s="155"/>
      <c r="L102" s="159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119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18" t="str">
        <f>E7</f>
        <v>Rekonstrukce MK v obci Kfely, II. část – přední Kfely</v>
      </c>
      <c r="F112" s="319"/>
      <c r="G112" s="319"/>
      <c r="H112" s="319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110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0" t="str">
        <f>E9</f>
        <v>SO 102 - Parkoviště</v>
      </c>
      <c r="F114" s="320"/>
      <c r="G114" s="320"/>
      <c r="H114" s="320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29" t="s">
        <v>22</v>
      </c>
      <c r="J116" s="66" t="str">
        <f>IF(J12="","",J12)</f>
        <v>12. 9. 2022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24</v>
      </c>
      <c r="D118" s="36"/>
      <c r="E118" s="36"/>
      <c r="F118" s="27" t="str">
        <f>E15</f>
        <v>Město Ostrov</v>
      </c>
      <c r="G118" s="36"/>
      <c r="H118" s="36"/>
      <c r="I118" s="29" t="s">
        <v>32</v>
      </c>
      <c r="J118" s="32" t="str">
        <f>E21</f>
        <v>Ing. Igor Hrazdil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30</v>
      </c>
      <c r="D119" s="36"/>
      <c r="E119" s="36"/>
      <c r="F119" s="27" t="str">
        <f>IF(E18="","",E18)</f>
        <v>Vyplň údaj</v>
      </c>
      <c r="G119" s="36"/>
      <c r="H119" s="36"/>
      <c r="I119" s="29" t="s">
        <v>37</v>
      </c>
      <c r="J119" s="32" t="str">
        <f>E24</f>
        <v>Ing. Igor Hrazdil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0"/>
      <c r="B121" s="161"/>
      <c r="C121" s="162" t="s">
        <v>120</v>
      </c>
      <c r="D121" s="163" t="s">
        <v>64</v>
      </c>
      <c r="E121" s="163" t="s">
        <v>60</v>
      </c>
      <c r="F121" s="163" t="s">
        <v>61</v>
      </c>
      <c r="G121" s="163" t="s">
        <v>121</v>
      </c>
      <c r="H121" s="163" t="s">
        <v>122</v>
      </c>
      <c r="I121" s="163" t="s">
        <v>123</v>
      </c>
      <c r="J121" s="163" t="s">
        <v>114</v>
      </c>
      <c r="K121" s="164" t="s">
        <v>124</v>
      </c>
      <c r="L121" s="165"/>
      <c r="M121" s="75" t="s">
        <v>1</v>
      </c>
      <c r="N121" s="76" t="s">
        <v>43</v>
      </c>
      <c r="O121" s="76" t="s">
        <v>125</v>
      </c>
      <c r="P121" s="76" t="s">
        <v>126</v>
      </c>
      <c r="Q121" s="76" t="s">
        <v>127</v>
      </c>
      <c r="R121" s="76" t="s">
        <v>128</v>
      </c>
      <c r="S121" s="76" t="s">
        <v>129</v>
      </c>
      <c r="T121" s="77" t="s">
        <v>130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4"/>
      <c r="B122" s="35"/>
      <c r="C122" s="82" t="s">
        <v>131</v>
      </c>
      <c r="D122" s="36"/>
      <c r="E122" s="36"/>
      <c r="F122" s="36"/>
      <c r="G122" s="36"/>
      <c r="H122" s="36"/>
      <c r="I122" s="36"/>
      <c r="J122" s="166">
        <f>BK122</f>
        <v>0</v>
      </c>
      <c r="K122" s="36"/>
      <c r="L122" s="39"/>
      <c r="M122" s="78"/>
      <c r="N122" s="167"/>
      <c r="O122" s="79"/>
      <c r="P122" s="168">
        <f>P123</f>
        <v>0</v>
      </c>
      <c r="Q122" s="79"/>
      <c r="R122" s="168">
        <f>R123</f>
        <v>33.579512919999999</v>
      </c>
      <c r="S122" s="79"/>
      <c r="T122" s="169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78</v>
      </c>
      <c r="AU122" s="17" t="s">
        <v>116</v>
      </c>
      <c r="BK122" s="170">
        <f>BK123</f>
        <v>0</v>
      </c>
    </row>
    <row r="123" spans="1:65" s="12" customFormat="1" ht="25.9" customHeight="1">
      <c r="B123" s="171"/>
      <c r="C123" s="172"/>
      <c r="D123" s="173" t="s">
        <v>78</v>
      </c>
      <c r="E123" s="174" t="s">
        <v>132</v>
      </c>
      <c r="F123" s="174" t="s">
        <v>133</v>
      </c>
      <c r="G123" s="172"/>
      <c r="H123" s="172"/>
      <c r="I123" s="175"/>
      <c r="J123" s="176">
        <f>BK123</f>
        <v>0</v>
      </c>
      <c r="K123" s="172"/>
      <c r="L123" s="177"/>
      <c r="M123" s="178"/>
      <c r="N123" s="179"/>
      <c r="O123" s="179"/>
      <c r="P123" s="180">
        <f>P124+P146+P162+P182+P186</f>
        <v>0</v>
      </c>
      <c r="Q123" s="179"/>
      <c r="R123" s="180">
        <f>R124+R146+R162+R182+R186</f>
        <v>33.579512919999999</v>
      </c>
      <c r="S123" s="179"/>
      <c r="T123" s="181">
        <f>T124+T146+T162+T182+T186</f>
        <v>0</v>
      </c>
      <c r="AR123" s="182" t="s">
        <v>87</v>
      </c>
      <c r="AT123" s="183" t="s">
        <v>78</v>
      </c>
      <c r="AU123" s="183" t="s">
        <v>79</v>
      </c>
      <c r="AY123" s="182" t="s">
        <v>134</v>
      </c>
      <c r="BK123" s="184">
        <f>BK124+BK146+BK162+BK182+BK186</f>
        <v>0</v>
      </c>
    </row>
    <row r="124" spans="1:65" s="12" customFormat="1" ht="22.9" customHeight="1">
      <c r="B124" s="171"/>
      <c r="C124" s="172"/>
      <c r="D124" s="173" t="s">
        <v>78</v>
      </c>
      <c r="E124" s="185" t="s">
        <v>87</v>
      </c>
      <c r="F124" s="185" t="s">
        <v>247</v>
      </c>
      <c r="G124" s="172"/>
      <c r="H124" s="172"/>
      <c r="I124" s="175"/>
      <c r="J124" s="186">
        <f>BK124</f>
        <v>0</v>
      </c>
      <c r="K124" s="172"/>
      <c r="L124" s="177"/>
      <c r="M124" s="178"/>
      <c r="N124" s="179"/>
      <c r="O124" s="179"/>
      <c r="P124" s="180">
        <f>SUM(P125:P145)</f>
        <v>0</v>
      </c>
      <c r="Q124" s="179"/>
      <c r="R124" s="180">
        <f>SUM(R125:R145)</f>
        <v>0.23407600000000001</v>
      </c>
      <c r="S124" s="179"/>
      <c r="T124" s="181">
        <f>SUM(T125:T145)</f>
        <v>0</v>
      </c>
      <c r="AR124" s="182" t="s">
        <v>87</v>
      </c>
      <c r="AT124" s="183" t="s">
        <v>78</v>
      </c>
      <c r="AU124" s="183" t="s">
        <v>87</v>
      </c>
      <c r="AY124" s="182" t="s">
        <v>134</v>
      </c>
      <c r="BK124" s="184">
        <f>SUM(BK125:BK145)</f>
        <v>0</v>
      </c>
    </row>
    <row r="125" spans="1:65" s="2" customFormat="1" ht="37.9" customHeight="1">
      <c r="A125" s="34"/>
      <c r="B125" s="35"/>
      <c r="C125" s="187" t="s">
        <v>87</v>
      </c>
      <c r="D125" s="187" t="s">
        <v>137</v>
      </c>
      <c r="E125" s="188" t="s">
        <v>299</v>
      </c>
      <c r="F125" s="189" t="s">
        <v>300</v>
      </c>
      <c r="G125" s="190" t="s">
        <v>301</v>
      </c>
      <c r="H125" s="191">
        <v>21.47</v>
      </c>
      <c r="I125" s="192">
        <v>0</v>
      </c>
      <c r="J125" s="193">
        <f>ROUND(I125*H125,2)</f>
        <v>0</v>
      </c>
      <c r="K125" s="189" t="s">
        <v>141</v>
      </c>
      <c r="L125" s="39"/>
      <c r="M125" s="194" t="s">
        <v>1</v>
      </c>
      <c r="N125" s="195" t="s">
        <v>44</v>
      </c>
      <c r="O125" s="71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8" t="s">
        <v>107</v>
      </c>
      <c r="AT125" s="198" t="s">
        <v>137</v>
      </c>
      <c r="AU125" s="198" t="s">
        <v>89</v>
      </c>
      <c r="AY125" s="17" t="s">
        <v>134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7" t="s">
        <v>87</v>
      </c>
      <c r="BK125" s="199">
        <f>ROUND(I125*H125,2)</f>
        <v>0</v>
      </c>
      <c r="BL125" s="17" t="s">
        <v>107</v>
      </c>
      <c r="BM125" s="198" t="s">
        <v>681</v>
      </c>
    </row>
    <row r="126" spans="1:65" s="2" customFormat="1" ht="19.5">
      <c r="A126" s="34"/>
      <c r="B126" s="35"/>
      <c r="C126" s="36"/>
      <c r="D126" s="200" t="s">
        <v>143</v>
      </c>
      <c r="E126" s="36"/>
      <c r="F126" s="201" t="s">
        <v>303</v>
      </c>
      <c r="G126" s="36"/>
      <c r="H126" s="36"/>
      <c r="I126" s="202"/>
      <c r="J126" s="36"/>
      <c r="K126" s="36"/>
      <c r="L126" s="39"/>
      <c r="M126" s="203"/>
      <c r="N126" s="204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143</v>
      </c>
      <c r="AU126" s="17" t="s">
        <v>89</v>
      </c>
    </row>
    <row r="127" spans="1:65" s="13" customFormat="1" ht="11.25">
      <c r="B127" s="205"/>
      <c r="C127" s="206"/>
      <c r="D127" s="200" t="s">
        <v>145</v>
      </c>
      <c r="E127" s="207" t="s">
        <v>224</v>
      </c>
      <c r="F127" s="208" t="s">
        <v>682</v>
      </c>
      <c r="G127" s="206"/>
      <c r="H127" s="209">
        <v>21.47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145</v>
      </c>
      <c r="AU127" s="215" t="s">
        <v>89</v>
      </c>
      <c r="AV127" s="13" t="s">
        <v>89</v>
      </c>
      <c r="AW127" s="13" t="s">
        <v>36</v>
      </c>
      <c r="AX127" s="13" t="s">
        <v>87</v>
      </c>
      <c r="AY127" s="215" t="s">
        <v>134</v>
      </c>
    </row>
    <row r="128" spans="1:65" s="2" customFormat="1" ht="37.9" customHeight="1">
      <c r="A128" s="34"/>
      <c r="B128" s="35"/>
      <c r="C128" s="187" t="s">
        <v>89</v>
      </c>
      <c r="D128" s="187" t="s">
        <v>137</v>
      </c>
      <c r="E128" s="188" t="s">
        <v>306</v>
      </c>
      <c r="F128" s="189" t="s">
        <v>307</v>
      </c>
      <c r="G128" s="190" t="s">
        <v>301</v>
      </c>
      <c r="H128" s="191">
        <v>21.47</v>
      </c>
      <c r="I128" s="192">
        <v>0</v>
      </c>
      <c r="J128" s="193">
        <f>ROUND(I128*H128,2)</f>
        <v>0</v>
      </c>
      <c r="K128" s="189" t="s">
        <v>141</v>
      </c>
      <c r="L128" s="39"/>
      <c r="M128" s="194" t="s">
        <v>1</v>
      </c>
      <c r="N128" s="195" t="s">
        <v>44</v>
      </c>
      <c r="O128" s="71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107</v>
      </c>
      <c r="AT128" s="198" t="s">
        <v>137</v>
      </c>
      <c r="AU128" s="198" t="s">
        <v>89</v>
      </c>
      <c r="AY128" s="17" t="s">
        <v>134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87</v>
      </c>
      <c r="BK128" s="199">
        <f>ROUND(I128*H128,2)</f>
        <v>0</v>
      </c>
      <c r="BL128" s="17" t="s">
        <v>107</v>
      </c>
      <c r="BM128" s="198" t="s">
        <v>683</v>
      </c>
    </row>
    <row r="129" spans="1:65" s="2" customFormat="1" ht="39">
      <c r="A129" s="34"/>
      <c r="B129" s="35"/>
      <c r="C129" s="36"/>
      <c r="D129" s="200" t="s">
        <v>143</v>
      </c>
      <c r="E129" s="36"/>
      <c r="F129" s="201" t="s">
        <v>309</v>
      </c>
      <c r="G129" s="36"/>
      <c r="H129" s="36"/>
      <c r="I129" s="202"/>
      <c r="J129" s="36"/>
      <c r="K129" s="36"/>
      <c r="L129" s="39"/>
      <c r="M129" s="203"/>
      <c r="N129" s="204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143</v>
      </c>
      <c r="AU129" s="17" t="s">
        <v>89</v>
      </c>
    </row>
    <row r="130" spans="1:65" s="13" customFormat="1" ht="11.25">
      <c r="B130" s="205"/>
      <c r="C130" s="206"/>
      <c r="D130" s="200" t="s">
        <v>145</v>
      </c>
      <c r="E130" s="207" t="s">
        <v>1</v>
      </c>
      <c r="F130" s="208" t="s">
        <v>224</v>
      </c>
      <c r="G130" s="206"/>
      <c r="H130" s="209">
        <v>21.47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145</v>
      </c>
      <c r="AU130" s="215" t="s">
        <v>89</v>
      </c>
      <c r="AV130" s="13" t="s">
        <v>89</v>
      </c>
      <c r="AW130" s="13" t="s">
        <v>36</v>
      </c>
      <c r="AX130" s="13" t="s">
        <v>87</v>
      </c>
      <c r="AY130" s="215" t="s">
        <v>134</v>
      </c>
    </row>
    <row r="131" spans="1:65" s="2" customFormat="1" ht="44.25" customHeight="1">
      <c r="A131" s="34"/>
      <c r="B131" s="35"/>
      <c r="C131" s="187" t="s">
        <v>154</v>
      </c>
      <c r="D131" s="187" t="s">
        <v>137</v>
      </c>
      <c r="E131" s="188" t="s">
        <v>310</v>
      </c>
      <c r="F131" s="189" t="s">
        <v>311</v>
      </c>
      <c r="G131" s="190" t="s">
        <v>301</v>
      </c>
      <c r="H131" s="191">
        <v>21.47</v>
      </c>
      <c r="I131" s="192">
        <v>0</v>
      </c>
      <c r="J131" s="193">
        <f>ROUND(I131*H131,2)</f>
        <v>0</v>
      </c>
      <c r="K131" s="189" t="s">
        <v>141</v>
      </c>
      <c r="L131" s="39"/>
      <c r="M131" s="194" t="s">
        <v>1</v>
      </c>
      <c r="N131" s="195" t="s">
        <v>44</v>
      </c>
      <c r="O131" s="71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107</v>
      </c>
      <c r="AT131" s="198" t="s">
        <v>137</v>
      </c>
      <c r="AU131" s="198" t="s">
        <v>89</v>
      </c>
      <c r="AY131" s="17" t="s">
        <v>134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87</v>
      </c>
      <c r="BK131" s="199">
        <f>ROUND(I131*H131,2)</f>
        <v>0</v>
      </c>
      <c r="BL131" s="17" t="s">
        <v>107</v>
      </c>
      <c r="BM131" s="198" t="s">
        <v>684</v>
      </c>
    </row>
    <row r="132" spans="1:65" s="2" customFormat="1" ht="48.75">
      <c r="A132" s="34"/>
      <c r="B132" s="35"/>
      <c r="C132" s="36"/>
      <c r="D132" s="200" t="s">
        <v>143</v>
      </c>
      <c r="E132" s="36"/>
      <c r="F132" s="201" t="s">
        <v>313</v>
      </c>
      <c r="G132" s="36"/>
      <c r="H132" s="36"/>
      <c r="I132" s="202"/>
      <c r="J132" s="36"/>
      <c r="K132" s="36"/>
      <c r="L132" s="39"/>
      <c r="M132" s="203"/>
      <c r="N132" s="204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143</v>
      </c>
      <c r="AU132" s="17" t="s">
        <v>89</v>
      </c>
    </row>
    <row r="133" spans="1:65" s="13" customFormat="1" ht="11.25">
      <c r="B133" s="205"/>
      <c r="C133" s="206"/>
      <c r="D133" s="200" t="s">
        <v>145</v>
      </c>
      <c r="E133" s="207" t="s">
        <v>1</v>
      </c>
      <c r="F133" s="208" t="s">
        <v>314</v>
      </c>
      <c r="G133" s="206"/>
      <c r="H133" s="209">
        <v>21.47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145</v>
      </c>
      <c r="AU133" s="215" t="s">
        <v>89</v>
      </c>
      <c r="AV133" s="13" t="s">
        <v>89</v>
      </c>
      <c r="AW133" s="13" t="s">
        <v>36</v>
      </c>
      <c r="AX133" s="13" t="s">
        <v>87</v>
      </c>
      <c r="AY133" s="215" t="s">
        <v>134</v>
      </c>
    </row>
    <row r="134" spans="1:65" s="2" customFormat="1" ht="24.2" customHeight="1">
      <c r="A134" s="34"/>
      <c r="B134" s="35"/>
      <c r="C134" s="187" t="s">
        <v>107</v>
      </c>
      <c r="D134" s="187" t="s">
        <v>137</v>
      </c>
      <c r="E134" s="188" t="s">
        <v>685</v>
      </c>
      <c r="F134" s="189" t="s">
        <v>686</v>
      </c>
      <c r="G134" s="190" t="s">
        <v>250</v>
      </c>
      <c r="H134" s="191">
        <v>22.236000000000001</v>
      </c>
      <c r="I134" s="192">
        <v>0</v>
      </c>
      <c r="J134" s="193">
        <f>ROUND(I134*H134,2)</f>
        <v>0</v>
      </c>
      <c r="K134" s="189" t="s">
        <v>141</v>
      </c>
      <c r="L134" s="39"/>
      <c r="M134" s="194" t="s">
        <v>1</v>
      </c>
      <c r="N134" s="195" t="s">
        <v>44</v>
      </c>
      <c r="O134" s="71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107</v>
      </c>
      <c r="AT134" s="198" t="s">
        <v>137</v>
      </c>
      <c r="AU134" s="198" t="s">
        <v>89</v>
      </c>
      <c r="AY134" s="17" t="s">
        <v>134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7" t="s">
        <v>87</v>
      </c>
      <c r="BK134" s="199">
        <f>ROUND(I134*H134,2)</f>
        <v>0</v>
      </c>
      <c r="BL134" s="17" t="s">
        <v>107</v>
      </c>
      <c r="BM134" s="198" t="s">
        <v>687</v>
      </c>
    </row>
    <row r="135" spans="1:65" s="2" customFormat="1" ht="19.5">
      <c r="A135" s="34"/>
      <c r="B135" s="35"/>
      <c r="C135" s="36"/>
      <c r="D135" s="200" t="s">
        <v>143</v>
      </c>
      <c r="E135" s="36"/>
      <c r="F135" s="201" t="s">
        <v>688</v>
      </c>
      <c r="G135" s="36"/>
      <c r="H135" s="36"/>
      <c r="I135" s="202"/>
      <c r="J135" s="36"/>
      <c r="K135" s="36"/>
      <c r="L135" s="39"/>
      <c r="M135" s="203"/>
      <c r="N135" s="204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143</v>
      </c>
      <c r="AU135" s="17" t="s">
        <v>89</v>
      </c>
    </row>
    <row r="136" spans="1:65" s="13" customFormat="1" ht="11.25">
      <c r="B136" s="205"/>
      <c r="C136" s="206"/>
      <c r="D136" s="200" t="s">
        <v>145</v>
      </c>
      <c r="E136" s="207" t="s">
        <v>1</v>
      </c>
      <c r="F136" s="208" t="s">
        <v>674</v>
      </c>
      <c r="G136" s="206"/>
      <c r="H136" s="209">
        <v>22.236000000000001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145</v>
      </c>
      <c r="AU136" s="215" t="s">
        <v>89</v>
      </c>
      <c r="AV136" s="13" t="s">
        <v>89</v>
      </c>
      <c r="AW136" s="13" t="s">
        <v>36</v>
      </c>
      <c r="AX136" s="13" t="s">
        <v>87</v>
      </c>
      <c r="AY136" s="215" t="s">
        <v>134</v>
      </c>
    </row>
    <row r="137" spans="1:65" s="2" customFormat="1" ht="16.5" customHeight="1">
      <c r="A137" s="34"/>
      <c r="B137" s="35"/>
      <c r="C137" s="242" t="s">
        <v>268</v>
      </c>
      <c r="D137" s="242" t="s">
        <v>402</v>
      </c>
      <c r="E137" s="243" t="s">
        <v>689</v>
      </c>
      <c r="F137" s="244" t="s">
        <v>690</v>
      </c>
      <c r="G137" s="245" t="s">
        <v>691</v>
      </c>
      <c r="H137" s="246">
        <v>0.55600000000000005</v>
      </c>
      <c r="I137" s="247">
        <v>0</v>
      </c>
      <c r="J137" s="248">
        <f>ROUND(I137*H137,2)</f>
        <v>0</v>
      </c>
      <c r="K137" s="244" t="s">
        <v>141</v>
      </c>
      <c r="L137" s="249"/>
      <c r="M137" s="250" t="s">
        <v>1</v>
      </c>
      <c r="N137" s="251" t="s">
        <v>44</v>
      </c>
      <c r="O137" s="71"/>
      <c r="P137" s="196">
        <f>O137*H137</f>
        <v>0</v>
      </c>
      <c r="Q137" s="196">
        <v>1E-3</v>
      </c>
      <c r="R137" s="196">
        <f>Q137*H137</f>
        <v>5.5600000000000007E-4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284</v>
      </c>
      <c r="AT137" s="198" t="s">
        <v>402</v>
      </c>
      <c r="AU137" s="198" t="s">
        <v>89</v>
      </c>
      <c r="AY137" s="17" t="s">
        <v>134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7" t="s">
        <v>87</v>
      </c>
      <c r="BK137" s="199">
        <f>ROUND(I137*H137,2)</f>
        <v>0</v>
      </c>
      <c r="BL137" s="17" t="s">
        <v>107</v>
      </c>
      <c r="BM137" s="198" t="s">
        <v>692</v>
      </c>
    </row>
    <row r="138" spans="1:65" s="2" customFormat="1" ht="11.25">
      <c r="A138" s="34"/>
      <c r="B138" s="35"/>
      <c r="C138" s="36"/>
      <c r="D138" s="200" t="s">
        <v>143</v>
      </c>
      <c r="E138" s="36"/>
      <c r="F138" s="201" t="s">
        <v>690</v>
      </c>
      <c r="G138" s="36"/>
      <c r="H138" s="36"/>
      <c r="I138" s="202"/>
      <c r="J138" s="36"/>
      <c r="K138" s="36"/>
      <c r="L138" s="39"/>
      <c r="M138" s="203"/>
      <c r="N138" s="204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143</v>
      </c>
      <c r="AU138" s="17" t="s">
        <v>89</v>
      </c>
    </row>
    <row r="139" spans="1:65" s="13" customFormat="1" ht="11.25">
      <c r="B139" s="205"/>
      <c r="C139" s="206"/>
      <c r="D139" s="200" t="s">
        <v>145</v>
      </c>
      <c r="E139" s="207" t="s">
        <v>1</v>
      </c>
      <c r="F139" s="208" t="s">
        <v>693</v>
      </c>
      <c r="G139" s="206"/>
      <c r="H139" s="209">
        <v>0.55600000000000005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145</v>
      </c>
      <c r="AU139" s="215" t="s">
        <v>89</v>
      </c>
      <c r="AV139" s="13" t="s">
        <v>89</v>
      </c>
      <c r="AW139" s="13" t="s">
        <v>36</v>
      </c>
      <c r="AX139" s="13" t="s">
        <v>87</v>
      </c>
      <c r="AY139" s="215" t="s">
        <v>134</v>
      </c>
    </row>
    <row r="140" spans="1:65" s="2" customFormat="1" ht="33" customHeight="1">
      <c r="A140" s="34"/>
      <c r="B140" s="35"/>
      <c r="C140" s="187" t="s">
        <v>212</v>
      </c>
      <c r="D140" s="187" t="s">
        <v>137</v>
      </c>
      <c r="E140" s="188" t="s">
        <v>694</v>
      </c>
      <c r="F140" s="189" t="s">
        <v>695</v>
      </c>
      <c r="G140" s="190" t="s">
        <v>250</v>
      </c>
      <c r="H140" s="191">
        <v>22.236000000000001</v>
      </c>
      <c r="I140" s="192">
        <v>0</v>
      </c>
      <c r="J140" s="193">
        <f>ROUND(I140*H140,2)</f>
        <v>0</v>
      </c>
      <c r="K140" s="189" t="s">
        <v>141</v>
      </c>
      <c r="L140" s="39"/>
      <c r="M140" s="194" t="s">
        <v>1</v>
      </c>
      <c r="N140" s="195" t="s">
        <v>44</v>
      </c>
      <c r="O140" s="71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107</v>
      </c>
      <c r="AT140" s="198" t="s">
        <v>137</v>
      </c>
      <c r="AU140" s="198" t="s">
        <v>89</v>
      </c>
      <c r="AY140" s="17" t="s">
        <v>134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87</v>
      </c>
      <c r="BK140" s="199">
        <f>ROUND(I140*H140,2)</f>
        <v>0</v>
      </c>
      <c r="BL140" s="17" t="s">
        <v>107</v>
      </c>
      <c r="BM140" s="198" t="s">
        <v>696</v>
      </c>
    </row>
    <row r="141" spans="1:65" s="2" customFormat="1" ht="19.5">
      <c r="A141" s="34"/>
      <c r="B141" s="35"/>
      <c r="C141" s="36"/>
      <c r="D141" s="200" t="s">
        <v>143</v>
      </c>
      <c r="E141" s="36"/>
      <c r="F141" s="201" t="s">
        <v>697</v>
      </c>
      <c r="G141" s="36"/>
      <c r="H141" s="36"/>
      <c r="I141" s="202"/>
      <c r="J141" s="36"/>
      <c r="K141" s="36"/>
      <c r="L141" s="39"/>
      <c r="M141" s="203"/>
      <c r="N141" s="204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143</v>
      </c>
      <c r="AU141" s="17" t="s">
        <v>89</v>
      </c>
    </row>
    <row r="142" spans="1:65" s="13" customFormat="1" ht="11.25">
      <c r="B142" s="205"/>
      <c r="C142" s="206"/>
      <c r="D142" s="200" t="s">
        <v>145</v>
      </c>
      <c r="E142" s="207" t="s">
        <v>674</v>
      </c>
      <c r="F142" s="208" t="s">
        <v>675</v>
      </c>
      <c r="G142" s="206"/>
      <c r="H142" s="209">
        <v>22.236000000000001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145</v>
      </c>
      <c r="AU142" s="215" t="s">
        <v>89</v>
      </c>
      <c r="AV142" s="13" t="s">
        <v>89</v>
      </c>
      <c r="AW142" s="13" t="s">
        <v>36</v>
      </c>
      <c r="AX142" s="13" t="s">
        <v>87</v>
      </c>
      <c r="AY142" s="215" t="s">
        <v>134</v>
      </c>
    </row>
    <row r="143" spans="1:65" s="2" customFormat="1" ht="16.5" customHeight="1">
      <c r="A143" s="34"/>
      <c r="B143" s="35"/>
      <c r="C143" s="242" t="s">
        <v>278</v>
      </c>
      <c r="D143" s="242" t="s">
        <v>402</v>
      </c>
      <c r="E143" s="243" t="s">
        <v>698</v>
      </c>
      <c r="F143" s="244" t="s">
        <v>699</v>
      </c>
      <c r="G143" s="245" t="s">
        <v>301</v>
      </c>
      <c r="H143" s="246">
        <v>1.1120000000000001</v>
      </c>
      <c r="I143" s="247">
        <v>0</v>
      </c>
      <c r="J143" s="248">
        <f>ROUND(I143*H143,2)</f>
        <v>0</v>
      </c>
      <c r="K143" s="244" t="s">
        <v>141</v>
      </c>
      <c r="L143" s="249"/>
      <c r="M143" s="250" t="s">
        <v>1</v>
      </c>
      <c r="N143" s="251" t="s">
        <v>44</v>
      </c>
      <c r="O143" s="71"/>
      <c r="P143" s="196">
        <f>O143*H143</f>
        <v>0</v>
      </c>
      <c r="Q143" s="196">
        <v>0.21</v>
      </c>
      <c r="R143" s="196">
        <f>Q143*H143</f>
        <v>0.23352000000000001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284</v>
      </c>
      <c r="AT143" s="198" t="s">
        <v>402</v>
      </c>
      <c r="AU143" s="198" t="s">
        <v>89</v>
      </c>
      <c r="AY143" s="17" t="s">
        <v>134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" t="s">
        <v>87</v>
      </c>
      <c r="BK143" s="199">
        <f>ROUND(I143*H143,2)</f>
        <v>0</v>
      </c>
      <c r="BL143" s="17" t="s">
        <v>107</v>
      </c>
      <c r="BM143" s="198" t="s">
        <v>700</v>
      </c>
    </row>
    <row r="144" spans="1:65" s="2" customFormat="1" ht="11.25">
      <c r="A144" s="34"/>
      <c r="B144" s="35"/>
      <c r="C144" s="36"/>
      <c r="D144" s="200" t="s">
        <v>143</v>
      </c>
      <c r="E144" s="36"/>
      <c r="F144" s="201" t="s">
        <v>699</v>
      </c>
      <c r="G144" s="36"/>
      <c r="H144" s="36"/>
      <c r="I144" s="202"/>
      <c r="J144" s="36"/>
      <c r="K144" s="36"/>
      <c r="L144" s="39"/>
      <c r="M144" s="203"/>
      <c r="N144" s="204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143</v>
      </c>
      <c r="AU144" s="17" t="s">
        <v>89</v>
      </c>
    </row>
    <row r="145" spans="1:65" s="13" customFormat="1" ht="11.25">
      <c r="B145" s="205"/>
      <c r="C145" s="206"/>
      <c r="D145" s="200" t="s">
        <v>145</v>
      </c>
      <c r="E145" s="207" t="s">
        <v>1</v>
      </c>
      <c r="F145" s="208" t="s">
        <v>701</v>
      </c>
      <c r="G145" s="206"/>
      <c r="H145" s="209">
        <v>1.1120000000000001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145</v>
      </c>
      <c r="AU145" s="215" t="s">
        <v>89</v>
      </c>
      <c r="AV145" s="13" t="s">
        <v>89</v>
      </c>
      <c r="AW145" s="13" t="s">
        <v>36</v>
      </c>
      <c r="AX145" s="13" t="s">
        <v>87</v>
      </c>
      <c r="AY145" s="215" t="s">
        <v>134</v>
      </c>
    </row>
    <row r="146" spans="1:65" s="12" customFormat="1" ht="22.9" customHeight="1">
      <c r="B146" s="171"/>
      <c r="C146" s="172"/>
      <c r="D146" s="173" t="s">
        <v>78</v>
      </c>
      <c r="E146" s="185" t="s">
        <v>268</v>
      </c>
      <c r="F146" s="185" t="s">
        <v>335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SUM(P147:P161)</f>
        <v>0</v>
      </c>
      <c r="Q146" s="179"/>
      <c r="R146" s="180">
        <f>SUM(R147:R161)</f>
        <v>24.471855979999997</v>
      </c>
      <c r="S146" s="179"/>
      <c r="T146" s="181">
        <f>SUM(T147:T161)</f>
        <v>0</v>
      </c>
      <c r="AR146" s="182" t="s">
        <v>87</v>
      </c>
      <c r="AT146" s="183" t="s">
        <v>78</v>
      </c>
      <c r="AU146" s="183" t="s">
        <v>87</v>
      </c>
      <c r="AY146" s="182" t="s">
        <v>134</v>
      </c>
      <c r="BK146" s="184">
        <f>SUM(BK147:BK161)</f>
        <v>0</v>
      </c>
    </row>
    <row r="147" spans="1:65" s="2" customFormat="1" ht="24.2" customHeight="1">
      <c r="A147" s="34"/>
      <c r="B147" s="35"/>
      <c r="C147" s="187" t="s">
        <v>284</v>
      </c>
      <c r="D147" s="187" t="s">
        <v>137</v>
      </c>
      <c r="E147" s="188" t="s">
        <v>343</v>
      </c>
      <c r="F147" s="189" t="s">
        <v>344</v>
      </c>
      <c r="G147" s="190" t="s">
        <v>250</v>
      </c>
      <c r="H147" s="191">
        <v>92.478999999999999</v>
      </c>
      <c r="I147" s="192">
        <v>0</v>
      </c>
      <c r="J147" s="193">
        <f>ROUND(I147*H147,2)</f>
        <v>0</v>
      </c>
      <c r="K147" s="189" t="s">
        <v>141</v>
      </c>
      <c r="L147" s="39"/>
      <c r="M147" s="194" t="s">
        <v>1</v>
      </c>
      <c r="N147" s="195" t="s">
        <v>44</v>
      </c>
      <c r="O147" s="71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107</v>
      </c>
      <c r="AT147" s="198" t="s">
        <v>137</v>
      </c>
      <c r="AU147" s="198" t="s">
        <v>89</v>
      </c>
      <c r="AY147" s="17" t="s">
        <v>134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87</v>
      </c>
      <c r="BK147" s="199">
        <f>ROUND(I147*H147,2)</f>
        <v>0</v>
      </c>
      <c r="BL147" s="17" t="s">
        <v>107</v>
      </c>
      <c r="BM147" s="198" t="s">
        <v>702</v>
      </c>
    </row>
    <row r="148" spans="1:65" s="2" customFormat="1" ht="19.5">
      <c r="A148" s="34"/>
      <c r="B148" s="35"/>
      <c r="C148" s="36"/>
      <c r="D148" s="200" t="s">
        <v>143</v>
      </c>
      <c r="E148" s="36"/>
      <c r="F148" s="201" t="s">
        <v>346</v>
      </c>
      <c r="G148" s="36"/>
      <c r="H148" s="36"/>
      <c r="I148" s="202"/>
      <c r="J148" s="36"/>
      <c r="K148" s="36"/>
      <c r="L148" s="39"/>
      <c r="M148" s="203"/>
      <c r="N148" s="204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143</v>
      </c>
      <c r="AU148" s="17" t="s">
        <v>89</v>
      </c>
    </row>
    <row r="149" spans="1:65" s="13" customFormat="1" ht="11.25">
      <c r="B149" s="205"/>
      <c r="C149" s="206"/>
      <c r="D149" s="200" t="s">
        <v>145</v>
      </c>
      <c r="E149" s="207" t="s">
        <v>1</v>
      </c>
      <c r="F149" s="208" t="s">
        <v>671</v>
      </c>
      <c r="G149" s="206"/>
      <c r="H149" s="209">
        <v>92.478999999999999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145</v>
      </c>
      <c r="AU149" s="215" t="s">
        <v>89</v>
      </c>
      <c r="AV149" s="13" t="s">
        <v>89</v>
      </c>
      <c r="AW149" s="13" t="s">
        <v>36</v>
      </c>
      <c r="AX149" s="13" t="s">
        <v>87</v>
      </c>
      <c r="AY149" s="215" t="s">
        <v>134</v>
      </c>
    </row>
    <row r="150" spans="1:65" s="2" customFormat="1" ht="24.2" customHeight="1">
      <c r="A150" s="34"/>
      <c r="B150" s="35"/>
      <c r="C150" s="187" t="s">
        <v>135</v>
      </c>
      <c r="D150" s="187" t="s">
        <v>137</v>
      </c>
      <c r="E150" s="188" t="s">
        <v>354</v>
      </c>
      <c r="F150" s="189" t="s">
        <v>355</v>
      </c>
      <c r="G150" s="190" t="s">
        <v>250</v>
      </c>
      <c r="H150" s="191">
        <v>92.478999999999999</v>
      </c>
      <c r="I150" s="192">
        <v>0</v>
      </c>
      <c r="J150" s="193">
        <f>ROUND(I150*H150,2)</f>
        <v>0</v>
      </c>
      <c r="K150" s="189" t="s">
        <v>141</v>
      </c>
      <c r="L150" s="39"/>
      <c r="M150" s="194" t="s">
        <v>1</v>
      </c>
      <c r="N150" s="195" t="s">
        <v>44</v>
      </c>
      <c r="O150" s="71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107</v>
      </c>
      <c r="AT150" s="198" t="s">
        <v>137</v>
      </c>
      <c r="AU150" s="198" t="s">
        <v>89</v>
      </c>
      <c r="AY150" s="17" t="s">
        <v>134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87</v>
      </c>
      <c r="BK150" s="199">
        <f>ROUND(I150*H150,2)</f>
        <v>0</v>
      </c>
      <c r="BL150" s="17" t="s">
        <v>107</v>
      </c>
      <c r="BM150" s="198" t="s">
        <v>703</v>
      </c>
    </row>
    <row r="151" spans="1:65" s="2" customFormat="1" ht="29.25">
      <c r="A151" s="34"/>
      <c r="B151" s="35"/>
      <c r="C151" s="36"/>
      <c r="D151" s="200" t="s">
        <v>143</v>
      </c>
      <c r="E151" s="36"/>
      <c r="F151" s="201" t="s">
        <v>357</v>
      </c>
      <c r="G151" s="36"/>
      <c r="H151" s="36"/>
      <c r="I151" s="202"/>
      <c r="J151" s="36"/>
      <c r="K151" s="36"/>
      <c r="L151" s="39"/>
      <c r="M151" s="203"/>
      <c r="N151" s="204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143</v>
      </c>
      <c r="AU151" s="17" t="s">
        <v>89</v>
      </c>
    </row>
    <row r="152" spans="1:65" s="13" customFormat="1" ht="11.25">
      <c r="B152" s="205"/>
      <c r="C152" s="206"/>
      <c r="D152" s="200" t="s">
        <v>145</v>
      </c>
      <c r="E152" s="207" t="s">
        <v>1</v>
      </c>
      <c r="F152" s="208" t="s">
        <v>671</v>
      </c>
      <c r="G152" s="206"/>
      <c r="H152" s="209">
        <v>92.478999999999999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145</v>
      </c>
      <c r="AU152" s="215" t="s">
        <v>89</v>
      </c>
      <c r="AV152" s="13" t="s">
        <v>89</v>
      </c>
      <c r="AW152" s="13" t="s">
        <v>36</v>
      </c>
      <c r="AX152" s="13" t="s">
        <v>87</v>
      </c>
      <c r="AY152" s="215" t="s">
        <v>134</v>
      </c>
    </row>
    <row r="153" spans="1:65" s="2" customFormat="1" ht="16.5" customHeight="1">
      <c r="A153" s="34"/>
      <c r="B153" s="35"/>
      <c r="C153" s="187" t="s">
        <v>105</v>
      </c>
      <c r="D153" s="187" t="s">
        <v>137</v>
      </c>
      <c r="E153" s="188" t="s">
        <v>704</v>
      </c>
      <c r="F153" s="189" t="s">
        <v>705</v>
      </c>
      <c r="G153" s="190" t="s">
        <v>301</v>
      </c>
      <c r="H153" s="191">
        <v>0.78</v>
      </c>
      <c r="I153" s="192">
        <v>0</v>
      </c>
      <c r="J153" s="193">
        <f>ROUND(I153*H153,2)</f>
        <v>0</v>
      </c>
      <c r="K153" s="189" t="s">
        <v>141</v>
      </c>
      <c r="L153" s="39"/>
      <c r="M153" s="194" t="s">
        <v>1</v>
      </c>
      <c r="N153" s="195" t="s">
        <v>44</v>
      </c>
      <c r="O153" s="71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107</v>
      </c>
      <c r="AT153" s="198" t="s">
        <v>137</v>
      </c>
      <c r="AU153" s="198" t="s">
        <v>89</v>
      </c>
      <c r="AY153" s="17" t="s">
        <v>134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87</v>
      </c>
      <c r="BK153" s="199">
        <f>ROUND(I153*H153,2)</f>
        <v>0</v>
      </c>
      <c r="BL153" s="17" t="s">
        <v>107</v>
      </c>
      <c r="BM153" s="198" t="s">
        <v>706</v>
      </c>
    </row>
    <row r="154" spans="1:65" s="2" customFormat="1" ht="11.25">
      <c r="A154" s="34"/>
      <c r="B154" s="35"/>
      <c r="C154" s="36"/>
      <c r="D154" s="200" t="s">
        <v>143</v>
      </c>
      <c r="E154" s="36"/>
      <c r="F154" s="201" t="s">
        <v>707</v>
      </c>
      <c r="G154" s="36"/>
      <c r="H154" s="36"/>
      <c r="I154" s="202"/>
      <c r="J154" s="36"/>
      <c r="K154" s="36"/>
      <c r="L154" s="39"/>
      <c r="M154" s="203"/>
      <c r="N154" s="204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143</v>
      </c>
      <c r="AU154" s="17" t="s">
        <v>89</v>
      </c>
    </row>
    <row r="155" spans="1:65" s="13" customFormat="1" ht="11.25">
      <c r="B155" s="205"/>
      <c r="C155" s="206"/>
      <c r="D155" s="200" t="s">
        <v>145</v>
      </c>
      <c r="E155" s="207" t="s">
        <v>1</v>
      </c>
      <c r="F155" s="208" t="s">
        <v>708</v>
      </c>
      <c r="G155" s="206"/>
      <c r="H155" s="209">
        <v>0.78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145</v>
      </c>
      <c r="AU155" s="215" t="s">
        <v>89</v>
      </c>
      <c r="AV155" s="13" t="s">
        <v>89</v>
      </c>
      <c r="AW155" s="13" t="s">
        <v>36</v>
      </c>
      <c r="AX155" s="13" t="s">
        <v>87</v>
      </c>
      <c r="AY155" s="215" t="s">
        <v>134</v>
      </c>
    </row>
    <row r="156" spans="1:65" s="2" customFormat="1" ht="33" customHeight="1">
      <c r="A156" s="34"/>
      <c r="B156" s="35"/>
      <c r="C156" s="187" t="s">
        <v>298</v>
      </c>
      <c r="D156" s="187" t="s">
        <v>137</v>
      </c>
      <c r="E156" s="188" t="s">
        <v>709</v>
      </c>
      <c r="F156" s="189" t="s">
        <v>710</v>
      </c>
      <c r="G156" s="190" t="s">
        <v>250</v>
      </c>
      <c r="H156" s="191">
        <v>92.478999999999999</v>
      </c>
      <c r="I156" s="192">
        <v>0</v>
      </c>
      <c r="J156" s="193">
        <f>ROUND(I156*H156,2)</f>
        <v>0</v>
      </c>
      <c r="K156" s="189" t="s">
        <v>141</v>
      </c>
      <c r="L156" s="39"/>
      <c r="M156" s="194" t="s">
        <v>1</v>
      </c>
      <c r="N156" s="195" t="s">
        <v>44</v>
      </c>
      <c r="O156" s="71"/>
      <c r="P156" s="196">
        <f>O156*H156</f>
        <v>0</v>
      </c>
      <c r="Q156" s="196">
        <v>0.11162</v>
      </c>
      <c r="R156" s="196">
        <f>Q156*H156</f>
        <v>10.322505979999999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107</v>
      </c>
      <c r="AT156" s="198" t="s">
        <v>137</v>
      </c>
      <c r="AU156" s="198" t="s">
        <v>89</v>
      </c>
      <c r="AY156" s="17" t="s">
        <v>134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87</v>
      </c>
      <c r="BK156" s="199">
        <f>ROUND(I156*H156,2)</f>
        <v>0</v>
      </c>
      <c r="BL156" s="17" t="s">
        <v>107</v>
      </c>
      <c r="BM156" s="198" t="s">
        <v>711</v>
      </c>
    </row>
    <row r="157" spans="1:65" s="2" customFormat="1" ht="48.75">
      <c r="A157" s="34"/>
      <c r="B157" s="35"/>
      <c r="C157" s="36"/>
      <c r="D157" s="200" t="s">
        <v>143</v>
      </c>
      <c r="E157" s="36"/>
      <c r="F157" s="201" t="s">
        <v>712</v>
      </c>
      <c r="G157" s="36"/>
      <c r="H157" s="36"/>
      <c r="I157" s="202"/>
      <c r="J157" s="36"/>
      <c r="K157" s="36"/>
      <c r="L157" s="39"/>
      <c r="M157" s="203"/>
      <c r="N157" s="204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143</v>
      </c>
      <c r="AU157" s="17" t="s">
        <v>89</v>
      </c>
    </row>
    <row r="158" spans="1:65" s="13" customFormat="1" ht="11.25">
      <c r="B158" s="205"/>
      <c r="C158" s="206"/>
      <c r="D158" s="200" t="s">
        <v>145</v>
      </c>
      <c r="E158" s="207" t="s">
        <v>671</v>
      </c>
      <c r="F158" s="208" t="s">
        <v>672</v>
      </c>
      <c r="G158" s="206"/>
      <c r="H158" s="209">
        <v>92.478999999999999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145</v>
      </c>
      <c r="AU158" s="215" t="s">
        <v>89</v>
      </c>
      <c r="AV158" s="13" t="s">
        <v>89</v>
      </c>
      <c r="AW158" s="13" t="s">
        <v>36</v>
      </c>
      <c r="AX158" s="13" t="s">
        <v>87</v>
      </c>
      <c r="AY158" s="215" t="s">
        <v>134</v>
      </c>
    </row>
    <row r="159" spans="1:65" s="2" customFormat="1" ht="21.75" customHeight="1">
      <c r="A159" s="34"/>
      <c r="B159" s="35"/>
      <c r="C159" s="242" t="s">
        <v>305</v>
      </c>
      <c r="D159" s="242" t="s">
        <v>402</v>
      </c>
      <c r="E159" s="243" t="s">
        <v>713</v>
      </c>
      <c r="F159" s="244" t="s">
        <v>714</v>
      </c>
      <c r="G159" s="245" t="s">
        <v>250</v>
      </c>
      <c r="H159" s="246">
        <v>94.328999999999994</v>
      </c>
      <c r="I159" s="247">
        <v>0</v>
      </c>
      <c r="J159" s="248">
        <f>ROUND(I159*H159,2)</f>
        <v>0</v>
      </c>
      <c r="K159" s="244" t="s">
        <v>141</v>
      </c>
      <c r="L159" s="249"/>
      <c r="M159" s="250" t="s">
        <v>1</v>
      </c>
      <c r="N159" s="251" t="s">
        <v>44</v>
      </c>
      <c r="O159" s="71"/>
      <c r="P159" s="196">
        <f>O159*H159</f>
        <v>0</v>
      </c>
      <c r="Q159" s="196">
        <v>0.15</v>
      </c>
      <c r="R159" s="196">
        <f>Q159*H159</f>
        <v>14.149349999999998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284</v>
      </c>
      <c r="AT159" s="198" t="s">
        <v>402</v>
      </c>
      <c r="AU159" s="198" t="s">
        <v>89</v>
      </c>
      <c r="AY159" s="17" t="s">
        <v>134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87</v>
      </c>
      <c r="BK159" s="199">
        <f>ROUND(I159*H159,2)</f>
        <v>0</v>
      </c>
      <c r="BL159" s="17" t="s">
        <v>107</v>
      </c>
      <c r="BM159" s="198" t="s">
        <v>715</v>
      </c>
    </row>
    <row r="160" spans="1:65" s="2" customFormat="1" ht="11.25">
      <c r="A160" s="34"/>
      <c r="B160" s="35"/>
      <c r="C160" s="36"/>
      <c r="D160" s="200" t="s">
        <v>143</v>
      </c>
      <c r="E160" s="36"/>
      <c r="F160" s="201" t="s">
        <v>714</v>
      </c>
      <c r="G160" s="36"/>
      <c r="H160" s="36"/>
      <c r="I160" s="202"/>
      <c r="J160" s="36"/>
      <c r="K160" s="36"/>
      <c r="L160" s="39"/>
      <c r="M160" s="203"/>
      <c r="N160" s="204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143</v>
      </c>
      <c r="AU160" s="17" t="s">
        <v>89</v>
      </c>
    </row>
    <row r="161" spans="1:65" s="13" customFormat="1" ht="11.25">
      <c r="B161" s="205"/>
      <c r="C161" s="206"/>
      <c r="D161" s="200" t="s">
        <v>145</v>
      </c>
      <c r="E161" s="207" t="s">
        <v>1</v>
      </c>
      <c r="F161" s="208" t="s">
        <v>716</v>
      </c>
      <c r="G161" s="206"/>
      <c r="H161" s="209">
        <v>94.328999999999994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145</v>
      </c>
      <c r="AU161" s="215" t="s">
        <v>89</v>
      </c>
      <c r="AV161" s="13" t="s">
        <v>89</v>
      </c>
      <c r="AW161" s="13" t="s">
        <v>36</v>
      </c>
      <c r="AX161" s="13" t="s">
        <v>87</v>
      </c>
      <c r="AY161" s="215" t="s">
        <v>134</v>
      </c>
    </row>
    <row r="162" spans="1:65" s="12" customFormat="1" ht="22.9" customHeight="1">
      <c r="B162" s="171"/>
      <c r="C162" s="172"/>
      <c r="D162" s="173" t="s">
        <v>78</v>
      </c>
      <c r="E162" s="185" t="s">
        <v>135</v>
      </c>
      <c r="F162" s="185" t="s">
        <v>136</v>
      </c>
      <c r="G162" s="172"/>
      <c r="H162" s="172"/>
      <c r="I162" s="175"/>
      <c r="J162" s="186">
        <f>BK162</f>
        <v>0</v>
      </c>
      <c r="K162" s="172"/>
      <c r="L162" s="177"/>
      <c r="M162" s="178"/>
      <c r="N162" s="179"/>
      <c r="O162" s="179"/>
      <c r="P162" s="180">
        <f>SUM(P163:P181)</f>
        <v>0</v>
      </c>
      <c r="Q162" s="179"/>
      <c r="R162" s="180">
        <f>SUM(R163:R181)</f>
        <v>8.8735809400000001</v>
      </c>
      <c r="S162" s="179"/>
      <c r="T162" s="181">
        <f>SUM(T163:T181)</f>
        <v>0</v>
      </c>
      <c r="AR162" s="182" t="s">
        <v>87</v>
      </c>
      <c r="AT162" s="183" t="s">
        <v>78</v>
      </c>
      <c r="AU162" s="183" t="s">
        <v>87</v>
      </c>
      <c r="AY162" s="182" t="s">
        <v>134</v>
      </c>
      <c r="BK162" s="184">
        <f>SUM(BK163:BK181)</f>
        <v>0</v>
      </c>
    </row>
    <row r="163" spans="1:65" s="2" customFormat="1" ht="37.9" customHeight="1">
      <c r="A163" s="34"/>
      <c r="B163" s="35"/>
      <c r="C163" s="187" t="s">
        <v>180</v>
      </c>
      <c r="D163" s="187" t="s">
        <v>137</v>
      </c>
      <c r="E163" s="188" t="s">
        <v>496</v>
      </c>
      <c r="F163" s="189" t="s">
        <v>497</v>
      </c>
      <c r="G163" s="190" t="s">
        <v>291</v>
      </c>
      <c r="H163" s="191">
        <v>23.053000000000001</v>
      </c>
      <c r="I163" s="192">
        <v>0</v>
      </c>
      <c r="J163" s="193">
        <f>ROUND(I163*H163,2)</f>
        <v>0</v>
      </c>
      <c r="K163" s="189" t="s">
        <v>331</v>
      </c>
      <c r="L163" s="39"/>
      <c r="M163" s="194" t="s">
        <v>1</v>
      </c>
      <c r="N163" s="195" t="s">
        <v>44</v>
      </c>
      <c r="O163" s="71"/>
      <c r="P163" s="196">
        <f>O163*H163</f>
        <v>0</v>
      </c>
      <c r="Q163" s="196">
        <v>0.19561000000000001</v>
      </c>
      <c r="R163" s="196">
        <f>Q163*H163</f>
        <v>4.5093973300000005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107</v>
      </c>
      <c r="AT163" s="198" t="s">
        <v>137</v>
      </c>
      <c r="AU163" s="198" t="s">
        <v>89</v>
      </c>
      <c r="AY163" s="17" t="s">
        <v>134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7" t="s">
        <v>87</v>
      </c>
      <c r="BK163" s="199">
        <f>ROUND(I163*H163,2)</f>
        <v>0</v>
      </c>
      <c r="BL163" s="17" t="s">
        <v>107</v>
      </c>
      <c r="BM163" s="198" t="s">
        <v>717</v>
      </c>
    </row>
    <row r="164" spans="1:65" s="2" customFormat="1" ht="29.25">
      <c r="A164" s="34"/>
      <c r="B164" s="35"/>
      <c r="C164" s="36"/>
      <c r="D164" s="200" t="s">
        <v>143</v>
      </c>
      <c r="E164" s="36"/>
      <c r="F164" s="201" t="s">
        <v>499</v>
      </c>
      <c r="G164" s="36"/>
      <c r="H164" s="36"/>
      <c r="I164" s="202"/>
      <c r="J164" s="36"/>
      <c r="K164" s="36"/>
      <c r="L164" s="39"/>
      <c r="M164" s="203"/>
      <c r="N164" s="20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143</v>
      </c>
      <c r="AU164" s="17" t="s">
        <v>89</v>
      </c>
    </row>
    <row r="165" spans="1:65" s="13" customFormat="1" ht="11.25">
      <c r="B165" s="205"/>
      <c r="C165" s="206"/>
      <c r="D165" s="200" t="s">
        <v>145</v>
      </c>
      <c r="E165" s="207" t="s">
        <v>500</v>
      </c>
      <c r="F165" s="208" t="s">
        <v>676</v>
      </c>
      <c r="G165" s="206"/>
      <c r="H165" s="209">
        <v>19.911999999999999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145</v>
      </c>
      <c r="AU165" s="215" t="s">
        <v>89</v>
      </c>
      <c r="AV165" s="13" t="s">
        <v>89</v>
      </c>
      <c r="AW165" s="13" t="s">
        <v>36</v>
      </c>
      <c r="AX165" s="13" t="s">
        <v>79</v>
      </c>
      <c r="AY165" s="215" t="s">
        <v>134</v>
      </c>
    </row>
    <row r="166" spans="1:65" s="13" customFormat="1" ht="11.25">
      <c r="B166" s="205"/>
      <c r="C166" s="206"/>
      <c r="D166" s="200" t="s">
        <v>145</v>
      </c>
      <c r="E166" s="207" t="s">
        <v>677</v>
      </c>
      <c r="F166" s="208" t="s">
        <v>678</v>
      </c>
      <c r="G166" s="206"/>
      <c r="H166" s="209">
        <v>3.141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145</v>
      </c>
      <c r="AU166" s="215" t="s">
        <v>89</v>
      </c>
      <c r="AV166" s="13" t="s">
        <v>89</v>
      </c>
      <c r="AW166" s="13" t="s">
        <v>36</v>
      </c>
      <c r="AX166" s="13" t="s">
        <v>79</v>
      </c>
      <c r="AY166" s="215" t="s">
        <v>134</v>
      </c>
    </row>
    <row r="167" spans="1:65" s="15" customFormat="1" ht="11.25">
      <c r="B167" s="227"/>
      <c r="C167" s="228"/>
      <c r="D167" s="200" t="s">
        <v>145</v>
      </c>
      <c r="E167" s="229" t="s">
        <v>1</v>
      </c>
      <c r="F167" s="230" t="s">
        <v>155</v>
      </c>
      <c r="G167" s="228"/>
      <c r="H167" s="231">
        <v>23.053000000000001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145</v>
      </c>
      <c r="AU167" s="237" t="s">
        <v>89</v>
      </c>
      <c r="AV167" s="15" t="s">
        <v>107</v>
      </c>
      <c r="AW167" s="15" t="s">
        <v>36</v>
      </c>
      <c r="AX167" s="15" t="s">
        <v>87</v>
      </c>
      <c r="AY167" s="237" t="s">
        <v>134</v>
      </c>
    </row>
    <row r="168" spans="1:65" s="2" customFormat="1" ht="16.5" customHeight="1">
      <c r="A168" s="34"/>
      <c r="B168" s="35"/>
      <c r="C168" s="242" t="s">
        <v>315</v>
      </c>
      <c r="D168" s="242" t="s">
        <v>402</v>
      </c>
      <c r="E168" s="243" t="s">
        <v>502</v>
      </c>
      <c r="F168" s="244" t="s">
        <v>503</v>
      </c>
      <c r="G168" s="245" t="s">
        <v>291</v>
      </c>
      <c r="H168" s="246">
        <v>20.716000000000001</v>
      </c>
      <c r="I168" s="247">
        <v>0</v>
      </c>
      <c r="J168" s="248">
        <f>ROUND(I168*H168,2)</f>
        <v>0</v>
      </c>
      <c r="K168" s="244" t="s">
        <v>141</v>
      </c>
      <c r="L168" s="249"/>
      <c r="M168" s="250" t="s">
        <v>1</v>
      </c>
      <c r="N168" s="251" t="s">
        <v>44</v>
      </c>
      <c r="O168" s="71"/>
      <c r="P168" s="196">
        <f>O168*H168</f>
        <v>0</v>
      </c>
      <c r="Q168" s="196">
        <v>0.10199999999999999</v>
      </c>
      <c r="R168" s="196">
        <f>Q168*H168</f>
        <v>2.113032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284</v>
      </c>
      <c r="AT168" s="198" t="s">
        <v>402</v>
      </c>
      <c r="AU168" s="198" t="s">
        <v>89</v>
      </c>
      <c r="AY168" s="17" t="s">
        <v>134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87</v>
      </c>
      <c r="BK168" s="199">
        <f>ROUND(I168*H168,2)</f>
        <v>0</v>
      </c>
      <c r="BL168" s="17" t="s">
        <v>107</v>
      </c>
      <c r="BM168" s="198" t="s">
        <v>718</v>
      </c>
    </row>
    <row r="169" spans="1:65" s="2" customFormat="1" ht="11.25">
      <c r="A169" s="34"/>
      <c r="B169" s="35"/>
      <c r="C169" s="36"/>
      <c r="D169" s="200" t="s">
        <v>143</v>
      </c>
      <c r="E169" s="36"/>
      <c r="F169" s="201" t="s">
        <v>503</v>
      </c>
      <c r="G169" s="36"/>
      <c r="H169" s="36"/>
      <c r="I169" s="202"/>
      <c r="J169" s="36"/>
      <c r="K169" s="36"/>
      <c r="L169" s="39"/>
      <c r="M169" s="203"/>
      <c r="N169" s="204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143</v>
      </c>
      <c r="AU169" s="17" t="s">
        <v>89</v>
      </c>
    </row>
    <row r="170" spans="1:65" s="13" customFormat="1" ht="11.25">
      <c r="B170" s="205"/>
      <c r="C170" s="206"/>
      <c r="D170" s="200" t="s">
        <v>145</v>
      </c>
      <c r="E170" s="207" t="s">
        <v>1</v>
      </c>
      <c r="F170" s="208" t="s">
        <v>719</v>
      </c>
      <c r="G170" s="206"/>
      <c r="H170" s="209">
        <v>20.309999999999999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145</v>
      </c>
      <c r="AU170" s="215" t="s">
        <v>89</v>
      </c>
      <c r="AV170" s="13" t="s">
        <v>89</v>
      </c>
      <c r="AW170" s="13" t="s">
        <v>36</v>
      </c>
      <c r="AX170" s="13" t="s">
        <v>87</v>
      </c>
      <c r="AY170" s="215" t="s">
        <v>134</v>
      </c>
    </row>
    <row r="171" spans="1:65" s="13" customFormat="1" ht="11.25">
      <c r="B171" s="205"/>
      <c r="C171" s="206"/>
      <c r="D171" s="200" t="s">
        <v>145</v>
      </c>
      <c r="E171" s="206"/>
      <c r="F171" s="208" t="s">
        <v>720</v>
      </c>
      <c r="G171" s="206"/>
      <c r="H171" s="209">
        <v>20.716000000000001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145</v>
      </c>
      <c r="AU171" s="215" t="s">
        <v>89</v>
      </c>
      <c r="AV171" s="13" t="s">
        <v>89</v>
      </c>
      <c r="AW171" s="13" t="s">
        <v>4</v>
      </c>
      <c r="AX171" s="13" t="s">
        <v>87</v>
      </c>
      <c r="AY171" s="215" t="s">
        <v>134</v>
      </c>
    </row>
    <row r="172" spans="1:65" s="2" customFormat="1" ht="24.2" customHeight="1">
      <c r="A172" s="34"/>
      <c r="B172" s="35"/>
      <c r="C172" s="242" t="s">
        <v>8</v>
      </c>
      <c r="D172" s="242" t="s">
        <v>402</v>
      </c>
      <c r="E172" s="243" t="s">
        <v>721</v>
      </c>
      <c r="F172" s="244" t="s">
        <v>722</v>
      </c>
      <c r="G172" s="245" t="s">
        <v>140</v>
      </c>
      <c r="H172" s="246">
        <v>4.1070000000000002</v>
      </c>
      <c r="I172" s="247">
        <v>0</v>
      </c>
      <c r="J172" s="248">
        <f>ROUND(I172*H172,2)</f>
        <v>0</v>
      </c>
      <c r="K172" s="244" t="s">
        <v>1</v>
      </c>
      <c r="L172" s="249"/>
      <c r="M172" s="250" t="s">
        <v>1</v>
      </c>
      <c r="N172" s="251" t="s">
        <v>44</v>
      </c>
      <c r="O172" s="71"/>
      <c r="P172" s="196">
        <f>O172*H172</f>
        <v>0</v>
      </c>
      <c r="Q172" s="196">
        <v>5.8599999999999999E-2</v>
      </c>
      <c r="R172" s="196">
        <f>Q172*H172</f>
        <v>0.2406702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284</v>
      </c>
      <c r="AT172" s="198" t="s">
        <v>402</v>
      </c>
      <c r="AU172" s="198" t="s">
        <v>89</v>
      </c>
      <c r="AY172" s="17" t="s">
        <v>134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87</v>
      </c>
      <c r="BK172" s="199">
        <f>ROUND(I172*H172,2)</f>
        <v>0</v>
      </c>
      <c r="BL172" s="17" t="s">
        <v>107</v>
      </c>
      <c r="BM172" s="198" t="s">
        <v>723</v>
      </c>
    </row>
    <row r="173" spans="1:65" s="2" customFormat="1" ht="11.25">
      <c r="A173" s="34"/>
      <c r="B173" s="35"/>
      <c r="C173" s="36"/>
      <c r="D173" s="200" t="s">
        <v>143</v>
      </c>
      <c r="E173" s="36"/>
      <c r="F173" s="201" t="s">
        <v>525</v>
      </c>
      <c r="G173" s="36"/>
      <c r="H173" s="36"/>
      <c r="I173" s="202"/>
      <c r="J173" s="36"/>
      <c r="K173" s="36"/>
      <c r="L173" s="39"/>
      <c r="M173" s="203"/>
      <c r="N173" s="20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143</v>
      </c>
      <c r="AU173" s="17" t="s">
        <v>89</v>
      </c>
    </row>
    <row r="174" spans="1:65" s="13" customFormat="1" ht="11.25">
      <c r="B174" s="205"/>
      <c r="C174" s="206"/>
      <c r="D174" s="200" t="s">
        <v>145</v>
      </c>
      <c r="E174" s="207" t="s">
        <v>1</v>
      </c>
      <c r="F174" s="208" t="s">
        <v>724</v>
      </c>
      <c r="G174" s="206"/>
      <c r="H174" s="209">
        <v>4.1070000000000002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145</v>
      </c>
      <c r="AU174" s="215" t="s">
        <v>89</v>
      </c>
      <c r="AV174" s="13" t="s">
        <v>89</v>
      </c>
      <c r="AW174" s="13" t="s">
        <v>36</v>
      </c>
      <c r="AX174" s="13" t="s">
        <v>87</v>
      </c>
      <c r="AY174" s="215" t="s">
        <v>134</v>
      </c>
    </row>
    <row r="175" spans="1:65" s="2" customFormat="1" ht="37.9" customHeight="1">
      <c r="A175" s="34"/>
      <c r="B175" s="35"/>
      <c r="C175" s="187" t="s">
        <v>328</v>
      </c>
      <c r="D175" s="187" t="s">
        <v>137</v>
      </c>
      <c r="E175" s="188" t="s">
        <v>725</v>
      </c>
      <c r="F175" s="189" t="s">
        <v>726</v>
      </c>
      <c r="G175" s="190" t="s">
        <v>291</v>
      </c>
      <c r="H175" s="191">
        <v>9.4410000000000007</v>
      </c>
      <c r="I175" s="192">
        <v>0</v>
      </c>
      <c r="J175" s="193">
        <f>ROUND(I175*H175,2)</f>
        <v>0</v>
      </c>
      <c r="K175" s="189" t="s">
        <v>331</v>
      </c>
      <c r="L175" s="39"/>
      <c r="M175" s="194" t="s">
        <v>1</v>
      </c>
      <c r="N175" s="195" t="s">
        <v>44</v>
      </c>
      <c r="O175" s="71"/>
      <c r="P175" s="196">
        <f>O175*H175</f>
        <v>0</v>
      </c>
      <c r="Q175" s="196">
        <v>0.16300999999999999</v>
      </c>
      <c r="R175" s="196">
        <f>Q175*H175</f>
        <v>1.53897741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107</v>
      </c>
      <c r="AT175" s="198" t="s">
        <v>137</v>
      </c>
      <c r="AU175" s="198" t="s">
        <v>89</v>
      </c>
      <c r="AY175" s="17" t="s">
        <v>134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7" t="s">
        <v>87</v>
      </c>
      <c r="BK175" s="199">
        <f>ROUND(I175*H175,2)</f>
        <v>0</v>
      </c>
      <c r="BL175" s="17" t="s">
        <v>107</v>
      </c>
      <c r="BM175" s="198" t="s">
        <v>727</v>
      </c>
    </row>
    <row r="176" spans="1:65" s="2" customFormat="1" ht="29.25">
      <c r="A176" s="34"/>
      <c r="B176" s="35"/>
      <c r="C176" s="36"/>
      <c r="D176" s="200" t="s">
        <v>143</v>
      </c>
      <c r="E176" s="36"/>
      <c r="F176" s="201" t="s">
        <v>531</v>
      </c>
      <c r="G176" s="36"/>
      <c r="H176" s="36"/>
      <c r="I176" s="202"/>
      <c r="J176" s="36"/>
      <c r="K176" s="36"/>
      <c r="L176" s="39"/>
      <c r="M176" s="203"/>
      <c r="N176" s="204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143</v>
      </c>
      <c r="AU176" s="17" t="s">
        <v>89</v>
      </c>
    </row>
    <row r="177" spans="1:65" s="13" customFormat="1" ht="11.25">
      <c r="B177" s="205"/>
      <c r="C177" s="206"/>
      <c r="D177" s="200" t="s">
        <v>145</v>
      </c>
      <c r="E177" s="207" t="s">
        <v>171</v>
      </c>
      <c r="F177" s="208" t="s">
        <v>679</v>
      </c>
      <c r="G177" s="206"/>
      <c r="H177" s="209">
        <v>9.4410000000000007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145</v>
      </c>
      <c r="AU177" s="215" t="s">
        <v>89</v>
      </c>
      <c r="AV177" s="13" t="s">
        <v>89</v>
      </c>
      <c r="AW177" s="13" t="s">
        <v>36</v>
      </c>
      <c r="AX177" s="13" t="s">
        <v>87</v>
      </c>
      <c r="AY177" s="215" t="s">
        <v>134</v>
      </c>
    </row>
    <row r="178" spans="1:65" s="2" customFormat="1" ht="21.75" customHeight="1">
      <c r="A178" s="34"/>
      <c r="B178" s="35"/>
      <c r="C178" s="242" t="s">
        <v>336</v>
      </c>
      <c r="D178" s="242" t="s">
        <v>402</v>
      </c>
      <c r="E178" s="243" t="s">
        <v>533</v>
      </c>
      <c r="F178" s="244" t="s">
        <v>534</v>
      </c>
      <c r="G178" s="245" t="s">
        <v>291</v>
      </c>
      <c r="H178" s="246">
        <v>9.8230000000000004</v>
      </c>
      <c r="I178" s="247">
        <v>0</v>
      </c>
      <c r="J178" s="248">
        <f>ROUND(I178*H178,2)</f>
        <v>0</v>
      </c>
      <c r="K178" s="244" t="s">
        <v>141</v>
      </c>
      <c r="L178" s="249"/>
      <c r="M178" s="250" t="s">
        <v>1</v>
      </c>
      <c r="N178" s="251" t="s">
        <v>44</v>
      </c>
      <c r="O178" s="71"/>
      <c r="P178" s="196">
        <f>O178*H178</f>
        <v>0</v>
      </c>
      <c r="Q178" s="196">
        <v>4.8000000000000001E-2</v>
      </c>
      <c r="R178" s="196">
        <f>Q178*H178</f>
        <v>0.47150400000000003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284</v>
      </c>
      <c r="AT178" s="198" t="s">
        <v>402</v>
      </c>
      <c r="AU178" s="198" t="s">
        <v>89</v>
      </c>
      <c r="AY178" s="17" t="s">
        <v>134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87</v>
      </c>
      <c r="BK178" s="199">
        <f>ROUND(I178*H178,2)</f>
        <v>0</v>
      </c>
      <c r="BL178" s="17" t="s">
        <v>107</v>
      </c>
      <c r="BM178" s="198" t="s">
        <v>728</v>
      </c>
    </row>
    <row r="179" spans="1:65" s="2" customFormat="1" ht="11.25">
      <c r="A179" s="34"/>
      <c r="B179" s="35"/>
      <c r="C179" s="36"/>
      <c r="D179" s="200" t="s">
        <v>143</v>
      </c>
      <c r="E179" s="36"/>
      <c r="F179" s="201" t="s">
        <v>534</v>
      </c>
      <c r="G179" s="36"/>
      <c r="H179" s="36"/>
      <c r="I179" s="202"/>
      <c r="J179" s="36"/>
      <c r="K179" s="36"/>
      <c r="L179" s="39"/>
      <c r="M179" s="203"/>
      <c r="N179" s="204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143</v>
      </c>
      <c r="AU179" s="17" t="s">
        <v>89</v>
      </c>
    </row>
    <row r="180" spans="1:65" s="13" customFormat="1" ht="11.25">
      <c r="B180" s="205"/>
      <c r="C180" s="206"/>
      <c r="D180" s="200" t="s">
        <v>145</v>
      </c>
      <c r="E180" s="207" t="s">
        <v>1</v>
      </c>
      <c r="F180" s="208" t="s">
        <v>536</v>
      </c>
      <c r="G180" s="206"/>
      <c r="H180" s="209">
        <v>9.6300000000000008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145</v>
      </c>
      <c r="AU180" s="215" t="s">
        <v>89</v>
      </c>
      <c r="AV180" s="13" t="s">
        <v>89</v>
      </c>
      <c r="AW180" s="13" t="s">
        <v>36</v>
      </c>
      <c r="AX180" s="13" t="s">
        <v>87</v>
      </c>
      <c r="AY180" s="215" t="s">
        <v>134</v>
      </c>
    </row>
    <row r="181" spans="1:65" s="13" customFormat="1" ht="11.25">
      <c r="B181" s="205"/>
      <c r="C181" s="206"/>
      <c r="D181" s="200" t="s">
        <v>145</v>
      </c>
      <c r="E181" s="206"/>
      <c r="F181" s="208" t="s">
        <v>729</v>
      </c>
      <c r="G181" s="206"/>
      <c r="H181" s="209">
        <v>9.8230000000000004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145</v>
      </c>
      <c r="AU181" s="215" t="s">
        <v>89</v>
      </c>
      <c r="AV181" s="13" t="s">
        <v>89</v>
      </c>
      <c r="AW181" s="13" t="s">
        <v>4</v>
      </c>
      <c r="AX181" s="13" t="s">
        <v>87</v>
      </c>
      <c r="AY181" s="215" t="s">
        <v>134</v>
      </c>
    </row>
    <row r="182" spans="1:65" s="12" customFormat="1" ht="22.9" customHeight="1">
      <c r="B182" s="171"/>
      <c r="C182" s="172"/>
      <c r="D182" s="173" t="s">
        <v>78</v>
      </c>
      <c r="E182" s="185" t="s">
        <v>585</v>
      </c>
      <c r="F182" s="185" t="s">
        <v>586</v>
      </c>
      <c r="G182" s="172"/>
      <c r="H182" s="172"/>
      <c r="I182" s="175"/>
      <c r="J182" s="186">
        <f>BK182</f>
        <v>0</v>
      </c>
      <c r="K182" s="172"/>
      <c r="L182" s="177"/>
      <c r="M182" s="178"/>
      <c r="N182" s="179"/>
      <c r="O182" s="179"/>
      <c r="P182" s="180">
        <f>SUM(P183:P185)</f>
        <v>0</v>
      </c>
      <c r="Q182" s="179"/>
      <c r="R182" s="180">
        <f>SUM(R183:R185)</f>
        <v>0</v>
      </c>
      <c r="S182" s="179"/>
      <c r="T182" s="181">
        <f>SUM(T183:T185)</f>
        <v>0</v>
      </c>
      <c r="AR182" s="182" t="s">
        <v>87</v>
      </c>
      <c r="AT182" s="183" t="s">
        <v>78</v>
      </c>
      <c r="AU182" s="183" t="s">
        <v>87</v>
      </c>
      <c r="AY182" s="182" t="s">
        <v>134</v>
      </c>
      <c r="BK182" s="184">
        <f>SUM(BK183:BK185)</f>
        <v>0</v>
      </c>
    </row>
    <row r="183" spans="1:65" s="2" customFormat="1" ht="44.25" customHeight="1">
      <c r="A183" s="34"/>
      <c r="B183" s="35"/>
      <c r="C183" s="187" t="s">
        <v>342</v>
      </c>
      <c r="D183" s="187" t="s">
        <v>137</v>
      </c>
      <c r="E183" s="188" t="s">
        <v>593</v>
      </c>
      <c r="F183" s="189" t="s">
        <v>594</v>
      </c>
      <c r="G183" s="190" t="s">
        <v>571</v>
      </c>
      <c r="H183" s="191">
        <v>36.499000000000002</v>
      </c>
      <c r="I183" s="192">
        <v>0</v>
      </c>
      <c r="J183" s="193">
        <f>ROUND(I183*H183,2)</f>
        <v>0</v>
      </c>
      <c r="K183" s="189" t="s">
        <v>141</v>
      </c>
      <c r="L183" s="39"/>
      <c r="M183" s="194" t="s">
        <v>1</v>
      </c>
      <c r="N183" s="195" t="s">
        <v>44</v>
      </c>
      <c r="O183" s="71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107</v>
      </c>
      <c r="AT183" s="198" t="s">
        <v>137</v>
      </c>
      <c r="AU183" s="198" t="s">
        <v>89</v>
      </c>
      <c r="AY183" s="17" t="s">
        <v>134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87</v>
      </c>
      <c r="BK183" s="199">
        <f>ROUND(I183*H183,2)</f>
        <v>0</v>
      </c>
      <c r="BL183" s="17" t="s">
        <v>107</v>
      </c>
      <c r="BM183" s="198" t="s">
        <v>730</v>
      </c>
    </row>
    <row r="184" spans="1:65" s="2" customFormat="1" ht="29.25">
      <c r="A184" s="34"/>
      <c r="B184" s="35"/>
      <c r="C184" s="36"/>
      <c r="D184" s="200" t="s">
        <v>143</v>
      </c>
      <c r="E184" s="36"/>
      <c r="F184" s="201" t="s">
        <v>594</v>
      </c>
      <c r="G184" s="36"/>
      <c r="H184" s="36"/>
      <c r="I184" s="202"/>
      <c r="J184" s="36"/>
      <c r="K184" s="36"/>
      <c r="L184" s="39"/>
      <c r="M184" s="203"/>
      <c r="N184" s="204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143</v>
      </c>
      <c r="AU184" s="17" t="s">
        <v>89</v>
      </c>
    </row>
    <row r="185" spans="1:65" s="13" customFormat="1" ht="11.25">
      <c r="B185" s="205"/>
      <c r="C185" s="206"/>
      <c r="D185" s="200" t="s">
        <v>145</v>
      </c>
      <c r="E185" s="207" t="s">
        <v>1</v>
      </c>
      <c r="F185" s="208" t="s">
        <v>731</v>
      </c>
      <c r="G185" s="206"/>
      <c r="H185" s="209">
        <v>36.499000000000002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145</v>
      </c>
      <c r="AU185" s="215" t="s">
        <v>89</v>
      </c>
      <c r="AV185" s="13" t="s">
        <v>89</v>
      </c>
      <c r="AW185" s="13" t="s">
        <v>36</v>
      </c>
      <c r="AX185" s="13" t="s">
        <v>87</v>
      </c>
      <c r="AY185" s="215" t="s">
        <v>134</v>
      </c>
    </row>
    <row r="186" spans="1:65" s="12" customFormat="1" ht="22.9" customHeight="1">
      <c r="B186" s="171"/>
      <c r="C186" s="172"/>
      <c r="D186" s="173" t="s">
        <v>78</v>
      </c>
      <c r="E186" s="185" t="s">
        <v>626</v>
      </c>
      <c r="F186" s="185" t="s">
        <v>627</v>
      </c>
      <c r="G186" s="172"/>
      <c r="H186" s="172"/>
      <c r="I186" s="175"/>
      <c r="J186" s="186">
        <f>BK186</f>
        <v>0</v>
      </c>
      <c r="K186" s="172"/>
      <c r="L186" s="177"/>
      <c r="M186" s="178"/>
      <c r="N186" s="179"/>
      <c r="O186" s="179"/>
      <c r="P186" s="180">
        <f>SUM(P187:P188)</f>
        <v>0</v>
      </c>
      <c r="Q186" s="179"/>
      <c r="R186" s="180">
        <f>SUM(R187:R188)</f>
        <v>0</v>
      </c>
      <c r="S186" s="179"/>
      <c r="T186" s="181">
        <f>SUM(T187:T188)</f>
        <v>0</v>
      </c>
      <c r="AR186" s="182" t="s">
        <v>87</v>
      </c>
      <c r="AT186" s="183" t="s">
        <v>78</v>
      </c>
      <c r="AU186" s="183" t="s">
        <v>87</v>
      </c>
      <c r="AY186" s="182" t="s">
        <v>134</v>
      </c>
      <c r="BK186" s="184">
        <f>SUM(BK187:BK188)</f>
        <v>0</v>
      </c>
    </row>
    <row r="187" spans="1:65" s="2" customFormat="1" ht="24.2" customHeight="1">
      <c r="A187" s="34"/>
      <c r="B187" s="35"/>
      <c r="C187" s="187" t="s">
        <v>348</v>
      </c>
      <c r="D187" s="187" t="s">
        <v>137</v>
      </c>
      <c r="E187" s="188" t="s">
        <v>629</v>
      </c>
      <c r="F187" s="189" t="s">
        <v>630</v>
      </c>
      <c r="G187" s="190" t="s">
        <v>571</v>
      </c>
      <c r="H187" s="191">
        <v>33.58</v>
      </c>
      <c r="I187" s="192">
        <v>0</v>
      </c>
      <c r="J187" s="193">
        <f>ROUND(I187*H187,2)</f>
        <v>0</v>
      </c>
      <c r="K187" s="189" t="s">
        <v>141</v>
      </c>
      <c r="L187" s="39"/>
      <c r="M187" s="194" t="s">
        <v>1</v>
      </c>
      <c r="N187" s="195" t="s">
        <v>44</v>
      </c>
      <c r="O187" s="71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107</v>
      </c>
      <c r="AT187" s="198" t="s">
        <v>137</v>
      </c>
      <c r="AU187" s="198" t="s">
        <v>89</v>
      </c>
      <c r="AY187" s="17" t="s">
        <v>134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87</v>
      </c>
      <c r="BK187" s="199">
        <f>ROUND(I187*H187,2)</f>
        <v>0</v>
      </c>
      <c r="BL187" s="17" t="s">
        <v>107</v>
      </c>
      <c r="BM187" s="198" t="s">
        <v>732</v>
      </c>
    </row>
    <row r="188" spans="1:65" s="2" customFormat="1" ht="19.5">
      <c r="A188" s="34"/>
      <c r="B188" s="35"/>
      <c r="C188" s="36"/>
      <c r="D188" s="200" t="s">
        <v>143</v>
      </c>
      <c r="E188" s="36"/>
      <c r="F188" s="201" t="s">
        <v>632</v>
      </c>
      <c r="G188" s="36"/>
      <c r="H188" s="36"/>
      <c r="I188" s="202"/>
      <c r="J188" s="36"/>
      <c r="K188" s="36"/>
      <c r="L188" s="39"/>
      <c r="M188" s="252"/>
      <c r="N188" s="253"/>
      <c r="O188" s="254"/>
      <c r="P188" s="254"/>
      <c r="Q188" s="254"/>
      <c r="R188" s="254"/>
      <c r="S188" s="254"/>
      <c r="T188" s="25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143</v>
      </c>
      <c r="AU188" s="17" t="s">
        <v>89</v>
      </c>
    </row>
    <row r="189" spans="1:65" s="2" customFormat="1" ht="6.95" customHeight="1">
      <c r="A189" s="34"/>
      <c r="B189" s="54"/>
      <c r="C189" s="55"/>
      <c r="D189" s="55"/>
      <c r="E189" s="55"/>
      <c r="F189" s="55"/>
      <c r="G189" s="55"/>
      <c r="H189" s="55"/>
      <c r="I189" s="55"/>
      <c r="J189" s="55"/>
      <c r="K189" s="55"/>
      <c r="L189" s="39"/>
      <c r="M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</sheetData>
  <sheetProtection algorithmName="SHA-512" hashValue="UFxMnn1cibhktl7pER3FlBGirMKoNJOe+x/3DAWyCi6UsKyS7CA2yu+sqFMwWr1NvkeC1UWBggE/tcD9rjS7Qw==" saltValue="nVB7CnsnPSCuh1inN74k54elEiDZoR90bav/GHHkaxGgvB+bWEoS18y3GMb2v2bCZaFGNMXixJDLDgLIyWfwdQ==" spinCount="100000" sheet="1" objects="1" scenarios="1" formatColumns="0" formatRows="0" autoFilter="0"/>
  <autoFilter ref="C121:K188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98</v>
      </c>
      <c r="AZ2" s="108" t="s">
        <v>733</v>
      </c>
      <c r="BA2" s="108" t="s">
        <v>1</v>
      </c>
      <c r="BB2" s="108" t="s">
        <v>1</v>
      </c>
      <c r="BC2" s="108" t="s">
        <v>734</v>
      </c>
      <c r="BD2" s="108" t="s">
        <v>89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89</v>
      </c>
      <c r="AZ3" s="108" t="s">
        <v>735</v>
      </c>
      <c r="BA3" s="108" t="s">
        <v>1</v>
      </c>
      <c r="BB3" s="108" t="s">
        <v>1</v>
      </c>
      <c r="BC3" s="108" t="s">
        <v>736</v>
      </c>
      <c r="BD3" s="108" t="s">
        <v>89</v>
      </c>
    </row>
    <row r="4" spans="1:56" s="1" customFormat="1" ht="24.95" customHeight="1">
      <c r="B4" s="20"/>
      <c r="D4" s="111" t="s">
        <v>108</v>
      </c>
      <c r="L4" s="20"/>
      <c r="M4" s="112" t="s">
        <v>10</v>
      </c>
      <c r="AT4" s="17" t="s">
        <v>4</v>
      </c>
      <c r="AZ4" s="108" t="s">
        <v>214</v>
      </c>
      <c r="BA4" s="108" t="s">
        <v>1</v>
      </c>
      <c r="BB4" s="108" t="s">
        <v>1</v>
      </c>
      <c r="BC4" s="108" t="s">
        <v>737</v>
      </c>
      <c r="BD4" s="108" t="s">
        <v>89</v>
      </c>
    </row>
    <row r="5" spans="1:56" s="1" customFormat="1" ht="6.95" customHeight="1">
      <c r="B5" s="20"/>
      <c r="L5" s="20"/>
      <c r="AZ5" s="108" t="s">
        <v>738</v>
      </c>
      <c r="BA5" s="108" t="s">
        <v>1</v>
      </c>
      <c r="BB5" s="108" t="s">
        <v>1</v>
      </c>
      <c r="BC5" s="108" t="s">
        <v>739</v>
      </c>
      <c r="BD5" s="108" t="s">
        <v>89</v>
      </c>
    </row>
    <row r="6" spans="1:56" s="1" customFormat="1" ht="12" customHeight="1">
      <c r="B6" s="20"/>
      <c r="D6" s="113" t="s">
        <v>16</v>
      </c>
      <c r="L6" s="20"/>
      <c r="AZ6" s="108" t="s">
        <v>97</v>
      </c>
      <c r="BA6" s="108" t="s">
        <v>1</v>
      </c>
      <c r="BB6" s="108" t="s">
        <v>1</v>
      </c>
      <c r="BC6" s="108" t="s">
        <v>284</v>
      </c>
      <c r="BD6" s="108" t="s">
        <v>89</v>
      </c>
    </row>
    <row r="7" spans="1:56" s="1" customFormat="1" ht="16.5" customHeight="1">
      <c r="B7" s="20"/>
      <c r="E7" s="311" t="str">
        <f>'Rekapitulace stavby'!K6</f>
        <v>Rekonstrukce MK v obci Kfely, II. část – přední Kfely</v>
      </c>
      <c r="F7" s="312"/>
      <c r="G7" s="312"/>
      <c r="H7" s="312"/>
      <c r="L7" s="20"/>
      <c r="AZ7" s="108" t="s">
        <v>740</v>
      </c>
      <c r="BA7" s="108" t="s">
        <v>1</v>
      </c>
      <c r="BB7" s="108" t="s">
        <v>1</v>
      </c>
      <c r="BC7" s="108" t="s">
        <v>107</v>
      </c>
      <c r="BD7" s="108" t="s">
        <v>89</v>
      </c>
    </row>
    <row r="8" spans="1:56" s="2" customFormat="1" ht="12" customHeight="1">
      <c r="A8" s="34"/>
      <c r="B8" s="39"/>
      <c r="C8" s="34"/>
      <c r="D8" s="113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108" t="s">
        <v>741</v>
      </c>
      <c r="BA8" s="108" t="s">
        <v>1</v>
      </c>
      <c r="BB8" s="108" t="s">
        <v>1</v>
      </c>
      <c r="BC8" s="108" t="s">
        <v>579</v>
      </c>
      <c r="BD8" s="108" t="s">
        <v>89</v>
      </c>
    </row>
    <row r="9" spans="1:56" s="2" customFormat="1" ht="16.5" customHeight="1">
      <c r="A9" s="34"/>
      <c r="B9" s="39"/>
      <c r="C9" s="34"/>
      <c r="D9" s="34"/>
      <c r="E9" s="313" t="s">
        <v>742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08" t="s">
        <v>743</v>
      </c>
      <c r="BA9" s="108" t="s">
        <v>1</v>
      </c>
      <c r="BB9" s="108" t="s">
        <v>1</v>
      </c>
      <c r="BC9" s="108" t="s">
        <v>744</v>
      </c>
      <c r="BD9" s="108" t="s">
        <v>89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08" t="s">
        <v>745</v>
      </c>
      <c r="BA10" s="108" t="s">
        <v>1</v>
      </c>
      <c r="BB10" s="108" t="s">
        <v>1</v>
      </c>
      <c r="BC10" s="108" t="s">
        <v>746</v>
      </c>
      <c r="BD10" s="108" t="s">
        <v>89</v>
      </c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08" t="s">
        <v>747</v>
      </c>
      <c r="BA11" s="108" t="s">
        <v>1</v>
      </c>
      <c r="BB11" s="108" t="s">
        <v>1</v>
      </c>
      <c r="BC11" s="108" t="s">
        <v>748</v>
      </c>
      <c r="BD11" s="108" t="s">
        <v>89</v>
      </c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12. 9. 2022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08" t="s">
        <v>749</v>
      </c>
      <c r="BA12" s="108" t="s">
        <v>1</v>
      </c>
      <c r="BB12" s="108" t="s">
        <v>1</v>
      </c>
      <c r="BC12" s="108" t="s">
        <v>750</v>
      </c>
      <c r="BD12" s="108" t="s">
        <v>89</v>
      </c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08" t="s">
        <v>751</v>
      </c>
      <c r="BA13" s="108" t="s">
        <v>1</v>
      </c>
      <c r="BB13" s="108" t="s">
        <v>1</v>
      </c>
      <c r="BC13" s="108" t="s">
        <v>460</v>
      </c>
      <c r="BD13" s="108" t="s">
        <v>89</v>
      </c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08" t="s">
        <v>752</v>
      </c>
      <c r="BA14" s="108" t="s">
        <v>1</v>
      </c>
      <c r="BB14" s="108" t="s">
        <v>1</v>
      </c>
      <c r="BC14" s="108" t="s">
        <v>342</v>
      </c>
      <c r="BD14" s="108" t="s">
        <v>89</v>
      </c>
    </row>
    <row r="15" spans="1:56" s="2" customFormat="1" ht="18" customHeight="1">
      <c r="A15" s="34"/>
      <c r="B15" s="39"/>
      <c r="C15" s="34"/>
      <c r="D15" s="34"/>
      <c r="E15" s="114" t="s">
        <v>27</v>
      </c>
      <c r="F15" s="34"/>
      <c r="G15" s="34"/>
      <c r="H15" s="34"/>
      <c r="I15" s="113" t="s">
        <v>28</v>
      </c>
      <c r="J15" s="114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08" t="s">
        <v>753</v>
      </c>
      <c r="BA15" s="108" t="s">
        <v>1</v>
      </c>
      <c r="BB15" s="108" t="s">
        <v>1</v>
      </c>
      <c r="BC15" s="108" t="s">
        <v>89</v>
      </c>
      <c r="BD15" s="108" t="s">
        <v>89</v>
      </c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108" t="s">
        <v>754</v>
      </c>
      <c r="BA16" s="108" t="s">
        <v>1</v>
      </c>
      <c r="BB16" s="108" t="s">
        <v>1</v>
      </c>
      <c r="BC16" s="108" t="s">
        <v>755</v>
      </c>
      <c r="BD16" s="108" t="s">
        <v>89</v>
      </c>
    </row>
    <row r="17" spans="1:56" s="2" customFormat="1" ht="12" customHeight="1">
      <c r="A17" s="34"/>
      <c r="B17" s="39"/>
      <c r="C17" s="34"/>
      <c r="D17" s="113" t="s">
        <v>30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108" t="s">
        <v>756</v>
      </c>
      <c r="BA17" s="108" t="s">
        <v>1</v>
      </c>
      <c r="BB17" s="108" t="s">
        <v>1</v>
      </c>
      <c r="BC17" s="108" t="s">
        <v>406</v>
      </c>
      <c r="BD17" s="108" t="s">
        <v>89</v>
      </c>
    </row>
    <row r="18" spans="1:56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108" t="s">
        <v>757</v>
      </c>
      <c r="BA18" s="108" t="s">
        <v>1</v>
      </c>
      <c r="BB18" s="108" t="s">
        <v>1</v>
      </c>
      <c r="BC18" s="108" t="s">
        <v>8</v>
      </c>
      <c r="BD18" s="108" t="s">
        <v>89</v>
      </c>
    </row>
    <row r="19" spans="1:56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56" s="2" customFormat="1" ht="12" customHeight="1">
      <c r="A20" s="34"/>
      <c r="B20" s="39"/>
      <c r="C20" s="34"/>
      <c r="D20" s="113" t="s">
        <v>32</v>
      </c>
      <c r="E20" s="34"/>
      <c r="F20" s="34"/>
      <c r="G20" s="34"/>
      <c r="H20" s="34"/>
      <c r="I20" s="113" t="s">
        <v>25</v>
      </c>
      <c r="J20" s="114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56" s="2" customFormat="1" ht="18" customHeight="1">
      <c r="A21" s="34"/>
      <c r="B21" s="39"/>
      <c r="C21" s="34"/>
      <c r="D21" s="34"/>
      <c r="E21" s="114" t="s">
        <v>34</v>
      </c>
      <c r="F21" s="34"/>
      <c r="G21" s="34"/>
      <c r="H21" s="34"/>
      <c r="I21" s="113" t="s">
        <v>28</v>
      </c>
      <c r="J21" s="114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56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56" s="2" customFormat="1" ht="12" customHeight="1">
      <c r="A23" s="34"/>
      <c r="B23" s="39"/>
      <c r="C23" s="34"/>
      <c r="D23" s="113" t="s">
        <v>37</v>
      </c>
      <c r="E23" s="34"/>
      <c r="F23" s="34"/>
      <c r="G23" s="34"/>
      <c r="H23" s="34"/>
      <c r="I23" s="113" t="s">
        <v>25</v>
      </c>
      <c r="J23" s="114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56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28</v>
      </c>
      <c r="J24" s="114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56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56" s="2" customFormat="1" ht="12" customHeight="1">
      <c r="A26" s="34"/>
      <c r="B26" s="39"/>
      <c r="C26" s="34"/>
      <c r="D26" s="113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56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56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56" s="2" customFormat="1" ht="25.35" customHeight="1">
      <c r="A30" s="34"/>
      <c r="B30" s="39"/>
      <c r="C30" s="34"/>
      <c r="D30" s="120" t="s">
        <v>39</v>
      </c>
      <c r="E30" s="34"/>
      <c r="F30" s="34"/>
      <c r="G30" s="34"/>
      <c r="H30" s="34"/>
      <c r="I30" s="34"/>
      <c r="J30" s="121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14.45" customHeight="1">
      <c r="A32" s="34"/>
      <c r="B32" s="39"/>
      <c r="C32" s="34"/>
      <c r="D32" s="34"/>
      <c r="E32" s="34"/>
      <c r="F32" s="122" t="s">
        <v>41</v>
      </c>
      <c r="G32" s="34"/>
      <c r="H32" s="34"/>
      <c r="I32" s="122" t="s">
        <v>40</v>
      </c>
      <c r="J32" s="122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43</v>
      </c>
      <c r="E33" s="113" t="s">
        <v>44</v>
      </c>
      <c r="F33" s="124">
        <f>ROUND((SUM(BE125:BE272)),  2)</f>
        <v>0</v>
      </c>
      <c r="G33" s="34"/>
      <c r="H33" s="34"/>
      <c r="I33" s="125">
        <v>0.21</v>
      </c>
      <c r="J33" s="124">
        <f>ROUND(((SUM(BE125:BE272))*I33),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45</v>
      </c>
      <c r="F34" s="124">
        <f>ROUND((SUM(BF125:BF272)),  2)</f>
        <v>0</v>
      </c>
      <c r="G34" s="34"/>
      <c r="H34" s="34"/>
      <c r="I34" s="125">
        <v>0.15</v>
      </c>
      <c r="J34" s="124">
        <f>ROUND(((SUM(BF125:BF272))*I34),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46</v>
      </c>
      <c r="F35" s="124">
        <f>ROUND((SUM(BG125:BG272)),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47</v>
      </c>
      <c r="F36" s="124">
        <f>ROUND((SUM(BH125:BH272)),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48</v>
      </c>
      <c r="F37" s="124">
        <f>ROUND((SUM(BI125:BI272)),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49</v>
      </c>
      <c r="E39" s="128"/>
      <c r="F39" s="128"/>
      <c r="G39" s="129" t="s">
        <v>50</v>
      </c>
      <c r="H39" s="130" t="s">
        <v>51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Rekonstrukce MK v obci Kfely, II. část – přední Kfely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SO 431 - VO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12. 9. 2022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Ostrov</v>
      </c>
      <c r="G91" s="36"/>
      <c r="H91" s="36"/>
      <c r="I91" s="29" t="s">
        <v>32</v>
      </c>
      <c r="J91" s="32" t="str">
        <f>E21</f>
        <v>Ing. Igor Hrazdil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Igor Hrazdil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115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48"/>
      <c r="C97" s="149"/>
      <c r="D97" s="150" t="s">
        <v>117</v>
      </c>
      <c r="E97" s="151"/>
      <c r="F97" s="151"/>
      <c r="G97" s="151"/>
      <c r="H97" s="151"/>
      <c r="I97" s="151"/>
      <c r="J97" s="152">
        <f>J126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236</v>
      </c>
      <c r="E98" s="157"/>
      <c r="F98" s="157"/>
      <c r="G98" s="157"/>
      <c r="H98" s="157"/>
      <c r="I98" s="157"/>
      <c r="J98" s="158">
        <f>J127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241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31" s="9" customFormat="1" ht="24.95" customHeight="1">
      <c r="B100" s="148"/>
      <c r="C100" s="149"/>
      <c r="D100" s="150" t="s">
        <v>243</v>
      </c>
      <c r="E100" s="151"/>
      <c r="F100" s="151"/>
      <c r="G100" s="151"/>
      <c r="H100" s="151"/>
      <c r="I100" s="151"/>
      <c r="J100" s="152">
        <f>J141</f>
        <v>0</v>
      </c>
      <c r="K100" s="149"/>
      <c r="L100" s="153"/>
    </row>
    <row r="101" spans="1:31" s="10" customFormat="1" ht="19.899999999999999" customHeight="1">
      <c r="B101" s="154"/>
      <c r="C101" s="155"/>
      <c r="D101" s="156" t="s">
        <v>758</v>
      </c>
      <c r="E101" s="157"/>
      <c r="F101" s="157"/>
      <c r="G101" s="157"/>
      <c r="H101" s="157"/>
      <c r="I101" s="157"/>
      <c r="J101" s="158">
        <f>J142</f>
        <v>0</v>
      </c>
      <c r="K101" s="155"/>
      <c r="L101" s="159"/>
    </row>
    <row r="102" spans="1:31" s="9" customFormat="1" ht="24.95" customHeight="1">
      <c r="B102" s="148"/>
      <c r="C102" s="149"/>
      <c r="D102" s="150" t="s">
        <v>245</v>
      </c>
      <c r="E102" s="151"/>
      <c r="F102" s="151"/>
      <c r="G102" s="151"/>
      <c r="H102" s="151"/>
      <c r="I102" s="151"/>
      <c r="J102" s="152">
        <f>J164</f>
        <v>0</v>
      </c>
      <c r="K102" s="149"/>
      <c r="L102" s="153"/>
    </row>
    <row r="103" spans="1:31" s="10" customFormat="1" ht="19.899999999999999" customHeight="1">
      <c r="B103" s="154"/>
      <c r="C103" s="155"/>
      <c r="D103" s="156" t="s">
        <v>759</v>
      </c>
      <c r="E103" s="157"/>
      <c r="F103" s="157"/>
      <c r="G103" s="157"/>
      <c r="H103" s="157"/>
      <c r="I103" s="157"/>
      <c r="J103" s="158">
        <f>J165</f>
        <v>0</v>
      </c>
      <c r="K103" s="155"/>
      <c r="L103" s="159"/>
    </row>
    <row r="104" spans="1:31" s="10" customFormat="1" ht="19.899999999999999" customHeight="1">
      <c r="B104" s="154"/>
      <c r="C104" s="155"/>
      <c r="D104" s="156" t="s">
        <v>760</v>
      </c>
      <c r="E104" s="157"/>
      <c r="F104" s="157"/>
      <c r="G104" s="157"/>
      <c r="H104" s="157"/>
      <c r="I104" s="157"/>
      <c r="J104" s="158">
        <f>J200</f>
        <v>0</v>
      </c>
      <c r="K104" s="155"/>
      <c r="L104" s="159"/>
    </row>
    <row r="105" spans="1:31" s="10" customFormat="1" ht="19.899999999999999" customHeight="1">
      <c r="B105" s="154"/>
      <c r="C105" s="155"/>
      <c r="D105" s="156" t="s">
        <v>246</v>
      </c>
      <c r="E105" s="157"/>
      <c r="F105" s="157"/>
      <c r="G105" s="157"/>
      <c r="H105" s="157"/>
      <c r="I105" s="157"/>
      <c r="J105" s="158">
        <f>J205</f>
        <v>0</v>
      </c>
      <c r="K105" s="155"/>
      <c r="L105" s="159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119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18" t="str">
        <f>E7</f>
        <v>Rekonstrukce MK v obci Kfely, II. část – přední Kfely</v>
      </c>
      <c r="F115" s="319"/>
      <c r="G115" s="319"/>
      <c r="H115" s="319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110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0" t="str">
        <f>E9</f>
        <v>SO 431 - VO</v>
      </c>
      <c r="F117" s="320"/>
      <c r="G117" s="320"/>
      <c r="H117" s="320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29" t="s">
        <v>22</v>
      </c>
      <c r="J119" s="66" t="str">
        <f>IF(J12="","",J12)</f>
        <v>12. 9. 2022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24</v>
      </c>
      <c r="D121" s="36"/>
      <c r="E121" s="36"/>
      <c r="F121" s="27" t="str">
        <f>E15</f>
        <v>Město Ostrov</v>
      </c>
      <c r="G121" s="36"/>
      <c r="H121" s="36"/>
      <c r="I121" s="29" t="s">
        <v>32</v>
      </c>
      <c r="J121" s="32" t="str">
        <f>E21</f>
        <v>Ing. Igor Hrazdil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30</v>
      </c>
      <c r="D122" s="36"/>
      <c r="E122" s="36"/>
      <c r="F122" s="27" t="str">
        <f>IF(E18="","",E18)</f>
        <v>Vyplň údaj</v>
      </c>
      <c r="G122" s="36"/>
      <c r="H122" s="36"/>
      <c r="I122" s="29" t="s">
        <v>37</v>
      </c>
      <c r="J122" s="32" t="str">
        <f>E24</f>
        <v>Ing. Igor Hrazdil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0"/>
      <c r="B124" s="161"/>
      <c r="C124" s="162" t="s">
        <v>120</v>
      </c>
      <c r="D124" s="163" t="s">
        <v>64</v>
      </c>
      <c r="E124" s="163" t="s">
        <v>60</v>
      </c>
      <c r="F124" s="163" t="s">
        <v>61</v>
      </c>
      <c r="G124" s="163" t="s">
        <v>121</v>
      </c>
      <c r="H124" s="163" t="s">
        <v>122</v>
      </c>
      <c r="I124" s="163" t="s">
        <v>123</v>
      </c>
      <c r="J124" s="163" t="s">
        <v>114</v>
      </c>
      <c r="K124" s="164" t="s">
        <v>124</v>
      </c>
      <c r="L124" s="165"/>
      <c r="M124" s="75" t="s">
        <v>1</v>
      </c>
      <c r="N124" s="76" t="s">
        <v>43</v>
      </c>
      <c r="O124" s="76" t="s">
        <v>125</v>
      </c>
      <c r="P124" s="76" t="s">
        <v>126</v>
      </c>
      <c r="Q124" s="76" t="s">
        <v>127</v>
      </c>
      <c r="R124" s="76" t="s">
        <v>128</v>
      </c>
      <c r="S124" s="76" t="s">
        <v>129</v>
      </c>
      <c r="T124" s="77" t="s">
        <v>130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4"/>
      <c r="B125" s="35"/>
      <c r="C125" s="82" t="s">
        <v>131</v>
      </c>
      <c r="D125" s="36"/>
      <c r="E125" s="36"/>
      <c r="F125" s="36"/>
      <c r="G125" s="36"/>
      <c r="H125" s="36"/>
      <c r="I125" s="36"/>
      <c r="J125" s="166">
        <f>BK125</f>
        <v>0</v>
      </c>
      <c r="K125" s="36"/>
      <c r="L125" s="39"/>
      <c r="M125" s="78"/>
      <c r="N125" s="167"/>
      <c r="O125" s="79"/>
      <c r="P125" s="168">
        <f>P126+P141+P164</f>
        <v>0</v>
      </c>
      <c r="Q125" s="79"/>
      <c r="R125" s="168">
        <f>R126+R141+R164</f>
        <v>38.155459999999991</v>
      </c>
      <c r="S125" s="79"/>
      <c r="T125" s="169">
        <f>T126+T141+T164</f>
        <v>5.6320000000000006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78</v>
      </c>
      <c r="AU125" s="17" t="s">
        <v>116</v>
      </c>
      <c r="BK125" s="170">
        <f>BK126+BK141+BK164</f>
        <v>0</v>
      </c>
    </row>
    <row r="126" spans="1:65" s="12" customFormat="1" ht="25.9" customHeight="1">
      <c r="B126" s="171"/>
      <c r="C126" s="172"/>
      <c r="D126" s="173" t="s">
        <v>78</v>
      </c>
      <c r="E126" s="174" t="s">
        <v>132</v>
      </c>
      <c r="F126" s="174" t="s">
        <v>133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P127+P134</f>
        <v>0</v>
      </c>
      <c r="Q126" s="179"/>
      <c r="R126" s="180">
        <f>R127+R134</f>
        <v>0</v>
      </c>
      <c r="S126" s="179"/>
      <c r="T126" s="181">
        <f>T127+T134</f>
        <v>0</v>
      </c>
      <c r="AR126" s="182" t="s">
        <v>87</v>
      </c>
      <c r="AT126" s="183" t="s">
        <v>78</v>
      </c>
      <c r="AU126" s="183" t="s">
        <v>79</v>
      </c>
      <c r="AY126" s="182" t="s">
        <v>134</v>
      </c>
      <c r="BK126" s="184">
        <f>BK127+BK134</f>
        <v>0</v>
      </c>
    </row>
    <row r="127" spans="1:65" s="12" customFormat="1" ht="22.9" customHeight="1">
      <c r="B127" s="171"/>
      <c r="C127" s="172"/>
      <c r="D127" s="173" t="s">
        <v>78</v>
      </c>
      <c r="E127" s="185" t="s">
        <v>87</v>
      </c>
      <c r="F127" s="185" t="s">
        <v>247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SUM(P128:P133)</f>
        <v>0</v>
      </c>
      <c r="Q127" s="179"/>
      <c r="R127" s="180">
        <f>SUM(R128:R133)</f>
        <v>0</v>
      </c>
      <c r="S127" s="179"/>
      <c r="T127" s="181">
        <f>SUM(T128:T133)</f>
        <v>0</v>
      </c>
      <c r="AR127" s="182" t="s">
        <v>87</v>
      </c>
      <c r="AT127" s="183" t="s">
        <v>78</v>
      </c>
      <c r="AU127" s="183" t="s">
        <v>87</v>
      </c>
      <c r="AY127" s="182" t="s">
        <v>134</v>
      </c>
      <c r="BK127" s="184">
        <f>SUM(BK128:BK133)</f>
        <v>0</v>
      </c>
    </row>
    <row r="128" spans="1:65" s="2" customFormat="1" ht="37.9" customHeight="1">
      <c r="A128" s="34"/>
      <c r="B128" s="35"/>
      <c r="C128" s="187" t="s">
        <v>87</v>
      </c>
      <c r="D128" s="187" t="s">
        <v>137</v>
      </c>
      <c r="E128" s="188" t="s">
        <v>306</v>
      </c>
      <c r="F128" s="189" t="s">
        <v>307</v>
      </c>
      <c r="G128" s="190" t="s">
        <v>301</v>
      </c>
      <c r="H128" s="191">
        <v>0.32</v>
      </c>
      <c r="I128" s="192"/>
      <c r="J128" s="193">
        <f>ROUND(I128*H128,2)</f>
        <v>0</v>
      </c>
      <c r="K128" s="189" t="s">
        <v>141</v>
      </c>
      <c r="L128" s="39"/>
      <c r="M128" s="194" t="s">
        <v>1</v>
      </c>
      <c r="N128" s="195" t="s">
        <v>44</v>
      </c>
      <c r="O128" s="71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107</v>
      </c>
      <c r="AT128" s="198" t="s">
        <v>137</v>
      </c>
      <c r="AU128" s="198" t="s">
        <v>89</v>
      </c>
      <c r="AY128" s="17" t="s">
        <v>134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7" t="s">
        <v>87</v>
      </c>
      <c r="BK128" s="199">
        <f>ROUND(I128*H128,2)</f>
        <v>0</v>
      </c>
      <c r="BL128" s="17" t="s">
        <v>107</v>
      </c>
      <c r="BM128" s="198" t="s">
        <v>761</v>
      </c>
    </row>
    <row r="129" spans="1:65" s="2" customFormat="1" ht="39">
      <c r="A129" s="34"/>
      <c r="B129" s="35"/>
      <c r="C129" s="36"/>
      <c r="D129" s="200" t="s">
        <v>143</v>
      </c>
      <c r="E129" s="36"/>
      <c r="F129" s="201" t="s">
        <v>309</v>
      </c>
      <c r="G129" s="36"/>
      <c r="H129" s="36"/>
      <c r="I129" s="202"/>
      <c r="J129" s="36"/>
      <c r="K129" s="36"/>
      <c r="L129" s="39"/>
      <c r="M129" s="203"/>
      <c r="N129" s="204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143</v>
      </c>
      <c r="AU129" s="17" t="s">
        <v>89</v>
      </c>
    </row>
    <row r="130" spans="1:65" s="13" customFormat="1" ht="11.25">
      <c r="B130" s="205"/>
      <c r="C130" s="206"/>
      <c r="D130" s="200" t="s">
        <v>145</v>
      </c>
      <c r="E130" s="207" t="s">
        <v>733</v>
      </c>
      <c r="F130" s="208" t="s">
        <v>762</v>
      </c>
      <c r="G130" s="206"/>
      <c r="H130" s="209">
        <v>0.32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145</v>
      </c>
      <c r="AU130" s="215" t="s">
        <v>89</v>
      </c>
      <c r="AV130" s="13" t="s">
        <v>89</v>
      </c>
      <c r="AW130" s="13" t="s">
        <v>36</v>
      </c>
      <c r="AX130" s="13" t="s">
        <v>87</v>
      </c>
      <c r="AY130" s="215" t="s">
        <v>134</v>
      </c>
    </row>
    <row r="131" spans="1:65" s="2" customFormat="1" ht="44.25" customHeight="1">
      <c r="A131" s="34"/>
      <c r="B131" s="35"/>
      <c r="C131" s="187" t="s">
        <v>89</v>
      </c>
      <c r="D131" s="187" t="s">
        <v>137</v>
      </c>
      <c r="E131" s="188" t="s">
        <v>310</v>
      </c>
      <c r="F131" s="189" t="s">
        <v>311</v>
      </c>
      <c r="G131" s="190" t="s">
        <v>301</v>
      </c>
      <c r="H131" s="191">
        <v>0.32</v>
      </c>
      <c r="I131" s="192"/>
      <c r="J131" s="193">
        <f>ROUND(I131*H131,2)</f>
        <v>0</v>
      </c>
      <c r="K131" s="189" t="s">
        <v>141</v>
      </c>
      <c r="L131" s="39"/>
      <c r="M131" s="194" t="s">
        <v>1</v>
      </c>
      <c r="N131" s="195" t="s">
        <v>44</v>
      </c>
      <c r="O131" s="71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107</v>
      </c>
      <c r="AT131" s="198" t="s">
        <v>137</v>
      </c>
      <c r="AU131" s="198" t="s">
        <v>89</v>
      </c>
      <c r="AY131" s="17" t="s">
        <v>134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7" t="s">
        <v>87</v>
      </c>
      <c r="BK131" s="199">
        <f>ROUND(I131*H131,2)</f>
        <v>0</v>
      </c>
      <c r="BL131" s="17" t="s">
        <v>107</v>
      </c>
      <c r="BM131" s="198" t="s">
        <v>763</v>
      </c>
    </row>
    <row r="132" spans="1:65" s="2" customFormat="1" ht="48.75">
      <c r="A132" s="34"/>
      <c r="B132" s="35"/>
      <c r="C132" s="36"/>
      <c r="D132" s="200" t="s">
        <v>143</v>
      </c>
      <c r="E132" s="36"/>
      <c r="F132" s="201" t="s">
        <v>313</v>
      </c>
      <c r="G132" s="36"/>
      <c r="H132" s="36"/>
      <c r="I132" s="202"/>
      <c r="J132" s="36"/>
      <c r="K132" s="36"/>
      <c r="L132" s="39"/>
      <c r="M132" s="203"/>
      <c r="N132" s="204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143</v>
      </c>
      <c r="AU132" s="17" t="s">
        <v>89</v>
      </c>
    </row>
    <row r="133" spans="1:65" s="13" customFormat="1" ht="11.25">
      <c r="B133" s="205"/>
      <c r="C133" s="206"/>
      <c r="D133" s="200" t="s">
        <v>145</v>
      </c>
      <c r="E133" s="207" t="s">
        <v>1</v>
      </c>
      <c r="F133" s="208" t="s">
        <v>764</v>
      </c>
      <c r="G133" s="206"/>
      <c r="H133" s="209">
        <v>0.32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145</v>
      </c>
      <c r="AU133" s="215" t="s">
        <v>89</v>
      </c>
      <c r="AV133" s="13" t="s">
        <v>89</v>
      </c>
      <c r="AW133" s="13" t="s">
        <v>36</v>
      </c>
      <c r="AX133" s="13" t="s">
        <v>87</v>
      </c>
      <c r="AY133" s="215" t="s">
        <v>134</v>
      </c>
    </row>
    <row r="134" spans="1:65" s="12" customFormat="1" ht="22.9" customHeight="1">
      <c r="B134" s="171"/>
      <c r="C134" s="172"/>
      <c r="D134" s="173" t="s">
        <v>78</v>
      </c>
      <c r="E134" s="185" t="s">
        <v>585</v>
      </c>
      <c r="F134" s="185" t="s">
        <v>586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SUM(P135:P140)</f>
        <v>0</v>
      </c>
      <c r="Q134" s="179"/>
      <c r="R134" s="180">
        <f>SUM(R135:R140)</f>
        <v>0</v>
      </c>
      <c r="S134" s="179"/>
      <c r="T134" s="181">
        <f>SUM(T135:T140)</f>
        <v>0</v>
      </c>
      <c r="AR134" s="182" t="s">
        <v>87</v>
      </c>
      <c r="AT134" s="183" t="s">
        <v>78</v>
      </c>
      <c r="AU134" s="183" t="s">
        <v>87</v>
      </c>
      <c r="AY134" s="182" t="s">
        <v>134</v>
      </c>
      <c r="BK134" s="184">
        <f>SUM(BK135:BK140)</f>
        <v>0</v>
      </c>
    </row>
    <row r="135" spans="1:65" s="2" customFormat="1" ht="37.9" customHeight="1">
      <c r="A135" s="34"/>
      <c r="B135" s="35"/>
      <c r="C135" s="187" t="s">
        <v>154</v>
      </c>
      <c r="D135" s="187" t="s">
        <v>137</v>
      </c>
      <c r="E135" s="188" t="s">
        <v>588</v>
      </c>
      <c r="F135" s="189" t="s">
        <v>589</v>
      </c>
      <c r="G135" s="190" t="s">
        <v>571</v>
      </c>
      <c r="H135" s="191">
        <v>5.6319999999999997</v>
      </c>
      <c r="I135" s="192"/>
      <c r="J135" s="193">
        <f>ROUND(I135*H135,2)</f>
        <v>0</v>
      </c>
      <c r="K135" s="189" t="s">
        <v>141</v>
      </c>
      <c r="L135" s="39"/>
      <c r="M135" s="194" t="s">
        <v>1</v>
      </c>
      <c r="N135" s="195" t="s">
        <v>44</v>
      </c>
      <c r="O135" s="71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107</v>
      </c>
      <c r="AT135" s="198" t="s">
        <v>137</v>
      </c>
      <c r="AU135" s="198" t="s">
        <v>89</v>
      </c>
      <c r="AY135" s="17" t="s">
        <v>134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87</v>
      </c>
      <c r="BK135" s="199">
        <f>ROUND(I135*H135,2)</f>
        <v>0</v>
      </c>
      <c r="BL135" s="17" t="s">
        <v>107</v>
      </c>
      <c r="BM135" s="198" t="s">
        <v>765</v>
      </c>
    </row>
    <row r="136" spans="1:65" s="2" customFormat="1" ht="29.25">
      <c r="A136" s="34"/>
      <c r="B136" s="35"/>
      <c r="C136" s="36"/>
      <c r="D136" s="200" t="s">
        <v>143</v>
      </c>
      <c r="E136" s="36"/>
      <c r="F136" s="201" t="s">
        <v>591</v>
      </c>
      <c r="G136" s="36"/>
      <c r="H136" s="36"/>
      <c r="I136" s="202"/>
      <c r="J136" s="36"/>
      <c r="K136" s="36"/>
      <c r="L136" s="39"/>
      <c r="M136" s="203"/>
      <c r="N136" s="204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143</v>
      </c>
      <c r="AU136" s="17" t="s">
        <v>89</v>
      </c>
    </row>
    <row r="137" spans="1:65" s="13" customFormat="1" ht="11.25">
      <c r="B137" s="205"/>
      <c r="C137" s="206"/>
      <c r="D137" s="200" t="s">
        <v>145</v>
      </c>
      <c r="E137" s="207" t="s">
        <v>1</v>
      </c>
      <c r="F137" s="208" t="s">
        <v>214</v>
      </c>
      <c r="G137" s="206"/>
      <c r="H137" s="209">
        <v>5.6319999999999997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145</v>
      </c>
      <c r="AU137" s="215" t="s">
        <v>89</v>
      </c>
      <c r="AV137" s="13" t="s">
        <v>89</v>
      </c>
      <c r="AW137" s="13" t="s">
        <v>36</v>
      </c>
      <c r="AX137" s="13" t="s">
        <v>87</v>
      </c>
      <c r="AY137" s="215" t="s">
        <v>134</v>
      </c>
    </row>
    <row r="138" spans="1:65" s="2" customFormat="1" ht="44.25" customHeight="1">
      <c r="A138" s="34"/>
      <c r="B138" s="35"/>
      <c r="C138" s="187" t="s">
        <v>107</v>
      </c>
      <c r="D138" s="187" t="s">
        <v>137</v>
      </c>
      <c r="E138" s="188" t="s">
        <v>593</v>
      </c>
      <c r="F138" s="189" t="s">
        <v>594</v>
      </c>
      <c r="G138" s="190" t="s">
        <v>571</v>
      </c>
      <c r="H138" s="191">
        <v>0.32</v>
      </c>
      <c r="I138" s="192"/>
      <c r="J138" s="193">
        <f>ROUND(I138*H138,2)</f>
        <v>0</v>
      </c>
      <c r="K138" s="189" t="s">
        <v>141</v>
      </c>
      <c r="L138" s="39"/>
      <c r="M138" s="194" t="s">
        <v>1</v>
      </c>
      <c r="N138" s="195" t="s">
        <v>44</v>
      </c>
      <c r="O138" s="71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107</v>
      </c>
      <c r="AT138" s="198" t="s">
        <v>137</v>
      </c>
      <c r="AU138" s="198" t="s">
        <v>89</v>
      </c>
      <c r="AY138" s="17" t="s">
        <v>134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87</v>
      </c>
      <c r="BK138" s="199">
        <f>ROUND(I138*H138,2)</f>
        <v>0</v>
      </c>
      <c r="BL138" s="17" t="s">
        <v>107</v>
      </c>
      <c r="BM138" s="198" t="s">
        <v>766</v>
      </c>
    </row>
    <row r="139" spans="1:65" s="2" customFormat="1" ht="29.25">
      <c r="A139" s="34"/>
      <c r="B139" s="35"/>
      <c r="C139" s="36"/>
      <c r="D139" s="200" t="s">
        <v>143</v>
      </c>
      <c r="E139" s="36"/>
      <c r="F139" s="201" t="s">
        <v>594</v>
      </c>
      <c r="G139" s="36"/>
      <c r="H139" s="36"/>
      <c r="I139" s="202"/>
      <c r="J139" s="36"/>
      <c r="K139" s="36"/>
      <c r="L139" s="39"/>
      <c r="M139" s="203"/>
      <c r="N139" s="204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143</v>
      </c>
      <c r="AU139" s="17" t="s">
        <v>89</v>
      </c>
    </row>
    <row r="140" spans="1:65" s="13" customFormat="1" ht="11.25">
      <c r="B140" s="205"/>
      <c r="C140" s="206"/>
      <c r="D140" s="200" t="s">
        <v>145</v>
      </c>
      <c r="E140" s="207" t="s">
        <v>1</v>
      </c>
      <c r="F140" s="208" t="s">
        <v>733</v>
      </c>
      <c r="G140" s="206"/>
      <c r="H140" s="209">
        <v>0.32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145</v>
      </c>
      <c r="AU140" s="215" t="s">
        <v>89</v>
      </c>
      <c r="AV140" s="13" t="s">
        <v>89</v>
      </c>
      <c r="AW140" s="13" t="s">
        <v>36</v>
      </c>
      <c r="AX140" s="13" t="s">
        <v>87</v>
      </c>
      <c r="AY140" s="215" t="s">
        <v>134</v>
      </c>
    </row>
    <row r="141" spans="1:65" s="12" customFormat="1" ht="25.9" customHeight="1">
      <c r="B141" s="171"/>
      <c r="C141" s="172"/>
      <c r="D141" s="173" t="s">
        <v>78</v>
      </c>
      <c r="E141" s="174" t="s">
        <v>633</v>
      </c>
      <c r="F141" s="174" t="s">
        <v>634</v>
      </c>
      <c r="G141" s="172"/>
      <c r="H141" s="172"/>
      <c r="I141" s="175"/>
      <c r="J141" s="176">
        <f>BK141</f>
        <v>0</v>
      </c>
      <c r="K141" s="172"/>
      <c r="L141" s="177"/>
      <c r="M141" s="178"/>
      <c r="N141" s="179"/>
      <c r="O141" s="179"/>
      <c r="P141" s="180">
        <f>P142</f>
        <v>0</v>
      </c>
      <c r="Q141" s="179"/>
      <c r="R141" s="180">
        <f>R142</f>
        <v>0.25775999999999999</v>
      </c>
      <c r="S141" s="179"/>
      <c r="T141" s="181">
        <f>T142</f>
        <v>0</v>
      </c>
      <c r="AR141" s="182" t="s">
        <v>89</v>
      </c>
      <c r="AT141" s="183" t="s">
        <v>78</v>
      </c>
      <c r="AU141" s="183" t="s">
        <v>79</v>
      </c>
      <c r="AY141" s="182" t="s">
        <v>134</v>
      </c>
      <c r="BK141" s="184">
        <f>BK142</f>
        <v>0</v>
      </c>
    </row>
    <row r="142" spans="1:65" s="12" customFormat="1" ht="22.9" customHeight="1">
      <c r="B142" s="171"/>
      <c r="C142" s="172"/>
      <c r="D142" s="173" t="s">
        <v>78</v>
      </c>
      <c r="E142" s="185" t="s">
        <v>767</v>
      </c>
      <c r="F142" s="185" t="s">
        <v>768</v>
      </c>
      <c r="G142" s="172"/>
      <c r="H142" s="172"/>
      <c r="I142" s="175"/>
      <c r="J142" s="186">
        <f>BK142</f>
        <v>0</v>
      </c>
      <c r="K142" s="172"/>
      <c r="L142" s="177"/>
      <c r="M142" s="178"/>
      <c r="N142" s="179"/>
      <c r="O142" s="179"/>
      <c r="P142" s="180">
        <f>SUM(P143:P163)</f>
        <v>0</v>
      </c>
      <c r="Q142" s="179"/>
      <c r="R142" s="180">
        <f>SUM(R143:R163)</f>
        <v>0.25775999999999999</v>
      </c>
      <c r="S142" s="179"/>
      <c r="T142" s="181">
        <f>SUM(T143:T163)</f>
        <v>0</v>
      </c>
      <c r="AR142" s="182" t="s">
        <v>89</v>
      </c>
      <c r="AT142" s="183" t="s">
        <v>78</v>
      </c>
      <c r="AU142" s="183" t="s">
        <v>87</v>
      </c>
      <c r="AY142" s="182" t="s">
        <v>134</v>
      </c>
      <c r="BK142" s="184">
        <f>SUM(BK143:BK163)</f>
        <v>0</v>
      </c>
    </row>
    <row r="143" spans="1:65" s="2" customFormat="1" ht="24.2" customHeight="1">
      <c r="A143" s="34"/>
      <c r="B143" s="35"/>
      <c r="C143" s="187" t="s">
        <v>268</v>
      </c>
      <c r="D143" s="187" t="s">
        <v>137</v>
      </c>
      <c r="E143" s="188" t="s">
        <v>769</v>
      </c>
      <c r="F143" s="189" t="s">
        <v>770</v>
      </c>
      <c r="G143" s="190" t="s">
        <v>291</v>
      </c>
      <c r="H143" s="191">
        <v>64</v>
      </c>
      <c r="I143" s="192"/>
      <c r="J143" s="193">
        <f>ROUND(I143*H143,2)</f>
        <v>0</v>
      </c>
      <c r="K143" s="189" t="s">
        <v>141</v>
      </c>
      <c r="L143" s="39"/>
      <c r="M143" s="194" t="s">
        <v>1</v>
      </c>
      <c r="N143" s="195" t="s">
        <v>44</v>
      </c>
      <c r="O143" s="71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328</v>
      </c>
      <c r="AT143" s="198" t="s">
        <v>137</v>
      </c>
      <c r="AU143" s="198" t="s">
        <v>89</v>
      </c>
      <c r="AY143" s="17" t="s">
        <v>134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" t="s">
        <v>87</v>
      </c>
      <c r="BK143" s="199">
        <f>ROUND(I143*H143,2)</f>
        <v>0</v>
      </c>
      <c r="BL143" s="17" t="s">
        <v>328</v>
      </c>
      <c r="BM143" s="198" t="s">
        <v>771</v>
      </c>
    </row>
    <row r="144" spans="1:65" s="2" customFormat="1" ht="29.25">
      <c r="A144" s="34"/>
      <c r="B144" s="35"/>
      <c r="C144" s="36"/>
      <c r="D144" s="200" t="s">
        <v>143</v>
      </c>
      <c r="E144" s="36"/>
      <c r="F144" s="201" t="s">
        <v>772</v>
      </c>
      <c r="G144" s="36"/>
      <c r="H144" s="36"/>
      <c r="I144" s="202"/>
      <c r="J144" s="36"/>
      <c r="K144" s="36"/>
      <c r="L144" s="39"/>
      <c r="M144" s="203"/>
      <c r="N144" s="204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143</v>
      </c>
      <c r="AU144" s="17" t="s">
        <v>89</v>
      </c>
    </row>
    <row r="145" spans="1:65" s="13" customFormat="1" ht="11.25">
      <c r="B145" s="205"/>
      <c r="C145" s="206"/>
      <c r="D145" s="200" t="s">
        <v>145</v>
      </c>
      <c r="E145" s="207" t="s">
        <v>741</v>
      </c>
      <c r="F145" s="208" t="s">
        <v>773</v>
      </c>
      <c r="G145" s="206"/>
      <c r="H145" s="209">
        <v>64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145</v>
      </c>
      <c r="AU145" s="215" t="s">
        <v>89</v>
      </c>
      <c r="AV145" s="13" t="s">
        <v>89</v>
      </c>
      <c r="AW145" s="13" t="s">
        <v>36</v>
      </c>
      <c r="AX145" s="13" t="s">
        <v>87</v>
      </c>
      <c r="AY145" s="215" t="s">
        <v>134</v>
      </c>
    </row>
    <row r="146" spans="1:65" s="2" customFormat="1" ht="24.2" customHeight="1">
      <c r="A146" s="34"/>
      <c r="B146" s="35"/>
      <c r="C146" s="242" t="s">
        <v>212</v>
      </c>
      <c r="D146" s="242" t="s">
        <v>402</v>
      </c>
      <c r="E146" s="243" t="s">
        <v>774</v>
      </c>
      <c r="F146" s="244" t="s">
        <v>775</v>
      </c>
      <c r="G146" s="245" t="s">
        <v>291</v>
      </c>
      <c r="H146" s="246">
        <v>64</v>
      </c>
      <c r="I146" s="247"/>
      <c r="J146" s="248">
        <f>ROUND(I146*H146,2)</f>
        <v>0</v>
      </c>
      <c r="K146" s="244" t="s">
        <v>141</v>
      </c>
      <c r="L146" s="249"/>
      <c r="M146" s="250" t="s">
        <v>1</v>
      </c>
      <c r="N146" s="251" t="s">
        <v>44</v>
      </c>
      <c r="O146" s="71"/>
      <c r="P146" s="196">
        <f>O146*H146</f>
        <v>0</v>
      </c>
      <c r="Q146" s="196">
        <v>1.2E-4</v>
      </c>
      <c r="R146" s="196">
        <f>Q146*H146</f>
        <v>7.6800000000000002E-3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417</v>
      </c>
      <c r="AT146" s="198" t="s">
        <v>402</v>
      </c>
      <c r="AU146" s="198" t="s">
        <v>89</v>
      </c>
      <c r="AY146" s="17" t="s">
        <v>134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87</v>
      </c>
      <c r="BK146" s="199">
        <f>ROUND(I146*H146,2)</f>
        <v>0</v>
      </c>
      <c r="BL146" s="17" t="s">
        <v>328</v>
      </c>
      <c r="BM146" s="198" t="s">
        <v>776</v>
      </c>
    </row>
    <row r="147" spans="1:65" s="2" customFormat="1" ht="19.5">
      <c r="A147" s="34"/>
      <c r="B147" s="35"/>
      <c r="C147" s="36"/>
      <c r="D147" s="200" t="s">
        <v>143</v>
      </c>
      <c r="E147" s="36"/>
      <c r="F147" s="201" t="s">
        <v>775</v>
      </c>
      <c r="G147" s="36"/>
      <c r="H147" s="36"/>
      <c r="I147" s="202"/>
      <c r="J147" s="36"/>
      <c r="K147" s="36"/>
      <c r="L147" s="39"/>
      <c r="M147" s="203"/>
      <c r="N147" s="204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143</v>
      </c>
      <c r="AU147" s="17" t="s">
        <v>89</v>
      </c>
    </row>
    <row r="148" spans="1:65" s="13" customFormat="1" ht="11.25">
      <c r="B148" s="205"/>
      <c r="C148" s="206"/>
      <c r="D148" s="200" t="s">
        <v>145</v>
      </c>
      <c r="E148" s="207" t="s">
        <v>1</v>
      </c>
      <c r="F148" s="208" t="s">
        <v>741</v>
      </c>
      <c r="G148" s="206"/>
      <c r="H148" s="209">
        <v>64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145</v>
      </c>
      <c r="AU148" s="215" t="s">
        <v>89</v>
      </c>
      <c r="AV148" s="13" t="s">
        <v>89</v>
      </c>
      <c r="AW148" s="13" t="s">
        <v>36</v>
      </c>
      <c r="AX148" s="13" t="s">
        <v>87</v>
      </c>
      <c r="AY148" s="215" t="s">
        <v>134</v>
      </c>
    </row>
    <row r="149" spans="1:65" s="2" customFormat="1" ht="24.2" customHeight="1">
      <c r="A149" s="34"/>
      <c r="B149" s="35"/>
      <c r="C149" s="187" t="s">
        <v>278</v>
      </c>
      <c r="D149" s="187" t="s">
        <v>137</v>
      </c>
      <c r="E149" s="188" t="s">
        <v>777</v>
      </c>
      <c r="F149" s="189" t="s">
        <v>778</v>
      </c>
      <c r="G149" s="190" t="s">
        <v>291</v>
      </c>
      <c r="H149" s="191">
        <v>282</v>
      </c>
      <c r="I149" s="192"/>
      <c r="J149" s="193">
        <f>ROUND(I149*H149,2)</f>
        <v>0</v>
      </c>
      <c r="K149" s="189" t="s">
        <v>141</v>
      </c>
      <c r="L149" s="39"/>
      <c r="M149" s="194" t="s">
        <v>1</v>
      </c>
      <c r="N149" s="195" t="s">
        <v>44</v>
      </c>
      <c r="O149" s="71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328</v>
      </c>
      <c r="AT149" s="198" t="s">
        <v>137</v>
      </c>
      <c r="AU149" s="198" t="s">
        <v>89</v>
      </c>
      <c r="AY149" s="17" t="s">
        <v>134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87</v>
      </c>
      <c r="BK149" s="199">
        <f>ROUND(I149*H149,2)</f>
        <v>0</v>
      </c>
      <c r="BL149" s="17" t="s">
        <v>328</v>
      </c>
      <c r="BM149" s="198" t="s">
        <v>779</v>
      </c>
    </row>
    <row r="150" spans="1:65" s="2" customFormat="1" ht="29.25">
      <c r="A150" s="34"/>
      <c r="B150" s="35"/>
      <c r="C150" s="36"/>
      <c r="D150" s="200" t="s">
        <v>143</v>
      </c>
      <c r="E150" s="36"/>
      <c r="F150" s="201" t="s">
        <v>780</v>
      </c>
      <c r="G150" s="36"/>
      <c r="H150" s="36"/>
      <c r="I150" s="202"/>
      <c r="J150" s="36"/>
      <c r="K150" s="36"/>
      <c r="L150" s="39"/>
      <c r="M150" s="203"/>
      <c r="N150" s="204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143</v>
      </c>
      <c r="AU150" s="17" t="s">
        <v>89</v>
      </c>
    </row>
    <row r="151" spans="1:65" s="13" customFormat="1" ht="11.25">
      <c r="B151" s="205"/>
      <c r="C151" s="206"/>
      <c r="D151" s="200" t="s">
        <v>145</v>
      </c>
      <c r="E151" s="207" t="s">
        <v>743</v>
      </c>
      <c r="F151" s="208" t="s">
        <v>744</v>
      </c>
      <c r="G151" s="206"/>
      <c r="H151" s="209">
        <v>282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145</v>
      </c>
      <c r="AU151" s="215" t="s">
        <v>89</v>
      </c>
      <c r="AV151" s="13" t="s">
        <v>89</v>
      </c>
      <c r="AW151" s="13" t="s">
        <v>36</v>
      </c>
      <c r="AX151" s="13" t="s">
        <v>87</v>
      </c>
      <c r="AY151" s="215" t="s">
        <v>134</v>
      </c>
    </row>
    <row r="152" spans="1:65" s="2" customFormat="1" ht="24.2" customHeight="1">
      <c r="A152" s="34"/>
      <c r="B152" s="35"/>
      <c r="C152" s="242" t="s">
        <v>284</v>
      </c>
      <c r="D152" s="242" t="s">
        <v>402</v>
      </c>
      <c r="E152" s="243" t="s">
        <v>781</v>
      </c>
      <c r="F152" s="244" t="s">
        <v>782</v>
      </c>
      <c r="G152" s="245" t="s">
        <v>291</v>
      </c>
      <c r="H152" s="246">
        <v>282</v>
      </c>
      <c r="I152" s="247"/>
      <c r="J152" s="248">
        <f>ROUND(I152*H152,2)</f>
        <v>0</v>
      </c>
      <c r="K152" s="244" t="s">
        <v>141</v>
      </c>
      <c r="L152" s="249"/>
      <c r="M152" s="250" t="s">
        <v>1</v>
      </c>
      <c r="N152" s="251" t="s">
        <v>44</v>
      </c>
      <c r="O152" s="71"/>
      <c r="P152" s="196">
        <f>O152*H152</f>
        <v>0</v>
      </c>
      <c r="Q152" s="196">
        <v>6.4000000000000005E-4</v>
      </c>
      <c r="R152" s="196">
        <f>Q152*H152</f>
        <v>0.18048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417</v>
      </c>
      <c r="AT152" s="198" t="s">
        <v>402</v>
      </c>
      <c r="AU152" s="198" t="s">
        <v>89</v>
      </c>
      <c r="AY152" s="17" t="s">
        <v>134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87</v>
      </c>
      <c r="BK152" s="199">
        <f>ROUND(I152*H152,2)</f>
        <v>0</v>
      </c>
      <c r="BL152" s="17" t="s">
        <v>328</v>
      </c>
      <c r="BM152" s="198" t="s">
        <v>783</v>
      </c>
    </row>
    <row r="153" spans="1:65" s="2" customFormat="1" ht="19.5">
      <c r="A153" s="34"/>
      <c r="B153" s="35"/>
      <c r="C153" s="36"/>
      <c r="D153" s="200" t="s">
        <v>143</v>
      </c>
      <c r="E153" s="36"/>
      <c r="F153" s="201" t="s">
        <v>782</v>
      </c>
      <c r="G153" s="36"/>
      <c r="H153" s="36"/>
      <c r="I153" s="202"/>
      <c r="J153" s="36"/>
      <c r="K153" s="36"/>
      <c r="L153" s="39"/>
      <c r="M153" s="203"/>
      <c r="N153" s="204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143</v>
      </c>
      <c r="AU153" s="17" t="s">
        <v>89</v>
      </c>
    </row>
    <row r="154" spans="1:65" s="13" customFormat="1" ht="11.25">
      <c r="B154" s="205"/>
      <c r="C154" s="206"/>
      <c r="D154" s="200" t="s">
        <v>145</v>
      </c>
      <c r="E154" s="207" t="s">
        <v>1</v>
      </c>
      <c r="F154" s="208" t="s">
        <v>743</v>
      </c>
      <c r="G154" s="206"/>
      <c r="H154" s="209">
        <v>282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145</v>
      </c>
      <c r="AU154" s="215" t="s">
        <v>89</v>
      </c>
      <c r="AV154" s="13" t="s">
        <v>89</v>
      </c>
      <c r="AW154" s="13" t="s">
        <v>36</v>
      </c>
      <c r="AX154" s="13" t="s">
        <v>87</v>
      </c>
      <c r="AY154" s="215" t="s">
        <v>134</v>
      </c>
    </row>
    <row r="155" spans="1:65" s="2" customFormat="1" ht="33" customHeight="1">
      <c r="A155" s="34"/>
      <c r="B155" s="35"/>
      <c r="C155" s="187" t="s">
        <v>135</v>
      </c>
      <c r="D155" s="187" t="s">
        <v>137</v>
      </c>
      <c r="E155" s="188" t="s">
        <v>784</v>
      </c>
      <c r="F155" s="189" t="s">
        <v>785</v>
      </c>
      <c r="G155" s="190" t="s">
        <v>291</v>
      </c>
      <c r="H155" s="191">
        <v>15</v>
      </c>
      <c r="I155" s="192"/>
      <c r="J155" s="193">
        <f>ROUND(I155*H155,2)</f>
        <v>0</v>
      </c>
      <c r="K155" s="189" t="s">
        <v>141</v>
      </c>
      <c r="L155" s="39"/>
      <c r="M155" s="194" t="s">
        <v>1</v>
      </c>
      <c r="N155" s="195" t="s">
        <v>44</v>
      </c>
      <c r="O155" s="71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328</v>
      </c>
      <c r="AT155" s="198" t="s">
        <v>137</v>
      </c>
      <c r="AU155" s="198" t="s">
        <v>89</v>
      </c>
      <c r="AY155" s="17" t="s">
        <v>134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87</v>
      </c>
      <c r="BK155" s="199">
        <f>ROUND(I155*H155,2)</f>
        <v>0</v>
      </c>
      <c r="BL155" s="17" t="s">
        <v>328</v>
      </c>
      <c r="BM155" s="198" t="s">
        <v>786</v>
      </c>
    </row>
    <row r="156" spans="1:65" s="2" customFormat="1" ht="19.5">
      <c r="A156" s="34"/>
      <c r="B156" s="35"/>
      <c r="C156" s="36"/>
      <c r="D156" s="200" t="s">
        <v>143</v>
      </c>
      <c r="E156" s="36"/>
      <c r="F156" s="201" t="s">
        <v>787</v>
      </c>
      <c r="G156" s="36"/>
      <c r="H156" s="36"/>
      <c r="I156" s="202"/>
      <c r="J156" s="36"/>
      <c r="K156" s="36"/>
      <c r="L156" s="39"/>
      <c r="M156" s="203"/>
      <c r="N156" s="20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143</v>
      </c>
      <c r="AU156" s="17" t="s">
        <v>89</v>
      </c>
    </row>
    <row r="157" spans="1:65" s="13" customFormat="1" ht="11.25">
      <c r="B157" s="205"/>
      <c r="C157" s="206"/>
      <c r="D157" s="200" t="s">
        <v>145</v>
      </c>
      <c r="E157" s="207" t="s">
        <v>757</v>
      </c>
      <c r="F157" s="208" t="s">
        <v>8</v>
      </c>
      <c r="G157" s="206"/>
      <c r="H157" s="209">
        <v>15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145</v>
      </c>
      <c r="AU157" s="215" t="s">
        <v>89</v>
      </c>
      <c r="AV157" s="13" t="s">
        <v>89</v>
      </c>
      <c r="AW157" s="13" t="s">
        <v>36</v>
      </c>
      <c r="AX157" s="13" t="s">
        <v>87</v>
      </c>
      <c r="AY157" s="215" t="s">
        <v>134</v>
      </c>
    </row>
    <row r="158" spans="1:65" s="2" customFormat="1" ht="24.2" customHeight="1">
      <c r="A158" s="34"/>
      <c r="B158" s="35"/>
      <c r="C158" s="187" t="s">
        <v>105</v>
      </c>
      <c r="D158" s="187" t="s">
        <v>137</v>
      </c>
      <c r="E158" s="188" t="s">
        <v>788</v>
      </c>
      <c r="F158" s="189" t="s">
        <v>789</v>
      </c>
      <c r="G158" s="190" t="s">
        <v>291</v>
      </c>
      <c r="H158" s="191">
        <v>174</v>
      </c>
      <c r="I158" s="192"/>
      <c r="J158" s="193">
        <f>ROUND(I158*H158,2)</f>
        <v>0</v>
      </c>
      <c r="K158" s="189" t="s">
        <v>141</v>
      </c>
      <c r="L158" s="39"/>
      <c r="M158" s="194" t="s">
        <v>1</v>
      </c>
      <c r="N158" s="195" t="s">
        <v>44</v>
      </c>
      <c r="O158" s="71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328</v>
      </c>
      <c r="AT158" s="198" t="s">
        <v>137</v>
      </c>
      <c r="AU158" s="198" t="s">
        <v>89</v>
      </c>
      <c r="AY158" s="17" t="s">
        <v>134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" t="s">
        <v>87</v>
      </c>
      <c r="BK158" s="199">
        <f>ROUND(I158*H158,2)</f>
        <v>0</v>
      </c>
      <c r="BL158" s="17" t="s">
        <v>328</v>
      </c>
      <c r="BM158" s="198" t="s">
        <v>790</v>
      </c>
    </row>
    <row r="159" spans="1:65" s="2" customFormat="1" ht="29.25">
      <c r="A159" s="34"/>
      <c r="B159" s="35"/>
      <c r="C159" s="36"/>
      <c r="D159" s="200" t="s">
        <v>143</v>
      </c>
      <c r="E159" s="36"/>
      <c r="F159" s="201" t="s">
        <v>791</v>
      </c>
      <c r="G159" s="36"/>
      <c r="H159" s="36"/>
      <c r="I159" s="202"/>
      <c r="J159" s="36"/>
      <c r="K159" s="36"/>
      <c r="L159" s="39"/>
      <c r="M159" s="203"/>
      <c r="N159" s="204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143</v>
      </c>
      <c r="AU159" s="17" t="s">
        <v>89</v>
      </c>
    </row>
    <row r="160" spans="1:65" s="13" customFormat="1" ht="11.25">
      <c r="B160" s="205"/>
      <c r="C160" s="206"/>
      <c r="D160" s="200" t="s">
        <v>145</v>
      </c>
      <c r="E160" s="207" t="s">
        <v>745</v>
      </c>
      <c r="F160" s="208" t="s">
        <v>746</v>
      </c>
      <c r="G160" s="206"/>
      <c r="H160" s="209">
        <v>174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145</v>
      </c>
      <c r="AU160" s="215" t="s">
        <v>89</v>
      </c>
      <c r="AV160" s="13" t="s">
        <v>89</v>
      </c>
      <c r="AW160" s="13" t="s">
        <v>36</v>
      </c>
      <c r="AX160" s="13" t="s">
        <v>87</v>
      </c>
      <c r="AY160" s="215" t="s">
        <v>134</v>
      </c>
    </row>
    <row r="161" spans="1:65" s="2" customFormat="1" ht="16.5" customHeight="1">
      <c r="A161" s="34"/>
      <c r="B161" s="35"/>
      <c r="C161" s="242" t="s">
        <v>298</v>
      </c>
      <c r="D161" s="242" t="s">
        <v>402</v>
      </c>
      <c r="E161" s="243" t="s">
        <v>792</v>
      </c>
      <c r="F161" s="244" t="s">
        <v>793</v>
      </c>
      <c r="G161" s="245" t="s">
        <v>691</v>
      </c>
      <c r="H161" s="246">
        <v>69.599999999999994</v>
      </c>
      <c r="I161" s="247"/>
      <c r="J161" s="248">
        <f>ROUND(I161*H161,2)</f>
        <v>0</v>
      </c>
      <c r="K161" s="244" t="s">
        <v>141</v>
      </c>
      <c r="L161" s="249"/>
      <c r="M161" s="250" t="s">
        <v>1</v>
      </c>
      <c r="N161" s="251" t="s">
        <v>44</v>
      </c>
      <c r="O161" s="71"/>
      <c r="P161" s="196">
        <f>O161*H161</f>
        <v>0</v>
      </c>
      <c r="Q161" s="196">
        <v>1E-3</v>
      </c>
      <c r="R161" s="196">
        <f>Q161*H161</f>
        <v>6.9599999999999995E-2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417</v>
      </c>
      <c r="AT161" s="198" t="s">
        <v>402</v>
      </c>
      <c r="AU161" s="198" t="s">
        <v>89</v>
      </c>
      <c r="AY161" s="17" t="s">
        <v>134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87</v>
      </c>
      <c r="BK161" s="199">
        <f>ROUND(I161*H161,2)</f>
        <v>0</v>
      </c>
      <c r="BL161" s="17" t="s">
        <v>328</v>
      </c>
      <c r="BM161" s="198" t="s">
        <v>794</v>
      </c>
    </row>
    <row r="162" spans="1:65" s="2" customFormat="1" ht="11.25">
      <c r="A162" s="34"/>
      <c r="B162" s="35"/>
      <c r="C162" s="36"/>
      <c r="D162" s="200" t="s">
        <v>143</v>
      </c>
      <c r="E162" s="36"/>
      <c r="F162" s="201" t="s">
        <v>793</v>
      </c>
      <c r="G162" s="36"/>
      <c r="H162" s="36"/>
      <c r="I162" s="202"/>
      <c r="J162" s="36"/>
      <c r="K162" s="36"/>
      <c r="L162" s="39"/>
      <c r="M162" s="203"/>
      <c r="N162" s="204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143</v>
      </c>
      <c r="AU162" s="17" t="s">
        <v>89</v>
      </c>
    </row>
    <row r="163" spans="1:65" s="13" customFormat="1" ht="11.25">
      <c r="B163" s="205"/>
      <c r="C163" s="206"/>
      <c r="D163" s="200" t="s">
        <v>145</v>
      </c>
      <c r="E163" s="207" t="s">
        <v>1</v>
      </c>
      <c r="F163" s="208" t="s">
        <v>795</v>
      </c>
      <c r="G163" s="206"/>
      <c r="H163" s="209">
        <v>69.599999999999994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145</v>
      </c>
      <c r="AU163" s="215" t="s">
        <v>89</v>
      </c>
      <c r="AV163" s="13" t="s">
        <v>89</v>
      </c>
      <c r="AW163" s="13" t="s">
        <v>36</v>
      </c>
      <c r="AX163" s="13" t="s">
        <v>87</v>
      </c>
      <c r="AY163" s="215" t="s">
        <v>134</v>
      </c>
    </row>
    <row r="164" spans="1:65" s="12" customFormat="1" ht="25.9" customHeight="1">
      <c r="B164" s="171"/>
      <c r="C164" s="172"/>
      <c r="D164" s="173" t="s">
        <v>78</v>
      </c>
      <c r="E164" s="174" t="s">
        <v>402</v>
      </c>
      <c r="F164" s="174" t="s">
        <v>647</v>
      </c>
      <c r="G164" s="172"/>
      <c r="H164" s="172"/>
      <c r="I164" s="175"/>
      <c r="J164" s="176">
        <f>BK164</f>
        <v>0</v>
      </c>
      <c r="K164" s="172"/>
      <c r="L164" s="177"/>
      <c r="M164" s="178"/>
      <c r="N164" s="179"/>
      <c r="O164" s="179"/>
      <c r="P164" s="180">
        <f>P165+P200+P205</f>
        <v>0</v>
      </c>
      <c r="Q164" s="179"/>
      <c r="R164" s="180">
        <f>R165+R200+R205</f>
        <v>37.897699999999993</v>
      </c>
      <c r="S164" s="179"/>
      <c r="T164" s="181">
        <f>T165+T200+T205</f>
        <v>5.6320000000000006</v>
      </c>
      <c r="AR164" s="182" t="s">
        <v>154</v>
      </c>
      <c r="AT164" s="183" t="s">
        <v>78</v>
      </c>
      <c r="AU164" s="183" t="s">
        <v>79</v>
      </c>
      <c r="AY164" s="182" t="s">
        <v>134</v>
      </c>
      <c r="BK164" s="184">
        <f>BK165+BK200+BK205</f>
        <v>0</v>
      </c>
    </row>
    <row r="165" spans="1:65" s="12" customFormat="1" ht="22.9" customHeight="1">
      <c r="B165" s="171"/>
      <c r="C165" s="172"/>
      <c r="D165" s="173" t="s">
        <v>78</v>
      </c>
      <c r="E165" s="185" t="s">
        <v>796</v>
      </c>
      <c r="F165" s="185" t="s">
        <v>797</v>
      </c>
      <c r="G165" s="172"/>
      <c r="H165" s="172"/>
      <c r="I165" s="175"/>
      <c r="J165" s="186">
        <f>BK165</f>
        <v>0</v>
      </c>
      <c r="K165" s="172"/>
      <c r="L165" s="177"/>
      <c r="M165" s="178"/>
      <c r="N165" s="179"/>
      <c r="O165" s="179"/>
      <c r="P165" s="180">
        <f>SUM(P166:P199)</f>
        <v>0</v>
      </c>
      <c r="Q165" s="179"/>
      <c r="R165" s="180">
        <f>SUM(R166:R199)</f>
        <v>0.78879999999999995</v>
      </c>
      <c r="S165" s="179"/>
      <c r="T165" s="181">
        <f>SUM(T166:T199)</f>
        <v>0</v>
      </c>
      <c r="AR165" s="182" t="s">
        <v>154</v>
      </c>
      <c r="AT165" s="183" t="s">
        <v>78</v>
      </c>
      <c r="AU165" s="183" t="s">
        <v>87</v>
      </c>
      <c r="AY165" s="182" t="s">
        <v>134</v>
      </c>
      <c r="BK165" s="184">
        <f>SUM(BK166:BK199)</f>
        <v>0</v>
      </c>
    </row>
    <row r="166" spans="1:65" s="2" customFormat="1" ht="24.2" customHeight="1">
      <c r="A166" s="34"/>
      <c r="B166" s="35"/>
      <c r="C166" s="187" t="s">
        <v>305</v>
      </c>
      <c r="D166" s="187" t="s">
        <v>137</v>
      </c>
      <c r="E166" s="188" t="s">
        <v>798</v>
      </c>
      <c r="F166" s="189" t="s">
        <v>799</v>
      </c>
      <c r="G166" s="190" t="s">
        <v>140</v>
      </c>
      <c r="H166" s="191">
        <v>8</v>
      </c>
      <c r="I166" s="192"/>
      <c r="J166" s="193">
        <f>ROUND(I166*H166,2)</f>
        <v>0</v>
      </c>
      <c r="K166" s="189" t="s">
        <v>141</v>
      </c>
      <c r="L166" s="39"/>
      <c r="M166" s="194" t="s">
        <v>1</v>
      </c>
      <c r="N166" s="195" t="s">
        <v>44</v>
      </c>
      <c r="O166" s="71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579</v>
      </c>
      <c r="AT166" s="198" t="s">
        <v>137</v>
      </c>
      <c r="AU166" s="198" t="s">
        <v>89</v>
      </c>
      <c r="AY166" s="17" t="s">
        <v>134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7" t="s">
        <v>87</v>
      </c>
      <c r="BK166" s="199">
        <f>ROUND(I166*H166,2)</f>
        <v>0</v>
      </c>
      <c r="BL166" s="17" t="s">
        <v>579</v>
      </c>
      <c r="BM166" s="198" t="s">
        <v>800</v>
      </c>
    </row>
    <row r="167" spans="1:65" s="2" customFormat="1" ht="19.5">
      <c r="A167" s="34"/>
      <c r="B167" s="35"/>
      <c r="C167" s="36"/>
      <c r="D167" s="200" t="s">
        <v>143</v>
      </c>
      <c r="E167" s="36"/>
      <c r="F167" s="201" t="s">
        <v>801</v>
      </c>
      <c r="G167" s="36"/>
      <c r="H167" s="36"/>
      <c r="I167" s="202"/>
      <c r="J167" s="36"/>
      <c r="K167" s="36"/>
      <c r="L167" s="39"/>
      <c r="M167" s="203"/>
      <c r="N167" s="204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143</v>
      </c>
      <c r="AU167" s="17" t="s">
        <v>89</v>
      </c>
    </row>
    <row r="168" spans="1:65" s="13" customFormat="1" ht="11.25">
      <c r="B168" s="205"/>
      <c r="C168" s="206"/>
      <c r="D168" s="200" t="s">
        <v>145</v>
      </c>
      <c r="E168" s="207" t="s">
        <v>1</v>
      </c>
      <c r="F168" s="208" t="s">
        <v>97</v>
      </c>
      <c r="G168" s="206"/>
      <c r="H168" s="209">
        <v>8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145</v>
      </c>
      <c r="AU168" s="215" t="s">
        <v>89</v>
      </c>
      <c r="AV168" s="13" t="s">
        <v>89</v>
      </c>
      <c r="AW168" s="13" t="s">
        <v>36</v>
      </c>
      <c r="AX168" s="13" t="s">
        <v>87</v>
      </c>
      <c r="AY168" s="215" t="s">
        <v>134</v>
      </c>
    </row>
    <row r="169" spans="1:65" s="2" customFormat="1" ht="24.2" customHeight="1">
      <c r="A169" s="34"/>
      <c r="B169" s="35"/>
      <c r="C169" s="242" t="s">
        <v>180</v>
      </c>
      <c r="D169" s="242" t="s">
        <v>402</v>
      </c>
      <c r="E169" s="243" t="s">
        <v>802</v>
      </c>
      <c r="F169" s="244" t="s">
        <v>803</v>
      </c>
      <c r="G169" s="245" t="s">
        <v>140</v>
      </c>
      <c r="H169" s="246">
        <v>8</v>
      </c>
      <c r="I169" s="247"/>
      <c r="J169" s="248">
        <f>ROUND(I169*H169,2)</f>
        <v>0</v>
      </c>
      <c r="K169" s="244" t="s">
        <v>331</v>
      </c>
      <c r="L169" s="249"/>
      <c r="M169" s="250" t="s">
        <v>1</v>
      </c>
      <c r="N169" s="251" t="s">
        <v>44</v>
      </c>
      <c r="O169" s="71"/>
      <c r="P169" s="196">
        <f>O169*H169</f>
        <v>0</v>
      </c>
      <c r="Q169" s="196">
        <v>5.5999999999999999E-3</v>
      </c>
      <c r="R169" s="196">
        <f>Q169*H169</f>
        <v>4.48E-2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804</v>
      </c>
      <c r="AT169" s="198" t="s">
        <v>402</v>
      </c>
      <c r="AU169" s="198" t="s">
        <v>89</v>
      </c>
      <c r="AY169" s="17" t="s">
        <v>134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7" t="s">
        <v>87</v>
      </c>
      <c r="BK169" s="199">
        <f>ROUND(I169*H169,2)</f>
        <v>0</v>
      </c>
      <c r="BL169" s="17" t="s">
        <v>579</v>
      </c>
      <c r="BM169" s="198" t="s">
        <v>805</v>
      </c>
    </row>
    <row r="170" spans="1:65" s="2" customFormat="1" ht="11.25">
      <c r="A170" s="34"/>
      <c r="B170" s="35"/>
      <c r="C170" s="36"/>
      <c r="D170" s="200" t="s">
        <v>143</v>
      </c>
      <c r="E170" s="36"/>
      <c r="F170" s="201" t="s">
        <v>806</v>
      </c>
      <c r="G170" s="36"/>
      <c r="H170" s="36"/>
      <c r="I170" s="202"/>
      <c r="J170" s="36"/>
      <c r="K170" s="36"/>
      <c r="L170" s="39"/>
      <c r="M170" s="203"/>
      <c r="N170" s="204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143</v>
      </c>
      <c r="AU170" s="17" t="s">
        <v>89</v>
      </c>
    </row>
    <row r="171" spans="1:65" s="13" customFormat="1" ht="11.25">
      <c r="B171" s="205"/>
      <c r="C171" s="206"/>
      <c r="D171" s="200" t="s">
        <v>145</v>
      </c>
      <c r="E171" s="207" t="s">
        <v>1</v>
      </c>
      <c r="F171" s="208" t="s">
        <v>97</v>
      </c>
      <c r="G171" s="206"/>
      <c r="H171" s="209">
        <v>8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145</v>
      </c>
      <c r="AU171" s="215" t="s">
        <v>89</v>
      </c>
      <c r="AV171" s="13" t="s">
        <v>89</v>
      </c>
      <c r="AW171" s="13" t="s">
        <v>36</v>
      </c>
      <c r="AX171" s="13" t="s">
        <v>87</v>
      </c>
      <c r="AY171" s="215" t="s">
        <v>134</v>
      </c>
    </row>
    <row r="172" spans="1:65" s="2" customFormat="1" ht="24.2" customHeight="1">
      <c r="A172" s="34"/>
      <c r="B172" s="35"/>
      <c r="C172" s="187" t="s">
        <v>315</v>
      </c>
      <c r="D172" s="187" t="s">
        <v>137</v>
      </c>
      <c r="E172" s="188" t="s">
        <v>807</v>
      </c>
      <c r="F172" s="189" t="s">
        <v>808</v>
      </c>
      <c r="G172" s="190" t="s">
        <v>140</v>
      </c>
      <c r="H172" s="191">
        <v>8</v>
      </c>
      <c r="I172" s="192"/>
      <c r="J172" s="193">
        <f>ROUND(I172*H172,2)</f>
        <v>0</v>
      </c>
      <c r="K172" s="189" t="s">
        <v>141</v>
      </c>
      <c r="L172" s="39"/>
      <c r="M172" s="194" t="s">
        <v>1</v>
      </c>
      <c r="N172" s="195" t="s">
        <v>44</v>
      </c>
      <c r="O172" s="7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579</v>
      </c>
      <c r="AT172" s="198" t="s">
        <v>137</v>
      </c>
      <c r="AU172" s="198" t="s">
        <v>89</v>
      </c>
      <c r="AY172" s="17" t="s">
        <v>134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87</v>
      </c>
      <c r="BK172" s="199">
        <f>ROUND(I172*H172,2)</f>
        <v>0</v>
      </c>
      <c r="BL172" s="17" t="s">
        <v>579</v>
      </c>
      <c r="BM172" s="198" t="s">
        <v>809</v>
      </c>
    </row>
    <row r="173" spans="1:65" s="2" customFormat="1" ht="19.5">
      <c r="A173" s="34"/>
      <c r="B173" s="35"/>
      <c r="C173" s="36"/>
      <c r="D173" s="200" t="s">
        <v>143</v>
      </c>
      <c r="E173" s="36"/>
      <c r="F173" s="201" t="s">
        <v>810</v>
      </c>
      <c r="G173" s="36"/>
      <c r="H173" s="36"/>
      <c r="I173" s="202"/>
      <c r="J173" s="36"/>
      <c r="K173" s="36"/>
      <c r="L173" s="39"/>
      <c r="M173" s="203"/>
      <c r="N173" s="20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143</v>
      </c>
      <c r="AU173" s="17" t="s">
        <v>89</v>
      </c>
    </row>
    <row r="174" spans="1:65" s="13" customFormat="1" ht="11.25">
      <c r="B174" s="205"/>
      <c r="C174" s="206"/>
      <c r="D174" s="200" t="s">
        <v>145</v>
      </c>
      <c r="E174" s="207" t="s">
        <v>97</v>
      </c>
      <c r="F174" s="208" t="s">
        <v>284</v>
      </c>
      <c r="G174" s="206"/>
      <c r="H174" s="209">
        <v>8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145</v>
      </c>
      <c r="AU174" s="215" t="s">
        <v>89</v>
      </c>
      <c r="AV174" s="13" t="s">
        <v>89</v>
      </c>
      <c r="AW174" s="13" t="s">
        <v>36</v>
      </c>
      <c r="AX174" s="13" t="s">
        <v>87</v>
      </c>
      <c r="AY174" s="215" t="s">
        <v>134</v>
      </c>
    </row>
    <row r="175" spans="1:65" s="2" customFormat="1" ht="16.5" customHeight="1">
      <c r="A175" s="34"/>
      <c r="B175" s="35"/>
      <c r="C175" s="242" t="s">
        <v>8</v>
      </c>
      <c r="D175" s="242" t="s">
        <v>402</v>
      </c>
      <c r="E175" s="243" t="s">
        <v>811</v>
      </c>
      <c r="F175" s="244" t="s">
        <v>812</v>
      </c>
      <c r="G175" s="245" t="s">
        <v>140</v>
      </c>
      <c r="H175" s="246">
        <v>8</v>
      </c>
      <c r="I175" s="247"/>
      <c r="J175" s="248">
        <f>ROUND(I175*H175,2)</f>
        <v>0</v>
      </c>
      <c r="K175" s="244" t="s">
        <v>141</v>
      </c>
      <c r="L175" s="249"/>
      <c r="M175" s="250" t="s">
        <v>1</v>
      </c>
      <c r="N175" s="251" t="s">
        <v>44</v>
      </c>
      <c r="O175" s="71"/>
      <c r="P175" s="196">
        <f>O175*H175</f>
        <v>0</v>
      </c>
      <c r="Q175" s="196">
        <v>9.1999999999999998E-2</v>
      </c>
      <c r="R175" s="196">
        <f>Q175*H175</f>
        <v>0.73599999999999999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804</v>
      </c>
      <c r="AT175" s="198" t="s">
        <v>402</v>
      </c>
      <c r="AU175" s="198" t="s">
        <v>89</v>
      </c>
      <c r="AY175" s="17" t="s">
        <v>134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7" t="s">
        <v>87</v>
      </c>
      <c r="BK175" s="199">
        <f>ROUND(I175*H175,2)</f>
        <v>0</v>
      </c>
      <c r="BL175" s="17" t="s">
        <v>579</v>
      </c>
      <c r="BM175" s="198" t="s">
        <v>813</v>
      </c>
    </row>
    <row r="176" spans="1:65" s="2" customFormat="1" ht="11.25">
      <c r="A176" s="34"/>
      <c r="B176" s="35"/>
      <c r="C176" s="36"/>
      <c r="D176" s="200" t="s">
        <v>143</v>
      </c>
      <c r="E176" s="36"/>
      <c r="F176" s="201" t="s">
        <v>812</v>
      </c>
      <c r="G176" s="36"/>
      <c r="H176" s="36"/>
      <c r="I176" s="202"/>
      <c r="J176" s="36"/>
      <c r="K176" s="36"/>
      <c r="L176" s="39"/>
      <c r="M176" s="203"/>
      <c r="N176" s="204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143</v>
      </c>
      <c r="AU176" s="17" t="s">
        <v>89</v>
      </c>
    </row>
    <row r="177" spans="1:65" s="13" customFormat="1" ht="11.25">
      <c r="B177" s="205"/>
      <c r="C177" s="206"/>
      <c r="D177" s="200" t="s">
        <v>145</v>
      </c>
      <c r="E177" s="207" t="s">
        <v>1</v>
      </c>
      <c r="F177" s="208" t="s">
        <v>97</v>
      </c>
      <c r="G177" s="206"/>
      <c r="H177" s="209">
        <v>8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145</v>
      </c>
      <c r="AU177" s="215" t="s">
        <v>89</v>
      </c>
      <c r="AV177" s="13" t="s">
        <v>89</v>
      </c>
      <c r="AW177" s="13" t="s">
        <v>36</v>
      </c>
      <c r="AX177" s="13" t="s">
        <v>87</v>
      </c>
      <c r="AY177" s="215" t="s">
        <v>134</v>
      </c>
    </row>
    <row r="178" spans="1:65" s="2" customFormat="1" ht="16.5" customHeight="1">
      <c r="A178" s="34"/>
      <c r="B178" s="35"/>
      <c r="C178" s="187" t="s">
        <v>328</v>
      </c>
      <c r="D178" s="187" t="s">
        <v>137</v>
      </c>
      <c r="E178" s="188" t="s">
        <v>814</v>
      </c>
      <c r="F178" s="189" t="s">
        <v>815</v>
      </c>
      <c r="G178" s="190" t="s">
        <v>140</v>
      </c>
      <c r="H178" s="191">
        <v>8</v>
      </c>
      <c r="I178" s="192"/>
      <c r="J178" s="193">
        <f>ROUND(I178*H178,2)</f>
        <v>0</v>
      </c>
      <c r="K178" s="189" t="s">
        <v>141</v>
      </c>
      <c r="L178" s="39"/>
      <c r="M178" s="194" t="s">
        <v>1</v>
      </c>
      <c r="N178" s="195" t="s">
        <v>44</v>
      </c>
      <c r="O178" s="71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579</v>
      </c>
      <c r="AT178" s="198" t="s">
        <v>137</v>
      </c>
      <c r="AU178" s="198" t="s">
        <v>89</v>
      </c>
      <c r="AY178" s="17" t="s">
        <v>134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87</v>
      </c>
      <c r="BK178" s="199">
        <f>ROUND(I178*H178,2)</f>
        <v>0</v>
      </c>
      <c r="BL178" s="17" t="s">
        <v>579</v>
      </c>
      <c r="BM178" s="198" t="s">
        <v>816</v>
      </c>
    </row>
    <row r="179" spans="1:65" s="2" customFormat="1" ht="11.25">
      <c r="A179" s="34"/>
      <c r="B179" s="35"/>
      <c r="C179" s="36"/>
      <c r="D179" s="200" t="s">
        <v>143</v>
      </c>
      <c r="E179" s="36"/>
      <c r="F179" s="201" t="s">
        <v>815</v>
      </c>
      <c r="G179" s="36"/>
      <c r="H179" s="36"/>
      <c r="I179" s="202"/>
      <c r="J179" s="36"/>
      <c r="K179" s="36"/>
      <c r="L179" s="39"/>
      <c r="M179" s="203"/>
      <c r="N179" s="204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143</v>
      </c>
      <c r="AU179" s="17" t="s">
        <v>89</v>
      </c>
    </row>
    <row r="180" spans="1:65" s="13" customFormat="1" ht="11.25">
      <c r="B180" s="205"/>
      <c r="C180" s="206"/>
      <c r="D180" s="200" t="s">
        <v>145</v>
      </c>
      <c r="E180" s="207" t="s">
        <v>1</v>
      </c>
      <c r="F180" s="208" t="s">
        <v>97</v>
      </c>
      <c r="G180" s="206"/>
      <c r="H180" s="209">
        <v>8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145</v>
      </c>
      <c r="AU180" s="215" t="s">
        <v>89</v>
      </c>
      <c r="AV180" s="13" t="s">
        <v>89</v>
      </c>
      <c r="AW180" s="13" t="s">
        <v>36</v>
      </c>
      <c r="AX180" s="13" t="s">
        <v>87</v>
      </c>
      <c r="AY180" s="215" t="s">
        <v>134</v>
      </c>
    </row>
    <row r="181" spans="1:65" s="2" customFormat="1" ht="16.5" customHeight="1">
      <c r="A181" s="34"/>
      <c r="B181" s="35"/>
      <c r="C181" s="242" t="s">
        <v>336</v>
      </c>
      <c r="D181" s="242" t="s">
        <v>402</v>
      </c>
      <c r="E181" s="243" t="s">
        <v>817</v>
      </c>
      <c r="F181" s="244" t="s">
        <v>818</v>
      </c>
      <c r="G181" s="245" t="s">
        <v>140</v>
      </c>
      <c r="H181" s="246">
        <v>6</v>
      </c>
      <c r="I181" s="247"/>
      <c r="J181" s="248">
        <f>ROUND(I181*H181,2)</f>
        <v>0</v>
      </c>
      <c r="K181" s="244" t="s">
        <v>331</v>
      </c>
      <c r="L181" s="249"/>
      <c r="M181" s="250" t="s">
        <v>1</v>
      </c>
      <c r="N181" s="251" t="s">
        <v>44</v>
      </c>
      <c r="O181" s="71"/>
      <c r="P181" s="196">
        <f>O181*H181</f>
        <v>0</v>
      </c>
      <c r="Q181" s="196">
        <v>1E-3</v>
      </c>
      <c r="R181" s="196">
        <f>Q181*H181</f>
        <v>6.0000000000000001E-3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804</v>
      </c>
      <c r="AT181" s="198" t="s">
        <v>402</v>
      </c>
      <c r="AU181" s="198" t="s">
        <v>89</v>
      </c>
      <c r="AY181" s="17" t="s">
        <v>134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87</v>
      </c>
      <c r="BK181" s="199">
        <f>ROUND(I181*H181,2)</f>
        <v>0</v>
      </c>
      <c r="BL181" s="17" t="s">
        <v>579</v>
      </c>
      <c r="BM181" s="198" t="s">
        <v>819</v>
      </c>
    </row>
    <row r="182" spans="1:65" s="2" customFormat="1" ht="11.25">
      <c r="A182" s="34"/>
      <c r="B182" s="35"/>
      <c r="C182" s="36"/>
      <c r="D182" s="200" t="s">
        <v>143</v>
      </c>
      <c r="E182" s="36"/>
      <c r="F182" s="201" t="s">
        <v>818</v>
      </c>
      <c r="G182" s="36"/>
      <c r="H182" s="36"/>
      <c r="I182" s="202"/>
      <c r="J182" s="36"/>
      <c r="K182" s="36"/>
      <c r="L182" s="39"/>
      <c r="M182" s="203"/>
      <c r="N182" s="204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143</v>
      </c>
      <c r="AU182" s="17" t="s">
        <v>89</v>
      </c>
    </row>
    <row r="183" spans="1:65" s="2" customFormat="1" ht="16.5" customHeight="1">
      <c r="A183" s="34"/>
      <c r="B183" s="35"/>
      <c r="C183" s="242" t="s">
        <v>342</v>
      </c>
      <c r="D183" s="242" t="s">
        <v>402</v>
      </c>
      <c r="E183" s="243" t="s">
        <v>820</v>
      </c>
      <c r="F183" s="244" t="s">
        <v>821</v>
      </c>
      <c r="G183" s="245" t="s">
        <v>140</v>
      </c>
      <c r="H183" s="246">
        <v>2</v>
      </c>
      <c r="I183" s="247"/>
      <c r="J183" s="248">
        <f>ROUND(I183*H183,2)</f>
        <v>0</v>
      </c>
      <c r="K183" s="244" t="s">
        <v>331</v>
      </c>
      <c r="L183" s="249"/>
      <c r="M183" s="250" t="s">
        <v>1</v>
      </c>
      <c r="N183" s="251" t="s">
        <v>44</v>
      </c>
      <c r="O183" s="71"/>
      <c r="P183" s="196">
        <f>O183*H183</f>
        <v>0</v>
      </c>
      <c r="Q183" s="196">
        <v>1E-3</v>
      </c>
      <c r="R183" s="196">
        <f>Q183*H183</f>
        <v>2E-3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804</v>
      </c>
      <c r="AT183" s="198" t="s">
        <v>402</v>
      </c>
      <c r="AU183" s="198" t="s">
        <v>89</v>
      </c>
      <c r="AY183" s="17" t="s">
        <v>134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87</v>
      </c>
      <c r="BK183" s="199">
        <f>ROUND(I183*H183,2)</f>
        <v>0</v>
      </c>
      <c r="BL183" s="17" t="s">
        <v>579</v>
      </c>
      <c r="BM183" s="198" t="s">
        <v>822</v>
      </c>
    </row>
    <row r="184" spans="1:65" s="2" customFormat="1" ht="11.25">
      <c r="A184" s="34"/>
      <c r="B184" s="35"/>
      <c r="C184" s="36"/>
      <c r="D184" s="200" t="s">
        <v>143</v>
      </c>
      <c r="E184" s="36"/>
      <c r="F184" s="201" t="s">
        <v>818</v>
      </c>
      <c r="G184" s="36"/>
      <c r="H184" s="36"/>
      <c r="I184" s="202"/>
      <c r="J184" s="36"/>
      <c r="K184" s="36"/>
      <c r="L184" s="39"/>
      <c r="M184" s="203"/>
      <c r="N184" s="204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143</v>
      </c>
      <c r="AU184" s="17" t="s">
        <v>89</v>
      </c>
    </row>
    <row r="185" spans="1:65" s="2" customFormat="1" ht="37.9" customHeight="1">
      <c r="A185" s="34"/>
      <c r="B185" s="35"/>
      <c r="C185" s="187" t="s">
        <v>348</v>
      </c>
      <c r="D185" s="187" t="s">
        <v>137</v>
      </c>
      <c r="E185" s="188" t="s">
        <v>823</v>
      </c>
      <c r="F185" s="189" t="s">
        <v>824</v>
      </c>
      <c r="G185" s="190" t="s">
        <v>140</v>
      </c>
      <c r="H185" s="191">
        <v>1</v>
      </c>
      <c r="I185" s="192"/>
      <c r="J185" s="193">
        <f>ROUND(I185*H185,2)</f>
        <v>0</v>
      </c>
      <c r="K185" s="189" t="s">
        <v>141</v>
      </c>
      <c r="L185" s="39"/>
      <c r="M185" s="194" t="s">
        <v>1</v>
      </c>
      <c r="N185" s="195" t="s">
        <v>44</v>
      </c>
      <c r="O185" s="71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579</v>
      </c>
      <c r="AT185" s="198" t="s">
        <v>137</v>
      </c>
      <c r="AU185" s="198" t="s">
        <v>89</v>
      </c>
      <c r="AY185" s="17" t="s">
        <v>134</v>
      </c>
      <c r="BE185" s="199">
        <f>IF(N185="základní",J185,0)</f>
        <v>0</v>
      </c>
      <c r="BF185" s="199">
        <f>IF(N185="snížená",J185,0)</f>
        <v>0</v>
      </c>
      <c r="BG185" s="199">
        <f>IF(N185="zákl. přenesená",J185,0)</f>
        <v>0</v>
      </c>
      <c r="BH185" s="199">
        <f>IF(N185="sníž. přenesená",J185,0)</f>
        <v>0</v>
      </c>
      <c r="BI185" s="199">
        <f>IF(N185="nulová",J185,0)</f>
        <v>0</v>
      </c>
      <c r="BJ185" s="17" t="s">
        <v>87</v>
      </c>
      <c r="BK185" s="199">
        <f>ROUND(I185*H185,2)</f>
        <v>0</v>
      </c>
      <c r="BL185" s="17" t="s">
        <v>579</v>
      </c>
      <c r="BM185" s="198" t="s">
        <v>825</v>
      </c>
    </row>
    <row r="186" spans="1:65" s="2" customFormat="1" ht="29.25">
      <c r="A186" s="34"/>
      <c r="B186" s="35"/>
      <c r="C186" s="36"/>
      <c r="D186" s="200" t="s">
        <v>143</v>
      </c>
      <c r="E186" s="36"/>
      <c r="F186" s="201" t="s">
        <v>826</v>
      </c>
      <c r="G186" s="36"/>
      <c r="H186" s="36"/>
      <c r="I186" s="202"/>
      <c r="J186" s="36"/>
      <c r="K186" s="36"/>
      <c r="L186" s="39"/>
      <c r="M186" s="203"/>
      <c r="N186" s="204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143</v>
      </c>
      <c r="AU186" s="17" t="s">
        <v>89</v>
      </c>
    </row>
    <row r="187" spans="1:65" s="2" customFormat="1" ht="24.2" customHeight="1">
      <c r="A187" s="34"/>
      <c r="B187" s="35"/>
      <c r="C187" s="187" t="s">
        <v>353</v>
      </c>
      <c r="D187" s="187" t="s">
        <v>137</v>
      </c>
      <c r="E187" s="188" t="s">
        <v>827</v>
      </c>
      <c r="F187" s="189" t="s">
        <v>828</v>
      </c>
      <c r="G187" s="190" t="s">
        <v>653</v>
      </c>
      <c r="H187" s="191">
        <v>0.19800000000000001</v>
      </c>
      <c r="I187" s="192"/>
      <c r="J187" s="193">
        <f>ROUND(I187*H187,2)</f>
        <v>0</v>
      </c>
      <c r="K187" s="189" t="s">
        <v>141</v>
      </c>
      <c r="L187" s="39"/>
      <c r="M187" s="194" t="s">
        <v>1</v>
      </c>
      <c r="N187" s="195" t="s">
        <v>44</v>
      </c>
      <c r="O187" s="71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579</v>
      </c>
      <c r="AT187" s="198" t="s">
        <v>137</v>
      </c>
      <c r="AU187" s="198" t="s">
        <v>89</v>
      </c>
      <c r="AY187" s="17" t="s">
        <v>134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7" t="s">
        <v>87</v>
      </c>
      <c r="BK187" s="199">
        <f>ROUND(I187*H187,2)</f>
        <v>0</v>
      </c>
      <c r="BL187" s="17" t="s">
        <v>579</v>
      </c>
      <c r="BM187" s="198" t="s">
        <v>829</v>
      </c>
    </row>
    <row r="188" spans="1:65" s="2" customFormat="1" ht="39">
      <c r="A188" s="34"/>
      <c r="B188" s="35"/>
      <c r="C188" s="36"/>
      <c r="D188" s="200" t="s">
        <v>143</v>
      </c>
      <c r="E188" s="36"/>
      <c r="F188" s="201" t="s">
        <v>830</v>
      </c>
      <c r="G188" s="36"/>
      <c r="H188" s="36"/>
      <c r="I188" s="202"/>
      <c r="J188" s="36"/>
      <c r="K188" s="36"/>
      <c r="L188" s="39"/>
      <c r="M188" s="203"/>
      <c r="N188" s="204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143</v>
      </c>
      <c r="AU188" s="17" t="s">
        <v>89</v>
      </c>
    </row>
    <row r="189" spans="1:65" s="2" customFormat="1" ht="24.2" customHeight="1">
      <c r="A189" s="34"/>
      <c r="B189" s="35"/>
      <c r="C189" s="187" t="s">
        <v>7</v>
      </c>
      <c r="D189" s="187" t="s">
        <v>137</v>
      </c>
      <c r="E189" s="188" t="s">
        <v>831</v>
      </c>
      <c r="F189" s="189" t="s">
        <v>832</v>
      </c>
      <c r="G189" s="190" t="s">
        <v>140</v>
      </c>
      <c r="H189" s="191">
        <v>8</v>
      </c>
      <c r="I189" s="192"/>
      <c r="J189" s="193">
        <f>ROUND(I189*H189,2)</f>
        <v>0</v>
      </c>
      <c r="K189" s="189" t="s">
        <v>141</v>
      </c>
      <c r="L189" s="39"/>
      <c r="M189" s="194" t="s">
        <v>1</v>
      </c>
      <c r="N189" s="195" t="s">
        <v>44</v>
      </c>
      <c r="O189" s="71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579</v>
      </c>
      <c r="AT189" s="198" t="s">
        <v>137</v>
      </c>
      <c r="AU189" s="198" t="s">
        <v>89</v>
      </c>
      <c r="AY189" s="17" t="s">
        <v>134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7" t="s">
        <v>87</v>
      </c>
      <c r="BK189" s="199">
        <f>ROUND(I189*H189,2)</f>
        <v>0</v>
      </c>
      <c r="BL189" s="17" t="s">
        <v>579</v>
      </c>
      <c r="BM189" s="198" t="s">
        <v>833</v>
      </c>
    </row>
    <row r="190" spans="1:65" s="2" customFormat="1" ht="19.5">
      <c r="A190" s="34"/>
      <c r="B190" s="35"/>
      <c r="C190" s="36"/>
      <c r="D190" s="200" t="s">
        <v>143</v>
      </c>
      <c r="E190" s="36"/>
      <c r="F190" s="201" t="s">
        <v>834</v>
      </c>
      <c r="G190" s="36"/>
      <c r="H190" s="36"/>
      <c r="I190" s="202"/>
      <c r="J190" s="36"/>
      <c r="K190" s="36"/>
      <c r="L190" s="39"/>
      <c r="M190" s="203"/>
      <c r="N190" s="204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143</v>
      </c>
      <c r="AU190" s="17" t="s">
        <v>89</v>
      </c>
    </row>
    <row r="191" spans="1:65" s="13" customFormat="1" ht="11.25">
      <c r="B191" s="205"/>
      <c r="C191" s="206"/>
      <c r="D191" s="200" t="s">
        <v>145</v>
      </c>
      <c r="E191" s="207" t="s">
        <v>1</v>
      </c>
      <c r="F191" s="208" t="s">
        <v>835</v>
      </c>
      <c r="G191" s="206"/>
      <c r="H191" s="209">
        <v>8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145</v>
      </c>
      <c r="AU191" s="215" t="s">
        <v>89</v>
      </c>
      <c r="AV191" s="13" t="s">
        <v>89</v>
      </c>
      <c r="AW191" s="13" t="s">
        <v>36</v>
      </c>
      <c r="AX191" s="13" t="s">
        <v>87</v>
      </c>
      <c r="AY191" s="215" t="s">
        <v>134</v>
      </c>
    </row>
    <row r="192" spans="1:65" s="2" customFormat="1" ht="24.2" customHeight="1">
      <c r="A192" s="34"/>
      <c r="B192" s="35"/>
      <c r="C192" s="187" t="s">
        <v>363</v>
      </c>
      <c r="D192" s="187" t="s">
        <v>137</v>
      </c>
      <c r="E192" s="188" t="s">
        <v>836</v>
      </c>
      <c r="F192" s="189" t="s">
        <v>837</v>
      </c>
      <c r="G192" s="190" t="s">
        <v>140</v>
      </c>
      <c r="H192" s="191">
        <v>4</v>
      </c>
      <c r="I192" s="192"/>
      <c r="J192" s="193">
        <f>ROUND(I192*H192,2)</f>
        <v>0</v>
      </c>
      <c r="K192" s="189" t="s">
        <v>141</v>
      </c>
      <c r="L192" s="39"/>
      <c r="M192" s="194" t="s">
        <v>1</v>
      </c>
      <c r="N192" s="195" t="s">
        <v>44</v>
      </c>
      <c r="O192" s="71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579</v>
      </c>
      <c r="AT192" s="198" t="s">
        <v>137</v>
      </c>
      <c r="AU192" s="198" t="s">
        <v>89</v>
      </c>
      <c r="AY192" s="17" t="s">
        <v>134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7" t="s">
        <v>87</v>
      </c>
      <c r="BK192" s="199">
        <f>ROUND(I192*H192,2)</f>
        <v>0</v>
      </c>
      <c r="BL192" s="17" t="s">
        <v>579</v>
      </c>
      <c r="BM192" s="198" t="s">
        <v>838</v>
      </c>
    </row>
    <row r="193" spans="1:65" s="2" customFormat="1" ht="19.5">
      <c r="A193" s="34"/>
      <c r="B193" s="35"/>
      <c r="C193" s="36"/>
      <c r="D193" s="200" t="s">
        <v>143</v>
      </c>
      <c r="E193" s="36"/>
      <c r="F193" s="201" t="s">
        <v>839</v>
      </c>
      <c r="G193" s="36"/>
      <c r="H193" s="36"/>
      <c r="I193" s="202"/>
      <c r="J193" s="36"/>
      <c r="K193" s="36"/>
      <c r="L193" s="39"/>
      <c r="M193" s="203"/>
      <c r="N193" s="204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143</v>
      </c>
      <c r="AU193" s="17" t="s">
        <v>89</v>
      </c>
    </row>
    <row r="194" spans="1:65" s="13" customFormat="1" ht="11.25">
      <c r="B194" s="205"/>
      <c r="C194" s="206"/>
      <c r="D194" s="200" t="s">
        <v>145</v>
      </c>
      <c r="E194" s="207" t="s">
        <v>740</v>
      </c>
      <c r="F194" s="208" t="s">
        <v>107</v>
      </c>
      <c r="G194" s="206"/>
      <c r="H194" s="209">
        <v>4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145</v>
      </c>
      <c r="AU194" s="215" t="s">
        <v>89</v>
      </c>
      <c r="AV194" s="13" t="s">
        <v>89</v>
      </c>
      <c r="AW194" s="13" t="s">
        <v>36</v>
      </c>
      <c r="AX194" s="13" t="s">
        <v>87</v>
      </c>
      <c r="AY194" s="215" t="s">
        <v>134</v>
      </c>
    </row>
    <row r="195" spans="1:65" s="2" customFormat="1" ht="24.2" customHeight="1">
      <c r="A195" s="34"/>
      <c r="B195" s="35"/>
      <c r="C195" s="187" t="s">
        <v>369</v>
      </c>
      <c r="D195" s="187" t="s">
        <v>137</v>
      </c>
      <c r="E195" s="188" t="s">
        <v>840</v>
      </c>
      <c r="F195" s="189" t="s">
        <v>841</v>
      </c>
      <c r="G195" s="190" t="s">
        <v>140</v>
      </c>
      <c r="H195" s="191">
        <v>1</v>
      </c>
      <c r="I195" s="192"/>
      <c r="J195" s="193">
        <f>ROUND(I195*H195,2)</f>
        <v>0</v>
      </c>
      <c r="K195" s="189" t="s">
        <v>141</v>
      </c>
      <c r="L195" s="39"/>
      <c r="M195" s="194" t="s">
        <v>1</v>
      </c>
      <c r="N195" s="195" t="s">
        <v>44</v>
      </c>
      <c r="O195" s="71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579</v>
      </c>
      <c r="AT195" s="198" t="s">
        <v>137</v>
      </c>
      <c r="AU195" s="198" t="s">
        <v>89</v>
      </c>
      <c r="AY195" s="17" t="s">
        <v>134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7" t="s">
        <v>87</v>
      </c>
      <c r="BK195" s="199">
        <f>ROUND(I195*H195,2)</f>
        <v>0</v>
      </c>
      <c r="BL195" s="17" t="s">
        <v>579</v>
      </c>
      <c r="BM195" s="198" t="s">
        <v>842</v>
      </c>
    </row>
    <row r="196" spans="1:65" s="2" customFormat="1" ht="19.5">
      <c r="A196" s="34"/>
      <c r="B196" s="35"/>
      <c r="C196" s="36"/>
      <c r="D196" s="200" t="s">
        <v>143</v>
      </c>
      <c r="E196" s="36"/>
      <c r="F196" s="201" t="s">
        <v>843</v>
      </c>
      <c r="G196" s="36"/>
      <c r="H196" s="36"/>
      <c r="I196" s="202"/>
      <c r="J196" s="36"/>
      <c r="K196" s="36"/>
      <c r="L196" s="39"/>
      <c r="M196" s="203"/>
      <c r="N196" s="204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143</v>
      </c>
      <c r="AU196" s="17" t="s">
        <v>89</v>
      </c>
    </row>
    <row r="197" spans="1:65" s="2" customFormat="1" ht="24.2" customHeight="1">
      <c r="A197" s="34"/>
      <c r="B197" s="35"/>
      <c r="C197" s="187" t="s">
        <v>374</v>
      </c>
      <c r="D197" s="187" t="s">
        <v>137</v>
      </c>
      <c r="E197" s="188" t="s">
        <v>844</v>
      </c>
      <c r="F197" s="189" t="s">
        <v>845</v>
      </c>
      <c r="G197" s="190" t="s">
        <v>140</v>
      </c>
      <c r="H197" s="191">
        <v>3</v>
      </c>
      <c r="I197" s="192"/>
      <c r="J197" s="193">
        <f>ROUND(I197*H197,2)</f>
        <v>0</v>
      </c>
      <c r="K197" s="189" t="s">
        <v>141</v>
      </c>
      <c r="L197" s="39"/>
      <c r="M197" s="194" t="s">
        <v>1</v>
      </c>
      <c r="N197" s="195" t="s">
        <v>44</v>
      </c>
      <c r="O197" s="71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579</v>
      </c>
      <c r="AT197" s="198" t="s">
        <v>137</v>
      </c>
      <c r="AU197" s="198" t="s">
        <v>89</v>
      </c>
      <c r="AY197" s="17" t="s">
        <v>134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7" t="s">
        <v>87</v>
      </c>
      <c r="BK197" s="199">
        <f>ROUND(I197*H197,2)</f>
        <v>0</v>
      </c>
      <c r="BL197" s="17" t="s">
        <v>579</v>
      </c>
      <c r="BM197" s="198" t="s">
        <v>846</v>
      </c>
    </row>
    <row r="198" spans="1:65" s="2" customFormat="1" ht="19.5">
      <c r="A198" s="34"/>
      <c r="B198" s="35"/>
      <c r="C198" s="36"/>
      <c r="D198" s="200" t="s">
        <v>143</v>
      </c>
      <c r="E198" s="36"/>
      <c r="F198" s="201" t="s">
        <v>847</v>
      </c>
      <c r="G198" s="36"/>
      <c r="H198" s="36"/>
      <c r="I198" s="202"/>
      <c r="J198" s="36"/>
      <c r="K198" s="36"/>
      <c r="L198" s="39"/>
      <c r="M198" s="203"/>
      <c r="N198" s="20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143</v>
      </c>
      <c r="AU198" s="17" t="s">
        <v>89</v>
      </c>
    </row>
    <row r="199" spans="1:65" s="13" customFormat="1" ht="11.25">
      <c r="B199" s="205"/>
      <c r="C199" s="206"/>
      <c r="D199" s="200" t="s">
        <v>145</v>
      </c>
      <c r="E199" s="207" t="s">
        <v>1</v>
      </c>
      <c r="F199" s="208" t="s">
        <v>848</v>
      </c>
      <c r="G199" s="206"/>
      <c r="H199" s="209">
        <v>3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145</v>
      </c>
      <c r="AU199" s="215" t="s">
        <v>89</v>
      </c>
      <c r="AV199" s="13" t="s">
        <v>89</v>
      </c>
      <c r="AW199" s="13" t="s">
        <v>36</v>
      </c>
      <c r="AX199" s="13" t="s">
        <v>87</v>
      </c>
      <c r="AY199" s="215" t="s">
        <v>134</v>
      </c>
    </row>
    <row r="200" spans="1:65" s="12" customFormat="1" ht="22.9" customHeight="1">
      <c r="B200" s="171"/>
      <c r="C200" s="172"/>
      <c r="D200" s="173" t="s">
        <v>78</v>
      </c>
      <c r="E200" s="185" t="s">
        <v>849</v>
      </c>
      <c r="F200" s="185" t="s">
        <v>850</v>
      </c>
      <c r="G200" s="172"/>
      <c r="H200" s="172"/>
      <c r="I200" s="175"/>
      <c r="J200" s="186">
        <f>BK200</f>
        <v>0</v>
      </c>
      <c r="K200" s="172"/>
      <c r="L200" s="177"/>
      <c r="M200" s="178"/>
      <c r="N200" s="179"/>
      <c r="O200" s="179"/>
      <c r="P200" s="180">
        <f>SUM(P201:P204)</f>
        <v>0</v>
      </c>
      <c r="Q200" s="179"/>
      <c r="R200" s="180">
        <f>SUM(R201:R204)</f>
        <v>8.0999999999999996E-3</v>
      </c>
      <c r="S200" s="179"/>
      <c r="T200" s="181">
        <f>SUM(T201:T204)</f>
        <v>0</v>
      </c>
      <c r="AR200" s="182" t="s">
        <v>154</v>
      </c>
      <c r="AT200" s="183" t="s">
        <v>78</v>
      </c>
      <c r="AU200" s="183" t="s">
        <v>87</v>
      </c>
      <c r="AY200" s="182" t="s">
        <v>134</v>
      </c>
      <c r="BK200" s="184">
        <f>SUM(BK201:BK204)</f>
        <v>0</v>
      </c>
    </row>
    <row r="201" spans="1:65" s="2" customFormat="1" ht="24.2" customHeight="1">
      <c r="A201" s="34"/>
      <c r="B201" s="35"/>
      <c r="C201" s="187" t="s">
        <v>380</v>
      </c>
      <c r="D201" s="187" t="s">
        <v>137</v>
      </c>
      <c r="E201" s="188" t="s">
        <v>851</v>
      </c>
      <c r="F201" s="189" t="s">
        <v>852</v>
      </c>
      <c r="G201" s="190" t="s">
        <v>140</v>
      </c>
      <c r="H201" s="191">
        <v>1</v>
      </c>
      <c r="I201" s="192"/>
      <c r="J201" s="193">
        <f>ROUND(I201*H201,2)</f>
        <v>0</v>
      </c>
      <c r="K201" s="189" t="s">
        <v>141</v>
      </c>
      <c r="L201" s="39"/>
      <c r="M201" s="194" t="s">
        <v>1</v>
      </c>
      <c r="N201" s="195" t="s">
        <v>44</v>
      </c>
      <c r="O201" s="71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579</v>
      </c>
      <c r="AT201" s="198" t="s">
        <v>137</v>
      </c>
      <c r="AU201" s="198" t="s">
        <v>89</v>
      </c>
      <c r="AY201" s="17" t="s">
        <v>134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7" t="s">
        <v>87</v>
      </c>
      <c r="BK201" s="199">
        <f>ROUND(I201*H201,2)</f>
        <v>0</v>
      </c>
      <c r="BL201" s="17" t="s">
        <v>579</v>
      </c>
      <c r="BM201" s="198" t="s">
        <v>853</v>
      </c>
    </row>
    <row r="202" spans="1:65" s="2" customFormat="1" ht="19.5">
      <c r="A202" s="34"/>
      <c r="B202" s="35"/>
      <c r="C202" s="36"/>
      <c r="D202" s="200" t="s">
        <v>143</v>
      </c>
      <c r="E202" s="36"/>
      <c r="F202" s="201" t="s">
        <v>854</v>
      </c>
      <c r="G202" s="36"/>
      <c r="H202" s="36"/>
      <c r="I202" s="202"/>
      <c r="J202" s="36"/>
      <c r="K202" s="36"/>
      <c r="L202" s="39"/>
      <c r="M202" s="203"/>
      <c r="N202" s="204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143</v>
      </c>
      <c r="AU202" s="17" t="s">
        <v>89</v>
      </c>
    </row>
    <row r="203" spans="1:65" s="2" customFormat="1" ht="24.2" customHeight="1">
      <c r="A203" s="34"/>
      <c r="B203" s="35"/>
      <c r="C203" s="242" t="s">
        <v>385</v>
      </c>
      <c r="D203" s="242" t="s">
        <v>402</v>
      </c>
      <c r="E203" s="243" t="s">
        <v>855</v>
      </c>
      <c r="F203" s="244" t="s">
        <v>856</v>
      </c>
      <c r="G203" s="245" t="s">
        <v>140</v>
      </c>
      <c r="H203" s="246">
        <v>1</v>
      </c>
      <c r="I203" s="247"/>
      <c r="J203" s="248">
        <f>ROUND(I203*H203,2)</f>
        <v>0</v>
      </c>
      <c r="K203" s="244" t="s">
        <v>141</v>
      </c>
      <c r="L203" s="249"/>
      <c r="M203" s="250" t="s">
        <v>1</v>
      </c>
      <c r="N203" s="251" t="s">
        <v>44</v>
      </c>
      <c r="O203" s="71"/>
      <c r="P203" s="196">
        <f>O203*H203</f>
        <v>0</v>
      </c>
      <c r="Q203" s="196">
        <v>8.0999999999999996E-3</v>
      </c>
      <c r="R203" s="196">
        <f>Q203*H203</f>
        <v>8.0999999999999996E-3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804</v>
      </c>
      <c r="AT203" s="198" t="s">
        <v>402</v>
      </c>
      <c r="AU203" s="198" t="s">
        <v>89</v>
      </c>
      <c r="AY203" s="17" t="s">
        <v>134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7" t="s">
        <v>87</v>
      </c>
      <c r="BK203" s="199">
        <f>ROUND(I203*H203,2)</f>
        <v>0</v>
      </c>
      <c r="BL203" s="17" t="s">
        <v>579</v>
      </c>
      <c r="BM203" s="198" t="s">
        <v>857</v>
      </c>
    </row>
    <row r="204" spans="1:65" s="2" customFormat="1" ht="11.25">
      <c r="A204" s="34"/>
      <c r="B204" s="35"/>
      <c r="C204" s="36"/>
      <c r="D204" s="200" t="s">
        <v>143</v>
      </c>
      <c r="E204" s="36"/>
      <c r="F204" s="201" t="s">
        <v>856</v>
      </c>
      <c r="G204" s="36"/>
      <c r="H204" s="36"/>
      <c r="I204" s="202"/>
      <c r="J204" s="36"/>
      <c r="K204" s="36"/>
      <c r="L204" s="39"/>
      <c r="M204" s="203"/>
      <c r="N204" s="204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143</v>
      </c>
      <c r="AU204" s="17" t="s">
        <v>89</v>
      </c>
    </row>
    <row r="205" spans="1:65" s="12" customFormat="1" ht="22.9" customHeight="1">
      <c r="B205" s="171"/>
      <c r="C205" s="172"/>
      <c r="D205" s="173" t="s">
        <v>78</v>
      </c>
      <c r="E205" s="185" t="s">
        <v>648</v>
      </c>
      <c r="F205" s="185" t="s">
        <v>649</v>
      </c>
      <c r="G205" s="172"/>
      <c r="H205" s="172"/>
      <c r="I205" s="175"/>
      <c r="J205" s="186">
        <f>BK205</f>
        <v>0</v>
      </c>
      <c r="K205" s="172"/>
      <c r="L205" s="177"/>
      <c r="M205" s="178"/>
      <c r="N205" s="179"/>
      <c r="O205" s="179"/>
      <c r="P205" s="180">
        <f>SUM(P206:P272)</f>
        <v>0</v>
      </c>
      <c r="Q205" s="179"/>
      <c r="R205" s="180">
        <f>SUM(R206:R272)</f>
        <v>37.100799999999992</v>
      </c>
      <c r="S205" s="179"/>
      <c r="T205" s="181">
        <f>SUM(T206:T272)</f>
        <v>5.6320000000000006</v>
      </c>
      <c r="AR205" s="182" t="s">
        <v>154</v>
      </c>
      <c r="AT205" s="183" t="s">
        <v>78</v>
      </c>
      <c r="AU205" s="183" t="s">
        <v>87</v>
      </c>
      <c r="AY205" s="182" t="s">
        <v>134</v>
      </c>
      <c r="BK205" s="184">
        <f>SUM(BK206:BK272)</f>
        <v>0</v>
      </c>
    </row>
    <row r="206" spans="1:65" s="2" customFormat="1" ht="24.2" customHeight="1">
      <c r="A206" s="34"/>
      <c r="B206" s="35"/>
      <c r="C206" s="187" t="s">
        <v>391</v>
      </c>
      <c r="D206" s="187" t="s">
        <v>137</v>
      </c>
      <c r="E206" s="188" t="s">
        <v>651</v>
      </c>
      <c r="F206" s="189" t="s">
        <v>652</v>
      </c>
      <c r="G206" s="190" t="s">
        <v>653</v>
      </c>
      <c r="H206" s="191">
        <v>1</v>
      </c>
      <c r="I206" s="192"/>
      <c r="J206" s="193">
        <f>ROUND(I206*H206,2)</f>
        <v>0</v>
      </c>
      <c r="K206" s="189" t="s">
        <v>141</v>
      </c>
      <c r="L206" s="39"/>
      <c r="M206" s="194" t="s">
        <v>1</v>
      </c>
      <c r="N206" s="195" t="s">
        <v>44</v>
      </c>
      <c r="O206" s="71"/>
      <c r="P206" s="196">
        <f>O206*H206</f>
        <v>0</v>
      </c>
      <c r="Q206" s="196">
        <v>8.8000000000000005E-3</v>
      </c>
      <c r="R206" s="196">
        <f>Q206*H206</f>
        <v>8.8000000000000005E-3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579</v>
      </c>
      <c r="AT206" s="198" t="s">
        <v>137</v>
      </c>
      <c r="AU206" s="198" t="s">
        <v>89</v>
      </c>
      <c r="AY206" s="17" t="s">
        <v>134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7" t="s">
        <v>87</v>
      </c>
      <c r="BK206" s="199">
        <f>ROUND(I206*H206,2)</f>
        <v>0</v>
      </c>
      <c r="BL206" s="17" t="s">
        <v>579</v>
      </c>
      <c r="BM206" s="198" t="s">
        <v>858</v>
      </c>
    </row>
    <row r="207" spans="1:65" s="2" customFormat="1" ht="19.5">
      <c r="A207" s="34"/>
      <c r="B207" s="35"/>
      <c r="C207" s="36"/>
      <c r="D207" s="200" t="s">
        <v>143</v>
      </c>
      <c r="E207" s="36"/>
      <c r="F207" s="201" t="s">
        <v>655</v>
      </c>
      <c r="G207" s="36"/>
      <c r="H207" s="36"/>
      <c r="I207" s="202"/>
      <c r="J207" s="36"/>
      <c r="K207" s="36"/>
      <c r="L207" s="39"/>
      <c r="M207" s="203"/>
      <c r="N207" s="204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143</v>
      </c>
      <c r="AU207" s="17" t="s">
        <v>89</v>
      </c>
    </row>
    <row r="208" spans="1:65" s="2" customFormat="1" ht="24.2" customHeight="1">
      <c r="A208" s="34"/>
      <c r="B208" s="35"/>
      <c r="C208" s="187" t="s">
        <v>396</v>
      </c>
      <c r="D208" s="187" t="s">
        <v>137</v>
      </c>
      <c r="E208" s="188" t="s">
        <v>859</v>
      </c>
      <c r="F208" s="189" t="s">
        <v>860</v>
      </c>
      <c r="G208" s="190" t="s">
        <v>301</v>
      </c>
      <c r="H208" s="191">
        <v>2.88</v>
      </c>
      <c r="I208" s="192"/>
      <c r="J208" s="193">
        <f>ROUND(I208*H208,2)</f>
        <v>0</v>
      </c>
      <c r="K208" s="189" t="s">
        <v>141</v>
      </c>
      <c r="L208" s="39"/>
      <c r="M208" s="194" t="s">
        <v>1</v>
      </c>
      <c r="N208" s="195" t="s">
        <v>44</v>
      </c>
      <c r="O208" s="71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579</v>
      </c>
      <c r="AT208" s="198" t="s">
        <v>137</v>
      </c>
      <c r="AU208" s="198" t="s">
        <v>89</v>
      </c>
      <c r="AY208" s="17" t="s">
        <v>134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7" t="s">
        <v>87</v>
      </c>
      <c r="BK208" s="199">
        <f>ROUND(I208*H208,2)</f>
        <v>0</v>
      </c>
      <c r="BL208" s="17" t="s">
        <v>579</v>
      </c>
      <c r="BM208" s="198" t="s">
        <v>861</v>
      </c>
    </row>
    <row r="209" spans="1:65" s="2" customFormat="1" ht="39">
      <c r="A209" s="34"/>
      <c r="B209" s="35"/>
      <c r="C209" s="36"/>
      <c r="D209" s="200" t="s">
        <v>143</v>
      </c>
      <c r="E209" s="36"/>
      <c r="F209" s="201" t="s">
        <v>862</v>
      </c>
      <c r="G209" s="36"/>
      <c r="H209" s="36"/>
      <c r="I209" s="202"/>
      <c r="J209" s="36"/>
      <c r="K209" s="36"/>
      <c r="L209" s="39"/>
      <c r="M209" s="203"/>
      <c r="N209" s="204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143</v>
      </c>
      <c r="AU209" s="17" t="s">
        <v>89</v>
      </c>
    </row>
    <row r="210" spans="1:65" s="13" customFormat="1" ht="11.25">
      <c r="B210" s="205"/>
      <c r="C210" s="206"/>
      <c r="D210" s="200" t="s">
        <v>145</v>
      </c>
      <c r="E210" s="207" t="s">
        <v>747</v>
      </c>
      <c r="F210" s="208" t="s">
        <v>863</v>
      </c>
      <c r="G210" s="206"/>
      <c r="H210" s="209">
        <v>2.88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145</v>
      </c>
      <c r="AU210" s="215" t="s">
        <v>89</v>
      </c>
      <c r="AV210" s="13" t="s">
        <v>89</v>
      </c>
      <c r="AW210" s="13" t="s">
        <v>36</v>
      </c>
      <c r="AX210" s="13" t="s">
        <v>87</v>
      </c>
      <c r="AY210" s="215" t="s">
        <v>134</v>
      </c>
    </row>
    <row r="211" spans="1:65" s="2" customFormat="1" ht="24.2" customHeight="1">
      <c r="A211" s="34"/>
      <c r="B211" s="35"/>
      <c r="C211" s="187" t="s">
        <v>401</v>
      </c>
      <c r="D211" s="187" t="s">
        <v>137</v>
      </c>
      <c r="E211" s="188" t="s">
        <v>864</v>
      </c>
      <c r="F211" s="189" t="s">
        <v>865</v>
      </c>
      <c r="G211" s="190" t="s">
        <v>291</v>
      </c>
      <c r="H211" s="191">
        <v>18</v>
      </c>
      <c r="I211" s="192"/>
      <c r="J211" s="193">
        <f>ROUND(I211*H211,2)</f>
        <v>0</v>
      </c>
      <c r="K211" s="189" t="s">
        <v>141</v>
      </c>
      <c r="L211" s="39"/>
      <c r="M211" s="194" t="s">
        <v>1</v>
      </c>
      <c r="N211" s="195" t="s">
        <v>44</v>
      </c>
      <c r="O211" s="71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579</v>
      </c>
      <c r="AT211" s="198" t="s">
        <v>137</v>
      </c>
      <c r="AU211" s="198" t="s">
        <v>89</v>
      </c>
      <c r="AY211" s="17" t="s">
        <v>134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7" t="s">
        <v>87</v>
      </c>
      <c r="BK211" s="199">
        <f>ROUND(I211*H211,2)</f>
        <v>0</v>
      </c>
      <c r="BL211" s="17" t="s">
        <v>579</v>
      </c>
      <c r="BM211" s="198" t="s">
        <v>866</v>
      </c>
    </row>
    <row r="212" spans="1:65" s="2" customFormat="1" ht="39">
      <c r="A212" s="34"/>
      <c r="B212" s="35"/>
      <c r="C212" s="36"/>
      <c r="D212" s="200" t="s">
        <v>143</v>
      </c>
      <c r="E212" s="36"/>
      <c r="F212" s="201" t="s">
        <v>867</v>
      </c>
      <c r="G212" s="36"/>
      <c r="H212" s="36"/>
      <c r="I212" s="202"/>
      <c r="J212" s="36"/>
      <c r="K212" s="36"/>
      <c r="L212" s="39"/>
      <c r="M212" s="203"/>
      <c r="N212" s="204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143</v>
      </c>
      <c r="AU212" s="17" t="s">
        <v>89</v>
      </c>
    </row>
    <row r="213" spans="1:65" s="13" customFormat="1" ht="11.25">
      <c r="B213" s="205"/>
      <c r="C213" s="206"/>
      <c r="D213" s="200" t="s">
        <v>145</v>
      </c>
      <c r="E213" s="207" t="s">
        <v>752</v>
      </c>
      <c r="F213" s="208" t="s">
        <v>868</v>
      </c>
      <c r="G213" s="206"/>
      <c r="H213" s="209">
        <v>18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145</v>
      </c>
      <c r="AU213" s="215" t="s">
        <v>89</v>
      </c>
      <c r="AV213" s="13" t="s">
        <v>89</v>
      </c>
      <c r="AW213" s="13" t="s">
        <v>36</v>
      </c>
      <c r="AX213" s="13" t="s">
        <v>87</v>
      </c>
      <c r="AY213" s="215" t="s">
        <v>134</v>
      </c>
    </row>
    <row r="214" spans="1:65" s="2" customFormat="1" ht="24.2" customHeight="1">
      <c r="A214" s="34"/>
      <c r="B214" s="35"/>
      <c r="C214" s="187" t="s">
        <v>406</v>
      </c>
      <c r="D214" s="187" t="s">
        <v>137</v>
      </c>
      <c r="E214" s="188" t="s">
        <v>869</v>
      </c>
      <c r="F214" s="189" t="s">
        <v>870</v>
      </c>
      <c r="G214" s="190" t="s">
        <v>291</v>
      </c>
      <c r="H214" s="191">
        <v>17</v>
      </c>
      <c r="I214" s="192"/>
      <c r="J214" s="193">
        <f>ROUND(I214*H214,2)</f>
        <v>0</v>
      </c>
      <c r="K214" s="189" t="s">
        <v>141</v>
      </c>
      <c r="L214" s="39"/>
      <c r="M214" s="194" t="s">
        <v>1</v>
      </c>
      <c r="N214" s="195" t="s">
        <v>44</v>
      </c>
      <c r="O214" s="71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579</v>
      </c>
      <c r="AT214" s="198" t="s">
        <v>137</v>
      </c>
      <c r="AU214" s="198" t="s">
        <v>89</v>
      </c>
      <c r="AY214" s="17" t="s">
        <v>134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7" t="s">
        <v>87</v>
      </c>
      <c r="BK214" s="199">
        <f>ROUND(I214*H214,2)</f>
        <v>0</v>
      </c>
      <c r="BL214" s="17" t="s">
        <v>579</v>
      </c>
      <c r="BM214" s="198" t="s">
        <v>871</v>
      </c>
    </row>
    <row r="215" spans="1:65" s="2" customFormat="1" ht="39">
      <c r="A215" s="34"/>
      <c r="B215" s="35"/>
      <c r="C215" s="36"/>
      <c r="D215" s="200" t="s">
        <v>143</v>
      </c>
      <c r="E215" s="36"/>
      <c r="F215" s="201" t="s">
        <v>872</v>
      </c>
      <c r="G215" s="36"/>
      <c r="H215" s="36"/>
      <c r="I215" s="202"/>
      <c r="J215" s="36"/>
      <c r="K215" s="36"/>
      <c r="L215" s="39"/>
      <c r="M215" s="203"/>
      <c r="N215" s="204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143</v>
      </c>
      <c r="AU215" s="17" t="s">
        <v>89</v>
      </c>
    </row>
    <row r="216" spans="1:65" s="13" customFormat="1" ht="11.25">
      <c r="B216" s="205"/>
      <c r="C216" s="206"/>
      <c r="D216" s="200" t="s">
        <v>145</v>
      </c>
      <c r="E216" s="207" t="s">
        <v>753</v>
      </c>
      <c r="F216" s="208" t="s">
        <v>89</v>
      </c>
      <c r="G216" s="206"/>
      <c r="H216" s="209">
        <v>2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145</v>
      </c>
      <c r="AU216" s="215" t="s">
        <v>89</v>
      </c>
      <c r="AV216" s="13" t="s">
        <v>89</v>
      </c>
      <c r="AW216" s="13" t="s">
        <v>36</v>
      </c>
      <c r="AX216" s="13" t="s">
        <v>79</v>
      </c>
      <c r="AY216" s="215" t="s">
        <v>134</v>
      </c>
    </row>
    <row r="217" spans="1:65" s="13" customFormat="1" ht="11.25">
      <c r="B217" s="205"/>
      <c r="C217" s="206"/>
      <c r="D217" s="200" t="s">
        <v>145</v>
      </c>
      <c r="E217" s="207" t="s">
        <v>1</v>
      </c>
      <c r="F217" s="208" t="s">
        <v>757</v>
      </c>
      <c r="G217" s="206"/>
      <c r="H217" s="209">
        <v>15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145</v>
      </c>
      <c r="AU217" s="215" t="s">
        <v>89</v>
      </c>
      <c r="AV217" s="13" t="s">
        <v>89</v>
      </c>
      <c r="AW217" s="13" t="s">
        <v>36</v>
      </c>
      <c r="AX217" s="13" t="s">
        <v>79</v>
      </c>
      <c r="AY217" s="215" t="s">
        <v>134</v>
      </c>
    </row>
    <row r="218" spans="1:65" s="15" customFormat="1" ht="11.25">
      <c r="B218" s="227"/>
      <c r="C218" s="228"/>
      <c r="D218" s="200" t="s">
        <v>145</v>
      </c>
      <c r="E218" s="229" t="s">
        <v>1</v>
      </c>
      <c r="F218" s="230" t="s">
        <v>155</v>
      </c>
      <c r="G218" s="228"/>
      <c r="H218" s="231">
        <v>17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145</v>
      </c>
      <c r="AU218" s="237" t="s">
        <v>89</v>
      </c>
      <c r="AV218" s="15" t="s">
        <v>107</v>
      </c>
      <c r="AW218" s="15" t="s">
        <v>36</v>
      </c>
      <c r="AX218" s="15" t="s">
        <v>87</v>
      </c>
      <c r="AY218" s="237" t="s">
        <v>134</v>
      </c>
    </row>
    <row r="219" spans="1:65" s="2" customFormat="1" ht="24.2" customHeight="1">
      <c r="A219" s="34"/>
      <c r="B219" s="35"/>
      <c r="C219" s="187" t="s">
        <v>412</v>
      </c>
      <c r="D219" s="187" t="s">
        <v>137</v>
      </c>
      <c r="E219" s="188" t="s">
        <v>873</v>
      </c>
      <c r="F219" s="189" t="s">
        <v>874</v>
      </c>
      <c r="G219" s="190" t="s">
        <v>291</v>
      </c>
      <c r="H219" s="191">
        <v>156</v>
      </c>
      <c r="I219" s="192"/>
      <c r="J219" s="193">
        <f>ROUND(I219*H219,2)</f>
        <v>0</v>
      </c>
      <c r="K219" s="189" t="s">
        <v>141</v>
      </c>
      <c r="L219" s="39"/>
      <c r="M219" s="194" t="s">
        <v>1</v>
      </c>
      <c r="N219" s="195" t="s">
        <v>44</v>
      </c>
      <c r="O219" s="71"/>
      <c r="P219" s="196">
        <f>O219*H219</f>
        <v>0</v>
      </c>
      <c r="Q219" s="196">
        <v>0</v>
      </c>
      <c r="R219" s="196">
        <f>Q219*H219</f>
        <v>0</v>
      </c>
      <c r="S219" s="196">
        <v>0</v>
      </c>
      <c r="T219" s="19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579</v>
      </c>
      <c r="AT219" s="198" t="s">
        <v>137</v>
      </c>
      <c r="AU219" s="198" t="s">
        <v>89</v>
      </c>
      <c r="AY219" s="17" t="s">
        <v>134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7" t="s">
        <v>87</v>
      </c>
      <c r="BK219" s="199">
        <f>ROUND(I219*H219,2)</f>
        <v>0</v>
      </c>
      <c r="BL219" s="17" t="s">
        <v>579</v>
      </c>
      <c r="BM219" s="198" t="s">
        <v>875</v>
      </c>
    </row>
    <row r="220" spans="1:65" s="2" customFormat="1" ht="39">
      <c r="A220" s="34"/>
      <c r="B220" s="35"/>
      <c r="C220" s="36"/>
      <c r="D220" s="200" t="s">
        <v>143</v>
      </c>
      <c r="E220" s="36"/>
      <c r="F220" s="201" t="s">
        <v>876</v>
      </c>
      <c r="G220" s="36"/>
      <c r="H220" s="36"/>
      <c r="I220" s="202"/>
      <c r="J220" s="36"/>
      <c r="K220" s="36"/>
      <c r="L220" s="39"/>
      <c r="M220" s="203"/>
      <c r="N220" s="204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143</v>
      </c>
      <c r="AU220" s="17" t="s">
        <v>89</v>
      </c>
    </row>
    <row r="221" spans="1:65" s="13" customFormat="1" ht="11.25">
      <c r="B221" s="205"/>
      <c r="C221" s="206"/>
      <c r="D221" s="200" t="s">
        <v>145</v>
      </c>
      <c r="E221" s="207" t="s">
        <v>754</v>
      </c>
      <c r="F221" s="208" t="s">
        <v>877</v>
      </c>
      <c r="G221" s="206"/>
      <c r="H221" s="209">
        <v>156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145</v>
      </c>
      <c r="AU221" s="215" t="s">
        <v>89</v>
      </c>
      <c r="AV221" s="13" t="s">
        <v>89</v>
      </c>
      <c r="AW221" s="13" t="s">
        <v>36</v>
      </c>
      <c r="AX221" s="13" t="s">
        <v>87</v>
      </c>
      <c r="AY221" s="215" t="s">
        <v>134</v>
      </c>
    </row>
    <row r="222" spans="1:65" s="2" customFormat="1" ht="24.2" customHeight="1">
      <c r="A222" s="34"/>
      <c r="B222" s="35"/>
      <c r="C222" s="187" t="s">
        <v>417</v>
      </c>
      <c r="D222" s="187" t="s">
        <v>137</v>
      </c>
      <c r="E222" s="188" t="s">
        <v>878</v>
      </c>
      <c r="F222" s="189" t="s">
        <v>879</v>
      </c>
      <c r="G222" s="190" t="s">
        <v>291</v>
      </c>
      <c r="H222" s="191">
        <v>30</v>
      </c>
      <c r="I222" s="192"/>
      <c r="J222" s="193">
        <f>ROUND(I222*H222,2)</f>
        <v>0</v>
      </c>
      <c r="K222" s="189" t="s">
        <v>141</v>
      </c>
      <c r="L222" s="39"/>
      <c r="M222" s="194" t="s">
        <v>1</v>
      </c>
      <c r="N222" s="195" t="s">
        <v>44</v>
      </c>
      <c r="O222" s="71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579</v>
      </c>
      <c r="AT222" s="198" t="s">
        <v>137</v>
      </c>
      <c r="AU222" s="198" t="s">
        <v>89</v>
      </c>
      <c r="AY222" s="17" t="s">
        <v>134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7" t="s">
        <v>87</v>
      </c>
      <c r="BK222" s="199">
        <f>ROUND(I222*H222,2)</f>
        <v>0</v>
      </c>
      <c r="BL222" s="17" t="s">
        <v>579</v>
      </c>
      <c r="BM222" s="198" t="s">
        <v>880</v>
      </c>
    </row>
    <row r="223" spans="1:65" s="2" customFormat="1" ht="39">
      <c r="A223" s="34"/>
      <c r="B223" s="35"/>
      <c r="C223" s="36"/>
      <c r="D223" s="200" t="s">
        <v>143</v>
      </c>
      <c r="E223" s="36"/>
      <c r="F223" s="201" t="s">
        <v>881</v>
      </c>
      <c r="G223" s="36"/>
      <c r="H223" s="36"/>
      <c r="I223" s="202"/>
      <c r="J223" s="36"/>
      <c r="K223" s="36"/>
      <c r="L223" s="39"/>
      <c r="M223" s="203"/>
      <c r="N223" s="204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143</v>
      </c>
      <c r="AU223" s="17" t="s">
        <v>89</v>
      </c>
    </row>
    <row r="224" spans="1:65" s="13" customFormat="1" ht="11.25">
      <c r="B224" s="205"/>
      <c r="C224" s="206"/>
      <c r="D224" s="200" t="s">
        <v>145</v>
      </c>
      <c r="E224" s="207" t="s">
        <v>756</v>
      </c>
      <c r="F224" s="208" t="s">
        <v>882</v>
      </c>
      <c r="G224" s="206"/>
      <c r="H224" s="209">
        <v>30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145</v>
      </c>
      <c r="AU224" s="215" t="s">
        <v>89</v>
      </c>
      <c r="AV224" s="13" t="s">
        <v>89</v>
      </c>
      <c r="AW224" s="13" t="s">
        <v>36</v>
      </c>
      <c r="AX224" s="13" t="s">
        <v>87</v>
      </c>
      <c r="AY224" s="215" t="s">
        <v>134</v>
      </c>
    </row>
    <row r="225" spans="1:65" s="2" customFormat="1" ht="21.75" customHeight="1">
      <c r="A225" s="34"/>
      <c r="B225" s="35"/>
      <c r="C225" s="187" t="s">
        <v>422</v>
      </c>
      <c r="D225" s="187" t="s">
        <v>137</v>
      </c>
      <c r="E225" s="188" t="s">
        <v>883</v>
      </c>
      <c r="F225" s="189" t="s">
        <v>884</v>
      </c>
      <c r="G225" s="190" t="s">
        <v>301</v>
      </c>
      <c r="H225" s="191">
        <v>2.56</v>
      </c>
      <c r="I225" s="192"/>
      <c r="J225" s="193">
        <f>ROUND(I225*H225,2)</f>
        <v>0</v>
      </c>
      <c r="K225" s="189" t="s">
        <v>141</v>
      </c>
      <c r="L225" s="39"/>
      <c r="M225" s="194" t="s">
        <v>1</v>
      </c>
      <c r="N225" s="195" t="s">
        <v>44</v>
      </c>
      <c r="O225" s="71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579</v>
      </c>
      <c r="AT225" s="198" t="s">
        <v>137</v>
      </c>
      <c r="AU225" s="198" t="s">
        <v>89</v>
      </c>
      <c r="AY225" s="17" t="s">
        <v>134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" t="s">
        <v>87</v>
      </c>
      <c r="BK225" s="199">
        <f>ROUND(I225*H225,2)</f>
        <v>0</v>
      </c>
      <c r="BL225" s="17" t="s">
        <v>579</v>
      </c>
      <c r="BM225" s="198" t="s">
        <v>885</v>
      </c>
    </row>
    <row r="226" spans="1:65" s="2" customFormat="1" ht="19.5">
      <c r="A226" s="34"/>
      <c r="B226" s="35"/>
      <c r="C226" s="36"/>
      <c r="D226" s="200" t="s">
        <v>143</v>
      </c>
      <c r="E226" s="36"/>
      <c r="F226" s="201" t="s">
        <v>886</v>
      </c>
      <c r="G226" s="36"/>
      <c r="H226" s="36"/>
      <c r="I226" s="202"/>
      <c r="J226" s="36"/>
      <c r="K226" s="36"/>
      <c r="L226" s="39"/>
      <c r="M226" s="203"/>
      <c r="N226" s="204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143</v>
      </c>
      <c r="AU226" s="17" t="s">
        <v>89</v>
      </c>
    </row>
    <row r="227" spans="1:65" s="13" customFormat="1" ht="11.25">
      <c r="B227" s="205"/>
      <c r="C227" s="206"/>
      <c r="D227" s="200" t="s">
        <v>145</v>
      </c>
      <c r="E227" s="207" t="s">
        <v>1</v>
      </c>
      <c r="F227" s="208" t="s">
        <v>735</v>
      </c>
      <c r="G227" s="206"/>
      <c r="H227" s="209">
        <v>2.56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145</v>
      </c>
      <c r="AU227" s="215" t="s">
        <v>89</v>
      </c>
      <c r="AV227" s="13" t="s">
        <v>89</v>
      </c>
      <c r="AW227" s="13" t="s">
        <v>36</v>
      </c>
      <c r="AX227" s="13" t="s">
        <v>87</v>
      </c>
      <c r="AY227" s="215" t="s">
        <v>134</v>
      </c>
    </row>
    <row r="228" spans="1:65" s="2" customFormat="1" ht="24.2" customHeight="1">
      <c r="A228" s="34"/>
      <c r="B228" s="35"/>
      <c r="C228" s="187" t="s">
        <v>427</v>
      </c>
      <c r="D228" s="187" t="s">
        <v>137</v>
      </c>
      <c r="E228" s="188" t="s">
        <v>887</v>
      </c>
      <c r="F228" s="189" t="s">
        <v>888</v>
      </c>
      <c r="G228" s="190" t="s">
        <v>291</v>
      </c>
      <c r="H228" s="191">
        <v>174</v>
      </c>
      <c r="I228" s="192"/>
      <c r="J228" s="193">
        <f>ROUND(I228*H228,2)</f>
        <v>0</v>
      </c>
      <c r="K228" s="189" t="s">
        <v>141</v>
      </c>
      <c r="L228" s="39"/>
      <c r="M228" s="194" t="s">
        <v>1</v>
      </c>
      <c r="N228" s="195" t="s">
        <v>44</v>
      </c>
      <c r="O228" s="71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579</v>
      </c>
      <c r="AT228" s="198" t="s">
        <v>137</v>
      </c>
      <c r="AU228" s="198" t="s">
        <v>89</v>
      </c>
      <c r="AY228" s="17" t="s">
        <v>134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7" t="s">
        <v>87</v>
      </c>
      <c r="BK228" s="199">
        <f>ROUND(I228*H228,2)</f>
        <v>0</v>
      </c>
      <c r="BL228" s="17" t="s">
        <v>579</v>
      </c>
      <c r="BM228" s="198" t="s">
        <v>889</v>
      </c>
    </row>
    <row r="229" spans="1:65" s="2" customFormat="1" ht="39">
      <c r="A229" s="34"/>
      <c r="B229" s="35"/>
      <c r="C229" s="36"/>
      <c r="D229" s="200" t="s">
        <v>143</v>
      </c>
      <c r="E229" s="36"/>
      <c r="F229" s="201" t="s">
        <v>890</v>
      </c>
      <c r="G229" s="36"/>
      <c r="H229" s="36"/>
      <c r="I229" s="202"/>
      <c r="J229" s="36"/>
      <c r="K229" s="36"/>
      <c r="L229" s="39"/>
      <c r="M229" s="203"/>
      <c r="N229" s="204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143</v>
      </c>
      <c r="AU229" s="17" t="s">
        <v>89</v>
      </c>
    </row>
    <row r="230" spans="1:65" s="13" customFormat="1" ht="11.25">
      <c r="B230" s="205"/>
      <c r="C230" s="206"/>
      <c r="D230" s="200" t="s">
        <v>145</v>
      </c>
      <c r="E230" s="207" t="s">
        <v>1</v>
      </c>
      <c r="F230" s="208" t="s">
        <v>891</v>
      </c>
      <c r="G230" s="206"/>
      <c r="H230" s="209">
        <v>174</v>
      </c>
      <c r="I230" s="210"/>
      <c r="J230" s="206"/>
      <c r="K230" s="206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145</v>
      </c>
      <c r="AU230" s="215" t="s">
        <v>89</v>
      </c>
      <c r="AV230" s="13" t="s">
        <v>89</v>
      </c>
      <c r="AW230" s="13" t="s">
        <v>36</v>
      </c>
      <c r="AX230" s="13" t="s">
        <v>87</v>
      </c>
      <c r="AY230" s="215" t="s">
        <v>134</v>
      </c>
    </row>
    <row r="231" spans="1:65" s="2" customFormat="1" ht="24.2" customHeight="1">
      <c r="A231" s="34"/>
      <c r="B231" s="35"/>
      <c r="C231" s="187" t="s">
        <v>434</v>
      </c>
      <c r="D231" s="187" t="s">
        <v>137</v>
      </c>
      <c r="E231" s="188" t="s">
        <v>892</v>
      </c>
      <c r="F231" s="189" t="s">
        <v>893</v>
      </c>
      <c r="G231" s="190" t="s">
        <v>291</v>
      </c>
      <c r="H231" s="191">
        <v>47</v>
      </c>
      <c r="I231" s="192"/>
      <c r="J231" s="193">
        <f>ROUND(I231*H231,2)</f>
        <v>0</v>
      </c>
      <c r="K231" s="189" t="s">
        <v>141</v>
      </c>
      <c r="L231" s="39"/>
      <c r="M231" s="194" t="s">
        <v>1</v>
      </c>
      <c r="N231" s="195" t="s">
        <v>44</v>
      </c>
      <c r="O231" s="71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579</v>
      </c>
      <c r="AT231" s="198" t="s">
        <v>137</v>
      </c>
      <c r="AU231" s="198" t="s">
        <v>89</v>
      </c>
      <c r="AY231" s="17" t="s">
        <v>134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7" t="s">
        <v>87</v>
      </c>
      <c r="BK231" s="199">
        <f>ROUND(I231*H231,2)</f>
        <v>0</v>
      </c>
      <c r="BL231" s="17" t="s">
        <v>579</v>
      </c>
      <c r="BM231" s="198" t="s">
        <v>894</v>
      </c>
    </row>
    <row r="232" spans="1:65" s="2" customFormat="1" ht="39">
      <c r="A232" s="34"/>
      <c r="B232" s="35"/>
      <c r="C232" s="36"/>
      <c r="D232" s="200" t="s">
        <v>143</v>
      </c>
      <c r="E232" s="36"/>
      <c r="F232" s="201" t="s">
        <v>895</v>
      </c>
      <c r="G232" s="36"/>
      <c r="H232" s="36"/>
      <c r="I232" s="202"/>
      <c r="J232" s="36"/>
      <c r="K232" s="36"/>
      <c r="L232" s="39"/>
      <c r="M232" s="203"/>
      <c r="N232" s="204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143</v>
      </c>
      <c r="AU232" s="17" t="s">
        <v>89</v>
      </c>
    </row>
    <row r="233" spans="1:65" s="13" customFormat="1" ht="11.25">
      <c r="B233" s="205"/>
      <c r="C233" s="206"/>
      <c r="D233" s="200" t="s">
        <v>145</v>
      </c>
      <c r="E233" s="207" t="s">
        <v>1</v>
      </c>
      <c r="F233" s="208" t="s">
        <v>896</v>
      </c>
      <c r="G233" s="206"/>
      <c r="H233" s="209">
        <v>47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145</v>
      </c>
      <c r="AU233" s="215" t="s">
        <v>89</v>
      </c>
      <c r="AV233" s="13" t="s">
        <v>89</v>
      </c>
      <c r="AW233" s="13" t="s">
        <v>36</v>
      </c>
      <c r="AX233" s="13" t="s">
        <v>87</v>
      </c>
      <c r="AY233" s="215" t="s">
        <v>134</v>
      </c>
    </row>
    <row r="234" spans="1:65" s="2" customFormat="1" ht="24.2" customHeight="1">
      <c r="A234" s="34"/>
      <c r="B234" s="35"/>
      <c r="C234" s="187" t="s">
        <v>438</v>
      </c>
      <c r="D234" s="187" t="s">
        <v>137</v>
      </c>
      <c r="E234" s="188" t="s">
        <v>897</v>
      </c>
      <c r="F234" s="189" t="s">
        <v>898</v>
      </c>
      <c r="G234" s="190" t="s">
        <v>140</v>
      </c>
      <c r="H234" s="191">
        <v>8</v>
      </c>
      <c r="I234" s="192"/>
      <c r="J234" s="193">
        <f>ROUND(I234*H234,2)</f>
        <v>0</v>
      </c>
      <c r="K234" s="189" t="s">
        <v>331</v>
      </c>
      <c r="L234" s="39"/>
      <c r="M234" s="194" t="s">
        <v>1</v>
      </c>
      <c r="N234" s="195" t="s">
        <v>44</v>
      </c>
      <c r="O234" s="71"/>
      <c r="P234" s="196">
        <f>O234*H234</f>
        <v>0</v>
      </c>
      <c r="Q234" s="196">
        <v>8.0000000000000002E-3</v>
      </c>
      <c r="R234" s="196">
        <f>Q234*H234</f>
        <v>6.4000000000000001E-2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579</v>
      </c>
      <c r="AT234" s="198" t="s">
        <v>137</v>
      </c>
      <c r="AU234" s="198" t="s">
        <v>89</v>
      </c>
      <c r="AY234" s="17" t="s">
        <v>134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7" t="s">
        <v>87</v>
      </c>
      <c r="BK234" s="199">
        <f>ROUND(I234*H234,2)</f>
        <v>0</v>
      </c>
      <c r="BL234" s="17" t="s">
        <v>579</v>
      </c>
      <c r="BM234" s="198" t="s">
        <v>899</v>
      </c>
    </row>
    <row r="235" spans="1:65" s="2" customFormat="1" ht="19.5">
      <c r="A235" s="34"/>
      <c r="B235" s="35"/>
      <c r="C235" s="36"/>
      <c r="D235" s="200" t="s">
        <v>143</v>
      </c>
      <c r="E235" s="36"/>
      <c r="F235" s="201" t="s">
        <v>900</v>
      </c>
      <c r="G235" s="36"/>
      <c r="H235" s="36"/>
      <c r="I235" s="202"/>
      <c r="J235" s="36"/>
      <c r="K235" s="36"/>
      <c r="L235" s="39"/>
      <c r="M235" s="203"/>
      <c r="N235" s="204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143</v>
      </c>
      <c r="AU235" s="17" t="s">
        <v>89</v>
      </c>
    </row>
    <row r="236" spans="1:65" s="13" customFormat="1" ht="11.25">
      <c r="B236" s="205"/>
      <c r="C236" s="206"/>
      <c r="D236" s="200" t="s">
        <v>145</v>
      </c>
      <c r="E236" s="207" t="s">
        <v>1</v>
      </c>
      <c r="F236" s="208" t="s">
        <v>97</v>
      </c>
      <c r="G236" s="206"/>
      <c r="H236" s="209">
        <v>8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145</v>
      </c>
      <c r="AU236" s="215" t="s">
        <v>89</v>
      </c>
      <c r="AV236" s="13" t="s">
        <v>89</v>
      </c>
      <c r="AW236" s="13" t="s">
        <v>36</v>
      </c>
      <c r="AX236" s="13" t="s">
        <v>87</v>
      </c>
      <c r="AY236" s="215" t="s">
        <v>134</v>
      </c>
    </row>
    <row r="237" spans="1:65" s="2" customFormat="1" ht="24.2" customHeight="1">
      <c r="A237" s="34"/>
      <c r="B237" s="35"/>
      <c r="C237" s="242" t="s">
        <v>443</v>
      </c>
      <c r="D237" s="242" t="s">
        <v>402</v>
      </c>
      <c r="E237" s="243" t="s">
        <v>901</v>
      </c>
      <c r="F237" s="244" t="s">
        <v>902</v>
      </c>
      <c r="G237" s="245" t="s">
        <v>140</v>
      </c>
      <c r="H237" s="246">
        <v>8</v>
      </c>
      <c r="I237" s="247"/>
      <c r="J237" s="248">
        <f>ROUND(I237*H237,2)</f>
        <v>0</v>
      </c>
      <c r="K237" s="244" t="s">
        <v>331</v>
      </c>
      <c r="L237" s="249"/>
      <c r="M237" s="250" t="s">
        <v>1</v>
      </c>
      <c r="N237" s="251" t="s">
        <v>44</v>
      </c>
      <c r="O237" s="71"/>
      <c r="P237" s="196">
        <f>O237*H237</f>
        <v>0</v>
      </c>
      <c r="Q237" s="196">
        <v>7.77E-3</v>
      </c>
      <c r="R237" s="196">
        <f>Q237*H237</f>
        <v>6.216E-2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804</v>
      </c>
      <c r="AT237" s="198" t="s">
        <v>402</v>
      </c>
      <c r="AU237" s="198" t="s">
        <v>89</v>
      </c>
      <c r="AY237" s="17" t="s">
        <v>134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7" t="s">
        <v>87</v>
      </c>
      <c r="BK237" s="199">
        <f>ROUND(I237*H237,2)</f>
        <v>0</v>
      </c>
      <c r="BL237" s="17" t="s">
        <v>579</v>
      </c>
      <c r="BM237" s="198" t="s">
        <v>903</v>
      </c>
    </row>
    <row r="238" spans="1:65" s="2" customFormat="1" ht="11.25">
      <c r="A238" s="34"/>
      <c r="B238" s="35"/>
      <c r="C238" s="36"/>
      <c r="D238" s="200" t="s">
        <v>143</v>
      </c>
      <c r="E238" s="36"/>
      <c r="F238" s="201" t="s">
        <v>904</v>
      </c>
      <c r="G238" s="36"/>
      <c r="H238" s="36"/>
      <c r="I238" s="202"/>
      <c r="J238" s="36"/>
      <c r="K238" s="36"/>
      <c r="L238" s="39"/>
      <c r="M238" s="203"/>
      <c r="N238" s="204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143</v>
      </c>
      <c r="AU238" s="17" t="s">
        <v>89</v>
      </c>
    </row>
    <row r="239" spans="1:65" s="13" customFormat="1" ht="11.25">
      <c r="B239" s="205"/>
      <c r="C239" s="206"/>
      <c r="D239" s="200" t="s">
        <v>145</v>
      </c>
      <c r="E239" s="207" t="s">
        <v>1</v>
      </c>
      <c r="F239" s="208" t="s">
        <v>97</v>
      </c>
      <c r="G239" s="206"/>
      <c r="H239" s="209">
        <v>8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145</v>
      </c>
      <c r="AU239" s="215" t="s">
        <v>89</v>
      </c>
      <c r="AV239" s="13" t="s">
        <v>89</v>
      </c>
      <c r="AW239" s="13" t="s">
        <v>36</v>
      </c>
      <c r="AX239" s="13" t="s">
        <v>87</v>
      </c>
      <c r="AY239" s="215" t="s">
        <v>134</v>
      </c>
    </row>
    <row r="240" spans="1:65" s="2" customFormat="1" ht="24.2" customHeight="1">
      <c r="A240" s="34"/>
      <c r="B240" s="35"/>
      <c r="C240" s="187" t="s">
        <v>447</v>
      </c>
      <c r="D240" s="187" t="s">
        <v>137</v>
      </c>
      <c r="E240" s="188" t="s">
        <v>905</v>
      </c>
      <c r="F240" s="189" t="s">
        <v>906</v>
      </c>
      <c r="G240" s="190" t="s">
        <v>301</v>
      </c>
      <c r="H240" s="191">
        <v>2.3140000000000001</v>
      </c>
      <c r="I240" s="192"/>
      <c r="J240" s="193">
        <f>ROUND(I240*H240,2)</f>
        <v>0</v>
      </c>
      <c r="K240" s="189" t="s">
        <v>141</v>
      </c>
      <c r="L240" s="39"/>
      <c r="M240" s="194" t="s">
        <v>1</v>
      </c>
      <c r="N240" s="195" t="s">
        <v>44</v>
      </c>
      <c r="O240" s="71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579</v>
      </c>
      <c r="AT240" s="198" t="s">
        <v>137</v>
      </c>
      <c r="AU240" s="198" t="s">
        <v>89</v>
      </c>
      <c r="AY240" s="17" t="s">
        <v>134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7" t="s">
        <v>87</v>
      </c>
      <c r="BK240" s="199">
        <f>ROUND(I240*H240,2)</f>
        <v>0</v>
      </c>
      <c r="BL240" s="17" t="s">
        <v>579</v>
      </c>
      <c r="BM240" s="198" t="s">
        <v>907</v>
      </c>
    </row>
    <row r="241" spans="1:65" s="2" customFormat="1" ht="29.25">
      <c r="A241" s="34"/>
      <c r="B241" s="35"/>
      <c r="C241" s="36"/>
      <c r="D241" s="200" t="s">
        <v>143</v>
      </c>
      <c r="E241" s="36"/>
      <c r="F241" s="201" t="s">
        <v>908</v>
      </c>
      <c r="G241" s="36"/>
      <c r="H241" s="36"/>
      <c r="I241" s="202"/>
      <c r="J241" s="36"/>
      <c r="K241" s="36"/>
      <c r="L241" s="39"/>
      <c r="M241" s="203"/>
      <c r="N241" s="204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143</v>
      </c>
      <c r="AU241" s="17" t="s">
        <v>89</v>
      </c>
    </row>
    <row r="242" spans="1:65" s="13" customFormat="1" ht="11.25">
      <c r="B242" s="205"/>
      <c r="C242" s="206"/>
      <c r="D242" s="200" t="s">
        <v>145</v>
      </c>
      <c r="E242" s="207" t="s">
        <v>1</v>
      </c>
      <c r="F242" s="208" t="s">
        <v>909</v>
      </c>
      <c r="G242" s="206"/>
      <c r="H242" s="209">
        <v>2.3140000000000001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145</v>
      </c>
      <c r="AU242" s="215" t="s">
        <v>89</v>
      </c>
      <c r="AV242" s="13" t="s">
        <v>89</v>
      </c>
      <c r="AW242" s="13" t="s">
        <v>36</v>
      </c>
      <c r="AX242" s="13" t="s">
        <v>87</v>
      </c>
      <c r="AY242" s="215" t="s">
        <v>134</v>
      </c>
    </row>
    <row r="243" spans="1:65" s="2" customFormat="1" ht="16.5" customHeight="1">
      <c r="A243" s="34"/>
      <c r="B243" s="35"/>
      <c r="C243" s="187" t="s">
        <v>451</v>
      </c>
      <c r="D243" s="187" t="s">
        <v>137</v>
      </c>
      <c r="E243" s="188" t="s">
        <v>667</v>
      </c>
      <c r="F243" s="189" t="s">
        <v>668</v>
      </c>
      <c r="G243" s="190" t="s">
        <v>291</v>
      </c>
      <c r="H243" s="191">
        <v>221</v>
      </c>
      <c r="I243" s="192"/>
      <c r="J243" s="193">
        <f>ROUND(I243*H243,2)</f>
        <v>0</v>
      </c>
      <c r="K243" s="189" t="s">
        <v>141</v>
      </c>
      <c r="L243" s="39"/>
      <c r="M243" s="194" t="s">
        <v>1</v>
      </c>
      <c r="N243" s="195" t="s">
        <v>44</v>
      </c>
      <c r="O243" s="71"/>
      <c r="P243" s="196">
        <f>O243*H243</f>
        <v>0</v>
      </c>
      <c r="Q243" s="196">
        <v>9.0000000000000006E-5</v>
      </c>
      <c r="R243" s="196">
        <f>Q243*H243</f>
        <v>1.9890000000000001E-2</v>
      </c>
      <c r="S243" s="196">
        <v>0</v>
      </c>
      <c r="T243" s="19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8" t="s">
        <v>579</v>
      </c>
      <c r="AT243" s="198" t="s">
        <v>137</v>
      </c>
      <c r="AU243" s="198" t="s">
        <v>89</v>
      </c>
      <c r="AY243" s="17" t="s">
        <v>134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7" t="s">
        <v>87</v>
      </c>
      <c r="BK243" s="199">
        <f>ROUND(I243*H243,2)</f>
        <v>0</v>
      </c>
      <c r="BL243" s="17" t="s">
        <v>579</v>
      </c>
      <c r="BM243" s="198" t="s">
        <v>910</v>
      </c>
    </row>
    <row r="244" spans="1:65" s="2" customFormat="1" ht="19.5">
      <c r="A244" s="34"/>
      <c r="B244" s="35"/>
      <c r="C244" s="36"/>
      <c r="D244" s="200" t="s">
        <v>143</v>
      </c>
      <c r="E244" s="36"/>
      <c r="F244" s="201" t="s">
        <v>670</v>
      </c>
      <c r="G244" s="36"/>
      <c r="H244" s="36"/>
      <c r="I244" s="202"/>
      <c r="J244" s="36"/>
      <c r="K244" s="36"/>
      <c r="L244" s="39"/>
      <c r="M244" s="203"/>
      <c r="N244" s="204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143</v>
      </c>
      <c r="AU244" s="17" t="s">
        <v>89</v>
      </c>
    </row>
    <row r="245" spans="1:65" s="13" customFormat="1" ht="22.5">
      <c r="B245" s="205"/>
      <c r="C245" s="206"/>
      <c r="D245" s="200" t="s">
        <v>145</v>
      </c>
      <c r="E245" s="207" t="s">
        <v>1</v>
      </c>
      <c r="F245" s="208" t="s">
        <v>911</v>
      </c>
      <c r="G245" s="206"/>
      <c r="H245" s="209">
        <v>221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145</v>
      </c>
      <c r="AU245" s="215" t="s">
        <v>89</v>
      </c>
      <c r="AV245" s="13" t="s">
        <v>89</v>
      </c>
      <c r="AW245" s="13" t="s">
        <v>36</v>
      </c>
      <c r="AX245" s="13" t="s">
        <v>87</v>
      </c>
      <c r="AY245" s="215" t="s">
        <v>134</v>
      </c>
    </row>
    <row r="246" spans="1:65" s="2" customFormat="1" ht="24.2" customHeight="1">
      <c r="A246" s="34"/>
      <c r="B246" s="35"/>
      <c r="C246" s="187" t="s">
        <v>455</v>
      </c>
      <c r="D246" s="187" t="s">
        <v>137</v>
      </c>
      <c r="E246" s="188" t="s">
        <v>912</v>
      </c>
      <c r="F246" s="189" t="s">
        <v>913</v>
      </c>
      <c r="G246" s="190" t="s">
        <v>291</v>
      </c>
      <c r="H246" s="191">
        <v>263</v>
      </c>
      <c r="I246" s="192"/>
      <c r="J246" s="193">
        <f>ROUND(I246*H246,2)</f>
        <v>0</v>
      </c>
      <c r="K246" s="189" t="s">
        <v>141</v>
      </c>
      <c r="L246" s="39"/>
      <c r="M246" s="194" t="s">
        <v>1</v>
      </c>
      <c r="N246" s="195" t="s">
        <v>44</v>
      </c>
      <c r="O246" s="71"/>
      <c r="P246" s="196">
        <f>O246*H246</f>
        <v>0</v>
      </c>
      <c r="Q246" s="196">
        <v>0.108</v>
      </c>
      <c r="R246" s="196">
        <f>Q246*H246</f>
        <v>28.404</v>
      </c>
      <c r="S246" s="196">
        <v>0</v>
      </c>
      <c r="T246" s="19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579</v>
      </c>
      <c r="AT246" s="198" t="s">
        <v>137</v>
      </c>
      <c r="AU246" s="198" t="s">
        <v>89</v>
      </c>
      <c r="AY246" s="17" t="s">
        <v>134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7" t="s">
        <v>87</v>
      </c>
      <c r="BK246" s="199">
        <f>ROUND(I246*H246,2)</f>
        <v>0</v>
      </c>
      <c r="BL246" s="17" t="s">
        <v>579</v>
      </c>
      <c r="BM246" s="198" t="s">
        <v>914</v>
      </c>
    </row>
    <row r="247" spans="1:65" s="2" customFormat="1" ht="29.25">
      <c r="A247" s="34"/>
      <c r="B247" s="35"/>
      <c r="C247" s="36"/>
      <c r="D247" s="200" t="s">
        <v>143</v>
      </c>
      <c r="E247" s="36"/>
      <c r="F247" s="201" t="s">
        <v>915</v>
      </c>
      <c r="G247" s="36"/>
      <c r="H247" s="36"/>
      <c r="I247" s="202"/>
      <c r="J247" s="36"/>
      <c r="K247" s="36"/>
      <c r="L247" s="39"/>
      <c r="M247" s="203"/>
      <c r="N247" s="204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143</v>
      </c>
      <c r="AU247" s="17" t="s">
        <v>89</v>
      </c>
    </row>
    <row r="248" spans="1:65" s="13" customFormat="1" ht="11.25">
      <c r="B248" s="205"/>
      <c r="C248" s="206"/>
      <c r="D248" s="200" t="s">
        <v>145</v>
      </c>
      <c r="E248" s="207" t="s">
        <v>749</v>
      </c>
      <c r="F248" s="208" t="s">
        <v>750</v>
      </c>
      <c r="G248" s="206"/>
      <c r="H248" s="209">
        <v>263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145</v>
      </c>
      <c r="AU248" s="215" t="s">
        <v>89</v>
      </c>
      <c r="AV248" s="13" t="s">
        <v>89</v>
      </c>
      <c r="AW248" s="13" t="s">
        <v>36</v>
      </c>
      <c r="AX248" s="13" t="s">
        <v>87</v>
      </c>
      <c r="AY248" s="215" t="s">
        <v>134</v>
      </c>
    </row>
    <row r="249" spans="1:65" s="2" customFormat="1" ht="24.2" customHeight="1">
      <c r="A249" s="34"/>
      <c r="B249" s="35"/>
      <c r="C249" s="242" t="s">
        <v>460</v>
      </c>
      <c r="D249" s="242" t="s">
        <v>402</v>
      </c>
      <c r="E249" s="243" t="s">
        <v>916</v>
      </c>
      <c r="F249" s="244" t="s">
        <v>917</v>
      </c>
      <c r="G249" s="245" t="s">
        <v>291</v>
      </c>
      <c r="H249" s="246">
        <v>263</v>
      </c>
      <c r="I249" s="247"/>
      <c r="J249" s="248">
        <f>ROUND(I249*H249,2)</f>
        <v>0</v>
      </c>
      <c r="K249" s="244" t="s">
        <v>141</v>
      </c>
      <c r="L249" s="249"/>
      <c r="M249" s="250" t="s">
        <v>1</v>
      </c>
      <c r="N249" s="251" t="s">
        <v>44</v>
      </c>
      <c r="O249" s="71"/>
      <c r="P249" s="196">
        <f>O249*H249</f>
        <v>0</v>
      </c>
      <c r="Q249" s="196">
        <v>1.9000000000000001E-4</v>
      </c>
      <c r="R249" s="196">
        <f>Q249*H249</f>
        <v>4.9970000000000001E-2</v>
      </c>
      <c r="S249" s="196">
        <v>0</v>
      </c>
      <c r="T249" s="19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8" t="s">
        <v>804</v>
      </c>
      <c r="AT249" s="198" t="s">
        <v>402</v>
      </c>
      <c r="AU249" s="198" t="s">
        <v>89</v>
      </c>
      <c r="AY249" s="17" t="s">
        <v>134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7" t="s">
        <v>87</v>
      </c>
      <c r="BK249" s="199">
        <f>ROUND(I249*H249,2)</f>
        <v>0</v>
      </c>
      <c r="BL249" s="17" t="s">
        <v>579</v>
      </c>
      <c r="BM249" s="198" t="s">
        <v>918</v>
      </c>
    </row>
    <row r="250" spans="1:65" s="2" customFormat="1" ht="19.5">
      <c r="A250" s="34"/>
      <c r="B250" s="35"/>
      <c r="C250" s="36"/>
      <c r="D250" s="200" t="s">
        <v>143</v>
      </c>
      <c r="E250" s="36"/>
      <c r="F250" s="201" t="s">
        <v>917</v>
      </c>
      <c r="G250" s="36"/>
      <c r="H250" s="36"/>
      <c r="I250" s="202"/>
      <c r="J250" s="36"/>
      <c r="K250" s="36"/>
      <c r="L250" s="39"/>
      <c r="M250" s="203"/>
      <c r="N250" s="204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143</v>
      </c>
      <c r="AU250" s="17" t="s">
        <v>89</v>
      </c>
    </row>
    <row r="251" spans="1:65" s="13" customFormat="1" ht="11.25">
      <c r="B251" s="205"/>
      <c r="C251" s="206"/>
      <c r="D251" s="200" t="s">
        <v>145</v>
      </c>
      <c r="E251" s="207" t="s">
        <v>1</v>
      </c>
      <c r="F251" s="208" t="s">
        <v>749</v>
      </c>
      <c r="G251" s="206"/>
      <c r="H251" s="209">
        <v>263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145</v>
      </c>
      <c r="AU251" s="215" t="s">
        <v>89</v>
      </c>
      <c r="AV251" s="13" t="s">
        <v>89</v>
      </c>
      <c r="AW251" s="13" t="s">
        <v>36</v>
      </c>
      <c r="AX251" s="13" t="s">
        <v>87</v>
      </c>
      <c r="AY251" s="215" t="s">
        <v>134</v>
      </c>
    </row>
    <row r="252" spans="1:65" s="2" customFormat="1" ht="33" customHeight="1">
      <c r="A252" s="34"/>
      <c r="B252" s="35"/>
      <c r="C252" s="187" t="s">
        <v>466</v>
      </c>
      <c r="D252" s="187" t="s">
        <v>137</v>
      </c>
      <c r="E252" s="188" t="s">
        <v>919</v>
      </c>
      <c r="F252" s="189" t="s">
        <v>920</v>
      </c>
      <c r="G252" s="190" t="s">
        <v>291</v>
      </c>
      <c r="H252" s="191">
        <v>47</v>
      </c>
      <c r="I252" s="192"/>
      <c r="J252" s="193">
        <f>ROUND(I252*H252,2)</f>
        <v>0</v>
      </c>
      <c r="K252" s="189" t="s">
        <v>141</v>
      </c>
      <c r="L252" s="39"/>
      <c r="M252" s="194" t="s">
        <v>1</v>
      </c>
      <c r="N252" s="195" t="s">
        <v>44</v>
      </c>
      <c r="O252" s="71"/>
      <c r="P252" s="196">
        <f>O252*H252</f>
        <v>0</v>
      </c>
      <c r="Q252" s="196">
        <v>0.18</v>
      </c>
      <c r="R252" s="196">
        <f>Q252*H252</f>
        <v>8.4599999999999991</v>
      </c>
      <c r="S252" s="196">
        <v>0</v>
      </c>
      <c r="T252" s="19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8" t="s">
        <v>579</v>
      </c>
      <c r="AT252" s="198" t="s">
        <v>137</v>
      </c>
      <c r="AU252" s="198" t="s">
        <v>89</v>
      </c>
      <c r="AY252" s="17" t="s">
        <v>134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7" t="s">
        <v>87</v>
      </c>
      <c r="BK252" s="199">
        <f>ROUND(I252*H252,2)</f>
        <v>0</v>
      </c>
      <c r="BL252" s="17" t="s">
        <v>579</v>
      </c>
      <c r="BM252" s="198" t="s">
        <v>921</v>
      </c>
    </row>
    <row r="253" spans="1:65" s="2" customFormat="1" ht="29.25">
      <c r="A253" s="34"/>
      <c r="B253" s="35"/>
      <c r="C253" s="36"/>
      <c r="D253" s="200" t="s">
        <v>143</v>
      </c>
      <c r="E253" s="36"/>
      <c r="F253" s="201" t="s">
        <v>922</v>
      </c>
      <c r="G253" s="36"/>
      <c r="H253" s="36"/>
      <c r="I253" s="202"/>
      <c r="J253" s="36"/>
      <c r="K253" s="36"/>
      <c r="L253" s="39"/>
      <c r="M253" s="203"/>
      <c r="N253" s="204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143</v>
      </c>
      <c r="AU253" s="17" t="s">
        <v>89</v>
      </c>
    </row>
    <row r="254" spans="1:65" s="13" customFormat="1" ht="11.25">
      <c r="B254" s="205"/>
      <c r="C254" s="206"/>
      <c r="D254" s="200" t="s">
        <v>145</v>
      </c>
      <c r="E254" s="207" t="s">
        <v>751</v>
      </c>
      <c r="F254" s="208" t="s">
        <v>923</v>
      </c>
      <c r="G254" s="206"/>
      <c r="H254" s="209">
        <v>41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145</v>
      </c>
      <c r="AU254" s="215" t="s">
        <v>89</v>
      </c>
      <c r="AV254" s="13" t="s">
        <v>89</v>
      </c>
      <c r="AW254" s="13" t="s">
        <v>36</v>
      </c>
      <c r="AX254" s="13" t="s">
        <v>79</v>
      </c>
      <c r="AY254" s="215" t="s">
        <v>134</v>
      </c>
    </row>
    <row r="255" spans="1:65" s="13" customFormat="1" ht="11.25">
      <c r="B255" s="205"/>
      <c r="C255" s="206"/>
      <c r="D255" s="200" t="s">
        <v>145</v>
      </c>
      <c r="E255" s="207" t="s">
        <v>924</v>
      </c>
      <c r="F255" s="208" t="s">
        <v>212</v>
      </c>
      <c r="G255" s="206"/>
      <c r="H255" s="209">
        <v>6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145</v>
      </c>
      <c r="AU255" s="215" t="s">
        <v>89</v>
      </c>
      <c r="AV255" s="13" t="s">
        <v>89</v>
      </c>
      <c r="AW255" s="13" t="s">
        <v>36</v>
      </c>
      <c r="AX255" s="13" t="s">
        <v>79</v>
      </c>
      <c r="AY255" s="215" t="s">
        <v>134</v>
      </c>
    </row>
    <row r="256" spans="1:65" s="15" customFormat="1" ht="11.25">
      <c r="B256" s="227"/>
      <c r="C256" s="228"/>
      <c r="D256" s="200" t="s">
        <v>145</v>
      </c>
      <c r="E256" s="229" t="s">
        <v>1</v>
      </c>
      <c r="F256" s="230" t="s">
        <v>155</v>
      </c>
      <c r="G256" s="228"/>
      <c r="H256" s="231">
        <v>47</v>
      </c>
      <c r="I256" s="232"/>
      <c r="J256" s="228"/>
      <c r="K256" s="228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145</v>
      </c>
      <c r="AU256" s="237" t="s">
        <v>89</v>
      </c>
      <c r="AV256" s="15" t="s">
        <v>107</v>
      </c>
      <c r="AW256" s="15" t="s">
        <v>36</v>
      </c>
      <c r="AX256" s="15" t="s">
        <v>87</v>
      </c>
      <c r="AY256" s="237" t="s">
        <v>134</v>
      </c>
    </row>
    <row r="257" spans="1:65" s="2" customFormat="1" ht="33" customHeight="1">
      <c r="A257" s="34"/>
      <c r="B257" s="35"/>
      <c r="C257" s="242" t="s">
        <v>471</v>
      </c>
      <c r="D257" s="242" t="s">
        <v>402</v>
      </c>
      <c r="E257" s="243" t="s">
        <v>925</v>
      </c>
      <c r="F257" s="244" t="s">
        <v>926</v>
      </c>
      <c r="G257" s="245" t="s">
        <v>291</v>
      </c>
      <c r="H257" s="246">
        <v>41</v>
      </c>
      <c r="I257" s="247"/>
      <c r="J257" s="248">
        <f>ROUND(I257*H257,2)</f>
        <v>0</v>
      </c>
      <c r="K257" s="244" t="s">
        <v>141</v>
      </c>
      <c r="L257" s="249"/>
      <c r="M257" s="250" t="s">
        <v>1</v>
      </c>
      <c r="N257" s="251" t="s">
        <v>44</v>
      </c>
      <c r="O257" s="71"/>
      <c r="P257" s="196">
        <f>O257*H257</f>
        <v>0</v>
      </c>
      <c r="Q257" s="196">
        <v>7.7999999999999999E-4</v>
      </c>
      <c r="R257" s="196">
        <f>Q257*H257</f>
        <v>3.1980000000000001E-2</v>
      </c>
      <c r="S257" s="196">
        <v>0</v>
      </c>
      <c r="T257" s="19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804</v>
      </c>
      <c r="AT257" s="198" t="s">
        <v>402</v>
      </c>
      <c r="AU257" s="198" t="s">
        <v>89</v>
      </c>
      <c r="AY257" s="17" t="s">
        <v>134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7" t="s">
        <v>87</v>
      </c>
      <c r="BK257" s="199">
        <f>ROUND(I257*H257,2)</f>
        <v>0</v>
      </c>
      <c r="BL257" s="17" t="s">
        <v>579</v>
      </c>
      <c r="BM257" s="198" t="s">
        <v>927</v>
      </c>
    </row>
    <row r="258" spans="1:65" s="2" customFormat="1" ht="19.5">
      <c r="A258" s="34"/>
      <c r="B258" s="35"/>
      <c r="C258" s="36"/>
      <c r="D258" s="200" t="s">
        <v>143</v>
      </c>
      <c r="E258" s="36"/>
      <c r="F258" s="201" t="s">
        <v>926</v>
      </c>
      <c r="G258" s="36"/>
      <c r="H258" s="36"/>
      <c r="I258" s="202"/>
      <c r="J258" s="36"/>
      <c r="K258" s="36"/>
      <c r="L258" s="39"/>
      <c r="M258" s="203"/>
      <c r="N258" s="204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143</v>
      </c>
      <c r="AU258" s="17" t="s">
        <v>89</v>
      </c>
    </row>
    <row r="259" spans="1:65" s="13" customFormat="1" ht="11.25">
      <c r="B259" s="205"/>
      <c r="C259" s="206"/>
      <c r="D259" s="200" t="s">
        <v>145</v>
      </c>
      <c r="E259" s="207" t="s">
        <v>1</v>
      </c>
      <c r="F259" s="208" t="s">
        <v>751</v>
      </c>
      <c r="G259" s="206"/>
      <c r="H259" s="209">
        <v>41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145</v>
      </c>
      <c r="AU259" s="215" t="s">
        <v>89</v>
      </c>
      <c r="AV259" s="13" t="s">
        <v>89</v>
      </c>
      <c r="AW259" s="13" t="s">
        <v>36</v>
      </c>
      <c r="AX259" s="13" t="s">
        <v>87</v>
      </c>
      <c r="AY259" s="215" t="s">
        <v>134</v>
      </c>
    </row>
    <row r="260" spans="1:65" s="2" customFormat="1" ht="16.5" customHeight="1">
      <c r="A260" s="34"/>
      <c r="B260" s="35"/>
      <c r="C260" s="187" t="s">
        <v>476</v>
      </c>
      <c r="D260" s="187" t="s">
        <v>137</v>
      </c>
      <c r="E260" s="188" t="s">
        <v>928</v>
      </c>
      <c r="F260" s="189" t="s">
        <v>929</v>
      </c>
      <c r="G260" s="190" t="s">
        <v>301</v>
      </c>
      <c r="H260" s="191">
        <v>2.56</v>
      </c>
      <c r="I260" s="192"/>
      <c r="J260" s="193">
        <f>ROUND(I260*H260,2)</f>
        <v>0</v>
      </c>
      <c r="K260" s="189" t="s">
        <v>141</v>
      </c>
      <c r="L260" s="39"/>
      <c r="M260" s="194" t="s">
        <v>1</v>
      </c>
      <c r="N260" s="195" t="s">
        <v>44</v>
      </c>
      <c r="O260" s="71"/>
      <c r="P260" s="196">
        <f>O260*H260</f>
        <v>0</v>
      </c>
      <c r="Q260" s="196">
        <v>0</v>
      </c>
      <c r="R260" s="196">
        <f>Q260*H260</f>
        <v>0</v>
      </c>
      <c r="S260" s="196">
        <v>2.2000000000000002</v>
      </c>
      <c r="T260" s="197">
        <f>S260*H260</f>
        <v>5.6320000000000006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8" t="s">
        <v>579</v>
      </c>
      <c r="AT260" s="198" t="s">
        <v>137</v>
      </c>
      <c r="AU260" s="198" t="s">
        <v>89</v>
      </c>
      <c r="AY260" s="17" t="s">
        <v>134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7" t="s">
        <v>87</v>
      </c>
      <c r="BK260" s="199">
        <f>ROUND(I260*H260,2)</f>
        <v>0</v>
      </c>
      <c r="BL260" s="17" t="s">
        <v>579</v>
      </c>
      <c r="BM260" s="198" t="s">
        <v>930</v>
      </c>
    </row>
    <row r="261" spans="1:65" s="2" customFormat="1" ht="11.25">
      <c r="A261" s="34"/>
      <c r="B261" s="35"/>
      <c r="C261" s="36"/>
      <c r="D261" s="200" t="s">
        <v>143</v>
      </c>
      <c r="E261" s="36"/>
      <c r="F261" s="201" t="s">
        <v>931</v>
      </c>
      <c r="G261" s="36"/>
      <c r="H261" s="36"/>
      <c r="I261" s="202"/>
      <c r="J261" s="36"/>
      <c r="K261" s="36"/>
      <c r="L261" s="39"/>
      <c r="M261" s="203"/>
      <c r="N261" s="204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143</v>
      </c>
      <c r="AU261" s="17" t="s">
        <v>89</v>
      </c>
    </row>
    <row r="262" spans="1:65" s="13" customFormat="1" ht="11.25">
      <c r="B262" s="205"/>
      <c r="C262" s="206"/>
      <c r="D262" s="200" t="s">
        <v>145</v>
      </c>
      <c r="E262" s="207" t="s">
        <v>735</v>
      </c>
      <c r="F262" s="208" t="s">
        <v>932</v>
      </c>
      <c r="G262" s="206"/>
      <c r="H262" s="209">
        <v>2.56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145</v>
      </c>
      <c r="AU262" s="215" t="s">
        <v>89</v>
      </c>
      <c r="AV262" s="13" t="s">
        <v>89</v>
      </c>
      <c r="AW262" s="13" t="s">
        <v>36</v>
      </c>
      <c r="AX262" s="13" t="s">
        <v>87</v>
      </c>
      <c r="AY262" s="215" t="s">
        <v>134</v>
      </c>
    </row>
    <row r="263" spans="1:65" s="2" customFormat="1" ht="33" customHeight="1">
      <c r="A263" s="34"/>
      <c r="B263" s="35"/>
      <c r="C263" s="187" t="s">
        <v>481</v>
      </c>
      <c r="D263" s="187" t="s">
        <v>137</v>
      </c>
      <c r="E263" s="188" t="s">
        <v>933</v>
      </c>
      <c r="F263" s="189" t="s">
        <v>934</v>
      </c>
      <c r="G263" s="190" t="s">
        <v>571</v>
      </c>
      <c r="H263" s="191">
        <v>6.3719999999999999</v>
      </c>
      <c r="I263" s="192"/>
      <c r="J263" s="193">
        <f>ROUND(I263*H263,2)</f>
        <v>0</v>
      </c>
      <c r="K263" s="189" t="s">
        <v>141</v>
      </c>
      <c r="L263" s="39"/>
      <c r="M263" s="194" t="s">
        <v>1</v>
      </c>
      <c r="N263" s="195" t="s">
        <v>44</v>
      </c>
      <c r="O263" s="71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8" t="s">
        <v>579</v>
      </c>
      <c r="AT263" s="198" t="s">
        <v>137</v>
      </c>
      <c r="AU263" s="198" t="s">
        <v>89</v>
      </c>
      <c r="AY263" s="17" t="s">
        <v>134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7" t="s">
        <v>87</v>
      </c>
      <c r="BK263" s="199">
        <f>ROUND(I263*H263,2)</f>
        <v>0</v>
      </c>
      <c r="BL263" s="17" t="s">
        <v>579</v>
      </c>
      <c r="BM263" s="198" t="s">
        <v>935</v>
      </c>
    </row>
    <row r="264" spans="1:65" s="2" customFormat="1" ht="19.5">
      <c r="A264" s="34"/>
      <c r="B264" s="35"/>
      <c r="C264" s="36"/>
      <c r="D264" s="200" t="s">
        <v>143</v>
      </c>
      <c r="E264" s="36"/>
      <c r="F264" s="201" t="s">
        <v>936</v>
      </c>
      <c r="G264" s="36"/>
      <c r="H264" s="36"/>
      <c r="I264" s="202"/>
      <c r="J264" s="36"/>
      <c r="K264" s="36"/>
      <c r="L264" s="39"/>
      <c r="M264" s="203"/>
      <c r="N264" s="204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143</v>
      </c>
      <c r="AU264" s="17" t="s">
        <v>89</v>
      </c>
    </row>
    <row r="265" spans="1:65" s="13" customFormat="1" ht="11.25">
      <c r="B265" s="205"/>
      <c r="C265" s="206"/>
      <c r="D265" s="200" t="s">
        <v>145</v>
      </c>
      <c r="E265" s="207" t="s">
        <v>214</v>
      </c>
      <c r="F265" s="208" t="s">
        <v>737</v>
      </c>
      <c r="G265" s="206"/>
      <c r="H265" s="209">
        <v>5.6319999999999997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145</v>
      </c>
      <c r="AU265" s="215" t="s">
        <v>89</v>
      </c>
      <c r="AV265" s="13" t="s">
        <v>89</v>
      </c>
      <c r="AW265" s="13" t="s">
        <v>36</v>
      </c>
      <c r="AX265" s="13" t="s">
        <v>79</v>
      </c>
      <c r="AY265" s="215" t="s">
        <v>134</v>
      </c>
    </row>
    <row r="266" spans="1:65" s="13" customFormat="1" ht="11.25">
      <c r="B266" s="205"/>
      <c r="C266" s="206"/>
      <c r="D266" s="200" t="s">
        <v>145</v>
      </c>
      <c r="E266" s="207" t="s">
        <v>738</v>
      </c>
      <c r="F266" s="208" t="s">
        <v>937</v>
      </c>
      <c r="G266" s="206"/>
      <c r="H266" s="209">
        <v>0.74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145</v>
      </c>
      <c r="AU266" s="215" t="s">
        <v>89</v>
      </c>
      <c r="AV266" s="13" t="s">
        <v>89</v>
      </c>
      <c r="AW266" s="13" t="s">
        <v>36</v>
      </c>
      <c r="AX266" s="13" t="s">
        <v>79</v>
      </c>
      <c r="AY266" s="215" t="s">
        <v>134</v>
      </c>
    </row>
    <row r="267" spans="1:65" s="15" customFormat="1" ht="11.25">
      <c r="B267" s="227"/>
      <c r="C267" s="228"/>
      <c r="D267" s="200" t="s">
        <v>145</v>
      </c>
      <c r="E267" s="229" t="s">
        <v>1</v>
      </c>
      <c r="F267" s="230" t="s">
        <v>155</v>
      </c>
      <c r="G267" s="228"/>
      <c r="H267" s="231">
        <v>6.3719999999999999</v>
      </c>
      <c r="I267" s="232"/>
      <c r="J267" s="228"/>
      <c r="K267" s="228"/>
      <c r="L267" s="233"/>
      <c r="M267" s="234"/>
      <c r="N267" s="235"/>
      <c r="O267" s="235"/>
      <c r="P267" s="235"/>
      <c r="Q267" s="235"/>
      <c r="R267" s="235"/>
      <c r="S267" s="235"/>
      <c r="T267" s="236"/>
      <c r="AT267" s="237" t="s">
        <v>145</v>
      </c>
      <c r="AU267" s="237" t="s">
        <v>89</v>
      </c>
      <c r="AV267" s="15" t="s">
        <v>107</v>
      </c>
      <c r="AW267" s="15" t="s">
        <v>36</v>
      </c>
      <c r="AX267" s="15" t="s">
        <v>87</v>
      </c>
      <c r="AY267" s="237" t="s">
        <v>134</v>
      </c>
    </row>
    <row r="268" spans="1:65" s="2" customFormat="1" ht="37.9" customHeight="1">
      <c r="A268" s="34"/>
      <c r="B268" s="35"/>
      <c r="C268" s="187" t="s">
        <v>485</v>
      </c>
      <c r="D268" s="187" t="s">
        <v>137</v>
      </c>
      <c r="E268" s="188" t="s">
        <v>938</v>
      </c>
      <c r="F268" s="189" t="s">
        <v>939</v>
      </c>
      <c r="G268" s="190" t="s">
        <v>571</v>
      </c>
      <c r="H268" s="191">
        <v>57.8</v>
      </c>
      <c r="I268" s="192"/>
      <c r="J268" s="193">
        <f>ROUND(I268*H268,2)</f>
        <v>0</v>
      </c>
      <c r="K268" s="189" t="s">
        <v>141</v>
      </c>
      <c r="L268" s="39"/>
      <c r="M268" s="194" t="s">
        <v>1</v>
      </c>
      <c r="N268" s="195" t="s">
        <v>44</v>
      </c>
      <c r="O268" s="71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8" t="s">
        <v>579</v>
      </c>
      <c r="AT268" s="198" t="s">
        <v>137</v>
      </c>
      <c r="AU268" s="198" t="s">
        <v>89</v>
      </c>
      <c r="AY268" s="17" t="s">
        <v>134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7" t="s">
        <v>87</v>
      </c>
      <c r="BK268" s="199">
        <f>ROUND(I268*H268,2)</f>
        <v>0</v>
      </c>
      <c r="BL268" s="17" t="s">
        <v>579</v>
      </c>
      <c r="BM268" s="198" t="s">
        <v>940</v>
      </c>
    </row>
    <row r="269" spans="1:65" s="2" customFormat="1" ht="19.5">
      <c r="A269" s="34"/>
      <c r="B269" s="35"/>
      <c r="C269" s="36"/>
      <c r="D269" s="200" t="s">
        <v>143</v>
      </c>
      <c r="E269" s="36"/>
      <c r="F269" s="201" t="s">
        <v>941</v>
      </c>
      <c r="G269" s="36"/>
      <c r="H269" s="36"/>
      <c r="I269" s="202"/>
      <c r="J269" s="36"/>
      <c r="K269" s="36"/>
      <c r="L269" s="39"/>
      <c r="M269" s="203"/>
      <c r="N269" s="204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143</v>
      </c>
      <c r="AU269" s="17" t="s">
        <v>89</v>
      </c>
    </row>
    <row r="270" spans="1:65" s="13" customFormat="1" ht="11.25">
      <c r="B270" s="205"/>
      <c r="C270" s="206"/>
      <c r="D270" s="200" t="s">
        <v>145</v>
      </c>
      <c r="E270" s="207" t="s">
        <v>1</v>
      </c>
      <c r="F270" s="208" t="s">
        <v>942</v>
      </c>
      <c r="G270" s="206"/>
      <c r="H270" s="209">
        <v>57.8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145</v>
      </c>
      <c r="AU270" s="215" t="s">
        <v>89</v>
      </c>
      <c r="AV270" s="13" t="s">
        <v>89</v>
      </c>
      <c r="AW270" s="13" t="s">
        <v>36</v>
      </c>
      <c r="AX270" s="13" t="s">
        <v>87</v>
      </c>
      <c r="AY270" s="215" t="s">
        <v>134</v>
      </c>
    </row>
    <row r="271" spans="1:65" s="2" customFormat="1" ht="24.2" customHeight="1">
      <c r="A271" s="34"/>
      <c r="B271" s="35"/>
      <c r="C271" s="187" t="s">
        <v>490</v>
      </c>
      <c r="D271" s="187" t="s">
        <v>137</v>
      </c>
      <c r="E271" s="188" t="s">
        <v>943</v>
      </c>
      <c r="F271" s="189" t="s">
        <v>944</v>
      </c>
      <c r="G271" s="190" t="s">
        <v>571</v>
      </c>
      <c r="H271" s="191">
        <v>37.100999999999999</v>
      </c>
      <c r="I271" s="192"/>
      <c r="J271" s="193">
        <f>ROUND(I271*H271,2)</f>
        <v>0</v>
      </c>
      <c r="K271" s="189" t="s">
        <v>141</v>
      </c>
      <c r="L271" s="39"/>
      <c r="M271" s="194" t="s">
        <v>1</v>
      </c>
      <c r="N271" s="195" t="s">
        <v>44</v>
      </c>
      <c r="O271" s="71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8" t="s">
        <v>579</v>
      </c>
      <c r="AT271" s="198" t="s">
        <v>137</v>
      </c>
      <c r="AU271" s="198" t="s">
        <v>89</v>
      </c>
      <c r="AY271" s="17" t="s">
        <v>134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7" t="s">
        <v>87</v>
      </c>
      <c r="BK271" s="199">
        <f>ROUND(I271*H271,2)</f>
        <v>0</v>
      </c>
      <c r="BL271" s="17" t="s">
        <v>579</v>
      </c>
      <c r="BM271" s="198" t="s">
        <v>945</v>
      </c>
    </row>
    <row r="272" spans="1:65" s="2" customFormat="1" ht="19.5">
      <c r="A272" s="34"/>
      <c r="B272" s="35"/>
      <c r="C272" s="36"/>
      <c r="D272" s="200" t="s">
        <v>143</v>
      </c>
      <c r="E272" s="36"/>
      <c r="F272" s="201" t="s">
        <v>946</v>
      </c>
      <c r="G272" s="36"/>
      <c r="H272" s="36"/>
      <c r="I272" s="202"/>
      <c r="J272" s="36"/>
      <c r="K272" s="36"/>
      <c r="L272" s="39"/>
      <c r="M272" s="252"/>
      <c r="N272" s="253"/>
      <c r="O272" s="254"/>
      <c r="P272" s="254"/>
      <c r="Q272" s="254"/>
      <c r="R272" s="254"/>
      <c r="S272" s="254"/>
      <c r="T272" s="25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143</v>
      </c>
      <c r="AU272" s="17" t="s">
        <v>89</v>
      </c>
    </row>
    <row r="273" spans="1:31" s="2" customFormat="1" ht="6.95" customHeight="1">
      <c r="A273" s="34"/>
      <c r="B273" s="54"/>
      <c r="C273" s="55"/>
      <c r="D273" s="55"/>
      <c r="E273" s="55"/>
      <c r="F273" s="55"/>
      <c r="G273" s="55"/>
      <c r="H273" s="55"/>
      <c r="I273" s="55"/>
      <c r="J273" s="55"/>
      <c r="K273" s="55"/>
      <c r="L273" s="39"/>
      <c r="M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</row>
  </sheetData>
  <sheetProtection algorithmName="SHA-512" hashValue="ZbeAejY1ojZn5/L4afExyvh9vwwTUA5yu0h6u33hsktjPEZQnZ2YG7VUKVYq6BlHLWSVxtsGMng6Xs9Ra1l4nw==" saltValue="2xMN/oY21LV0ZZ03RCxz+MrsYEq+uzCgB183peZgBEQj/tl9yRiSXvH+9CZU1Al8rCQhjv8P55m3xsR9zNQEOg==" spinCount="100000" sheet="1" objects="1" scenarios="1" formatColumns="0" formatRows="0" autoFilter="0"/>
  <autoFilter ref="C124:K272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101</v>
      </c>
      <c r="AZ2" s="108" t="s">
        <v>947</v>
      </c>
      <c r="BA2" s="108" t="s">
        <v>1</v>
      </c>
      <c r="BB2" s="108" t="s">
        <v>1</v>
      </c>
      <c r="BC2" s="108" t="s">
        <v>948</v>
      </c>
      <c r="BD2" s="108" t="s">
        <v>89</v>
      </c>
    </row>
    <row r="3" spans="1:5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89</v>
      </c>
      <c r="AZ3" s="108" t="s">
        <v>674</v>
      </c>
      <c r="BA3" s="108" t="s">
        <v>1</v>
      </c>
      <c r="BB3" s="108" t="s">
        <v>1</v>
      </c>
      <c r="BC3" s="108" t="s">
        <v>949</v>
      </c>
      <c r="BD3" s="108" t="s">
        <v>89</v>
      </c>
    </row>
    <row r="4" spans="1:56" s="1" customFormat="1" ht="24.95" customHeight="1">
      <c r="B4" s="20"/>
      <c r="D4" s="111" t="s">
        <v>108</v>
      </c>
      <c r="L4" s="20"/>
      <c r="M4" s="112" t="s">
        <v>10</v>
      </c>
      <c r="AT4" s="17" t="s">
        <v>4</v>
      </c>
      <c r="AZ4" s="108" t="s">
        <v>950</v>
      </c>
      <c r="BA4" s="108" t="s">
        <v>1</v>
      </c>
      <c r="BB4" s="108" t="s">
        <v>1</v>
      </c>
      <c r="BC4" s="108" t="s">
        <v>951</v>
      </c>
      <c r="BD4" s="108" t="s">
        <v>89</v>
      </c>
    </row>
    <row r="5" spans="1:56" s="1" customFormat="1" ht="6.95" customHeight="1">
      <c r="B5" s="20"/>
      <c r="L5" s="20"/>
      <c r="AZ5" s="108" t="s">
        <v>952</v>
      </c>
      <c r="BA5" s="108" t="s">
        <v>1</v>
      </c>
      <c r="BB5" s="108" t="s">
        <v>1</v>
      </c>
      <c r="BC5" s="108" t="s">
        <v>422</v>
      </c>
      <c r="BD5" s="108" t="s">
        <v>89</v>
      </c>
    </row>
    <row r="6" spans="1:56" s="1" customFormat="1" ht="12" customHeight="1">
      <c r="B6" s="20"/>
      <c r="D6" s="113" t="s">
        <v>16</v>
      </c>
      <c r="L6" s="20"/>
      <c r="AZ6" s="108" t="s">
        <v>224</v>
      </c>
      <c r="BA6" s="108" t="s">
        <v>1</v>
      </c>
      <c r="BB6" s="108" t="s">
        <v>1</v>
      </c>
      <c r="BC6" s="108" t="s">
        <v>953</v>
      </c>
      <c r="BD6" s="108" t="s">
        <v>89</v>
      </c>
    </row>
    <row r="7" spans="1:56" s="1" customFormat="1" ht="16.5" customHeight="1">
      <c r="B7" s="20"/>
      <c r="E7" s="311" t="str">
        <f>'Rekapitulace stavby'!K6</f>
        <v>Rekonstrukce MK v obci Kfely, II. část – přední Kfely</v>
      </c>
      <c r="F7" s="312"/>
      <c r="G7" s="312"/>
      <c r="H7" s="312"/>
      <c r="L7" s="20"/>
    </row>
    <row r="8" spans="1:56" s="2" customFormat="1" ht="12" customHeight="1">
      <c r="A8" s="34"/>
      <c r="B8" s="39"/>
      <c r="C8" s="34"/>
      <c r="D8" s="113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13" t="s">
        <v>954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12. 9. 2022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4" t="s">
        <v>27</v>
      </c>
      <c r="F15" s="34"/>
      <c r="G15" s="34"/>
      <c r="H15" s="34"/>
      <c r="I15" s="113" t="s">
        <v>28</v>
      </c>
      <c r="J15" s="114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30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32</v>
      </c>
      <c r="E20" s="34"/>
      <c r="F20" s="34"/>
      <c r="G20" s="34"/>
      <c r="H20" s="34"/>
      <c r="I20" s="113" t="s">
        <v>25</v>
      </c>
      <c r="J20" s="114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34</v>
      </c>
      <c r="F21" s="34"/>
      <c r="G21" s="34"/>
      <c r="H21" s="34"/>
      <c r="I21" s="113" t="s">
        <v>28</v>
      </c>
      <c r="J21" s="114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37</v>
      </c>
      <c r="E23" s="34"/>
      <c r="F23" s="34"/>
      <c r="G23" s="34"/>
      <c r="H23" s="34"/>
      <c r="I23" s="113" t="s">
        <v>25</v>
      </c>
      <c r="J23" s="114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28</v>
      </c>
      <c r="J24" s="114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39</v>
      </c>
      <c r="E30" s="34"/>
      <c r="F30" s="34"/>
      <c r="G30" s="34"/>
      <c r="H30" s="34"/>
      <c r="I30" s="34"/>
      <c r="J30" s="121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41</v>
      </c>
      <c r="G32" s="34"/>
      <c r="H32" s="34"/>
      <c r="I32" s="122" t="s">
        <v>40</v>
      </c>
      <c r="J32" s="122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43</v>
      </c>
      <c r="E33" s="113" t="s">
        <v>44</v>
      </c>
      <c r="F33" s="124">
        <f>ROUND((SUM(BE120:BE177)),  2)</f>
        <v>0</v>
      </c>
      <c r="G33" s="34"/>
      <c r="H33" s="34"/>
      <c r="I33" s="125">
        <v>0.21</v>
      </c>
      <c r="J33" s="124">
        <f>ROUND(((SUM(BE120:BE177))*I33),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45</v>
      </c>
      <c r="F34" s="124">
        <f>ROUND((SUM(BF120:BF177)),  2)</f>
        <v>0</v>
      </c>
      <c r="G34" s="34"/>
      <c r="H34" s="34"/>
      <c r="I34" s="125">
        <v>0.15</v>
      </c>
      <c r="J34" s="124">
        <f>ROUND(((SUM(BF120:BF177))*I34),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46</v>
      </c>
      <c r="F35" s="124">
        <f>ROUND((SUM(BG120:BG177)),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47</v>
      </c>
      <c r="F36" s="124">
        <f>ROUND((SUM(BH120:BH177)),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48</v>
      </c>
      <c r="F37" s="124">
        <f>ROUND((SUM(BI120:BI177)),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49</v>
      </c>
      <c r="E39" s="128"/>
      <c r="F39" s="128"/>
      <c r="G39" s="129" t="s">
        <v>50</v>
      </c>
      <c r="H39" s="130" t="s">
        <v>51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Rekonstrukce MK v obci Kfely, II. část – přední Kfely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SO 801 - Vegetační úpravy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12. 9. 2022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Ostrov</v>
      </c>
      <c r="G91" s="36"/>
      <c r="H91" s="36"/>
      <c r="I91" s="29" t="s">
        <v>32</v>
      </c>
      <c r="J91" s="32" t="str">
        <f>E21</f>
        <v>Ing. Igor Hrazdil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Igor Hrazdil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115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48"/>
      <c r="C97" s="149"/>
      <c r="D97" s="150" t="s">
        <v>117</v>
      </c>
      <c r="E97" s="151"/>
      <c r="F97" s="151"/>
      <c r="G97" s="151"/>
      <c r="H97" s="151"/>
      <c r="I97" s="151"/>
      <c r="J97" s="152">
        <f>J121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236</v>
      </c>
      <c r="E98" s="157"/>
      <c r="F98" s="157"/>
      <c r="G98" s="157"/>
      <c r="H98" s="157"/>
      <c r="I98" s="157"/>
      <c r="J98" s="158">
        <f>J122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241</v>
      </c>
      <c r="E99" s="157"/>
      <c r="F99" s="157"/>
      <c r="G99" s="157"/>
      <c r="H99" s="157"/>
      <c r="I99" s="157"/>
      <c r="J99" s="158">
        <f>J171</f>
        <v>0</v>
      </c>
      <c r="K99" s="155"/>
      <c r="L99" s="159"/>
    </row>
    <row r="100" spans="1:31" s="10" customFormat="1" ht="19.899999999999999" customHeight="1">
      <c r="B100" s="154"/>
      <c r="C100" s="155"/>
      <c r="D100" s="156" t="s">
        <v>242</v>
      </c>
      <c r="E100" s="157"/>
      <c r="F100" s="157"/>
      <c r="G100" s="157"/>
      <c r="H100" s="157"/>
      <c r="I100" s="157"/>
      <c r="J100" s="158">
        <f>J175</f>
        <v>0</v>
      </c>
      <c r="K100" s="155"/>
      <c r="L100" s="159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119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18" t="str">
        <f>E7</f>
        <v>Rekonstrukce MK v obci Kfely, II. část – přední Kfely</v>
      </c>
      <c r="F110" s="319"/>
      <c r="G110" s="319"/>
      <c r="H110" s="319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110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0" t="str">
        <f>E9</f>
        <v>SO 801 - Vegetační úpravy</v>
      </c>
      <c r="F112" s="320"/>
      <c r="G112" s="320"/>
      <c r="H112" s="320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 t="str">
        <f>IF(J12="","",J12)</f>
        <v>12. 9. 2022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24</v>
      </c>
      <c r="D116" s="36"/>
      <c r="E116" s="36"/>
      <c r="F116" s="27" t="str">
        <f>E15</f>
        <v>Město Ostrov</v>
      </c>
      <c r="G116" s="36"/>
      <c r="H116" s="36"/>
      <c r="I116" s="29" t="s">
        <v>32</v>
      </c>
      <c r="J116" s="32" t="str">
        <f>E21</f>
        <v>Ing. Igor Hrazdil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30</v>
      </c>
      <c r="D117" s="36"/>
      <c r="E117" s="36"/>
      <c r="F117" s="27" t="str">
        <f>IF(E18="","",E18)</f>
        <v>Vyplň údaj</v>
      </c>
      <c r="G117" s="36"/>
      <c r="H117" s="36"/>
      <c r="I117" s="29" t="s">
        <v>37</v>
      </c>
      <c r="J117" s="32" t="str">
        <f>E24</f>
        <v>Ing. Igor Hrazdil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0"/>
      <c r="B119" s="161"/>
      <c r="C119" s="162" t="s">
        <v>120</v>
      </c>
      <c r="D119" s="163" t="s">
        <v>64</v>
      </c>
      <c r="E119" s="163" t="s">
        <v>60</v>
      </c>
      <c r="F119" s="163" t="s">
        <v>61</v>
      </c>
      <c r="G119" s="163" t="s">
        <v>121</v>
      </c>
      <c r="H119" s="163" t="s">
        <v>122</v>
      </c>
      <c r="I119" s="163" t="s">
        <v>123</v>
      </c>
      <c r="J119" s="163" t="s">
        <v>114</v>
      </c>
      <c r="K119" s="164" t="s">
        <v>124</v>
      </c>
      <c r="L119" s="165"/>
      <c r="M119" s="75" t="s">
        <v>1</v>
      </c>
      <c r="N119" s="76" t="s">
        <v>43</v>
      </c>
      <c r="O119" s="76" t="s">
        <v>125</v>
      </c>
      <c r="P119" s="76" t="s">
        <v>126</v>
      </c>
      <c r="Q119" s="76" t="s">
        <v>127</v>
      </c>
      <c r="R119" s="76" t="s">
        <v>128</v>
      </c>
      <c r="S119" s="76" t="s">
        <v>129</v>
      </c>
      <c r="T119" s="77" t="s">
        <v>130</v>
      </c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</row>
    <row r="120" spans="1:65" s="2" customFormat="1" ht="22.9" customHeight="1">
      <c r="A120" s="34"/>
      <c r="B120" s="35"/>
      <c r="C120" s="82" t="s">
        <v>131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</f>
        <v>0</v>
      </c>
      <c r="Q120" s="79"/>
      <c r="R120" s="168">
        <f>R121</f>
        <v>2.4034889999999995</v>
      </c>
      <c r="S120" s="79"/>
      <c r="T120" s="169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78</v>
      </c>
      <c r="AU120" s="17" t="s">
        <v>116</v>
      </c>
      <c r="BK120" s="170">
        <f>BK121</f>
        <v>0</v>
      </c>
    </row>
    <row r="121" spans="1:65" s="12" customFormat="1" ht="25.9" customHeight="1">
      <c r="B121" s="171"/>
      <c r="C121" s="172"/>
      <c r="D121" s="173" t="s">
        <v>78</v>
      </c>
      <c r="E121" s="174" t="s">
        <v>132</v>
      </c>
      <c r="F121" s="174" t="s">
        <v>133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P122+P171+P175</f>
        <v>0</v>
      </c>
      <c r="Q121" s="179"/>
      <c r="R121" s="180">
        <f>R122+R171+R175</f>
        <v>2.4034889999999995</v>
      </c>
      <c r="S121" s="179"/>
      <c r="T121" s="181">
        <f>T122+T171+T175</f>
        <v>0</v>
      </c>
      <c r="AR121" s="182" t="s">
        <v>87</v>
      </c>
      <c r="AT121" s="183" t="s">
        <v>78</v>
      </c>
      <c r="AU121" s="183" t="s">
        <v>79</v>
      </c>
      <c r="AY121" s="182" t="s">
        <v>134</v>
      </c>
      <c r="BK121" s="184">
        <f>BK122+BK171+BK175</f>
        <v>0</v>
      </c>
    </row>
    <row r="122" spans="1:65" s="12" customFormat="1" ht="22.9" customHeight="1">
      <c r="B122" s="171"/>
      <c r="C122" s="172"/>
      <c r="D122" s="173" t="s">
        <v>78</v>
      </c>
      <c r="E122" s="185" t="s">
        <v>87</v>
      </c>
      <c r="F122" s="185" t="s">
        <v>247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SUM(P123:P170)</f>
        <v>0</v>
      </c>
      <c r="Q122" s="179"/>
      <c r="R122" s="180">
        <f>SUM(R123:R170)</f>
        <v>2.4034889999999995</v>
      </c>
      <c r="S122" s="179"/>
      <c r="T122" s="181">
        <f>SUM(T123:T170)</f>
        <v>0</v>
      </c>
      <c r="AR122" s="182" t="s">
        <v>87</v>
      </c>
      <c r="AT122" s="183" t="s">
        <v>78</v>
      </c>
      <c r="AU122" s="183" t="s">
        <v>87</v>
      </c>
      <c r="AY122" s="182" t="s">
        <v>134</v>
      </c>
      <c r="BK122" s="184">
        <f>SUM(BK123:BK170)</f>
        <v>0</v>
      </c>
    </row>
    <row r="123" spans="1:65" s="2" customFormat="1" ht="33" customHeight="1">
      <c r="A123" s="34"/>
      <c r="B123" s="35"/>
      <c r="C123" s="187" t="s">
        <v>87</v>
      </c>
      <c r="D123" s="187" t="s">
        <v>137</v>
      </c>
      <c r="E123" s="188" t="s">
        <v>955</v>
      </c>
      <c r="F123" s="189" t="s">
        <v>956</v>
      </c>
      <c r="G123" s="190" t="s">
        <v>250</v>
      </c>
      <c r="H123" s="191">
        <v>33</v>
      </c>
      <c r="I123" s="192"/>
      <c r="J123" s="193">
        <f>ROUND(I123*H123,2)</f>
        <v>0</v>
      </c>
      <c r="K123" s="189" t="s">
        <v>141</v>
      </c>
      <c r="L123" s="39"/>
      <c r="M123" s="194" t="s">
        <v>1</v>
      </c>
      <c r="N123" s="195" t="s">
        <v>44</v>
      </c>
      <c r="O123" s="71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8" t="s">
        <v>107</v>
      </c>
      <c r="AT123" s="198" t="s">
        <v>137</v>
      </c>
      <c r="AU123" s="198" t="s">
        <v>89</v>
      </c>
      <c r="AY123" s="17" t="s">
        <v>134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7" t="s">
        <v>87</v>
      </c>
      <c r="BK123" s="199">
        <f>ROUND(I123*H123,2)</f>
        <v>0</v>
      </c>
      <c r="BL123" s="17" t="s">
        <v>107</v>
      </c>
      <c r="BM123" s="198" t="s">
        <v>957</v>
      </c>
    </row>
    <row r="124" spans="1:65" s="2" customFormat="1" ht="29.25">
      <c r="A124" s="34"/>
      <c r="B124" s="35"/>
      <c r="C124" s="36"/>
      <c r="D124" s="200" t="s">
        <v>143</v>
      </c>
      <c r="E124" s="36"/>
      <c r="F124" s="201" t="s">
        <v>958</v>
      </c>
      <c r="G124" s="36"/>
      <c r="H124" s="36"/>
      <c r="I124" s="202"/>
      <c r="J124" s="36"/>
      <c r="K124" s="36"/>
      <c r="L124" s="39"/>
      <c r="M124" s="203"/>
      <c r="N124" s="204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143</v>
      </c>
      <c r="AU124" s="17" t="s">
        <v>89</v>
      </c>
    </row>
    <row r="125" spans="1:65" s="13" customFormat="1" ht="11.25">
      <c r="B125" s="205"/>
      <c r="C125" s="206"/>
      <c r="D125" s="200" t="s">
        <v>145</v>
      </c>
      <c r="E125" s="207" t="s">
        <v>952</v>
      </c>
      <c r="F125" s="208" t="s">
        <v>422</v>
      </c>
      <c r="G125" s="206"/>
      <c r="H125" s="209">
        <v>33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145</v>
      </c>
      <c r="AU125" s="215" t="s">
        <v>89</v>
      </c>
      <c r="AV125" s="13" t="s">
        <v>89</v>
      </c>
      <c r="AW125" s="13" t="s">
        <v>36</v>
      </c>
      <c r="AX125" s="13" t="s">
        <v>87</v>
      </c>
      <c r="AY125" s="215" t="s">
        <v>134</v>
      </c>
    </row>
    <row r="126" spans="1:65" s="2" customFormat="1" ht="24.2" customHeight="1">
      <c r="A126" s="34"/>
      <c r="B126" s="35"/>
      <c r="C126" s="187" t="s">
        <v>89</v>
      </c>
      <c r="D126" s="187" t="s">
        <v>137</v>
      </c>
      <c r="E126" s="188" t="s">
        <v>959</v>
      </c>
      <c r="F126" s="189" t="s">
        <v>960</v>
      </c>
      <c r="G126" s="190" t="s">
        <v>250</v>
      </c>
      <c r="H126" s="191">
        <v>140</v>
      </c>
      <c r="I126" s="192"/>
      <c r="J126" s="193">
        <f>ROUND(I126*H126,2)</f>
        <v>0</v>
      </c>
      <c r="K126" s="189" t="s">
        <v>141</v>
      </c>
      <c r="L126" s="39"/>
      <c r="M126" s="194" t="s">
        <v>1</v>
      </c>
      <c r="N126" s="195" t="s">
        <v>44</v>
      </c>
      <c r="O126" s="71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107</v>
      </c>
      <c r="AT126" s="198" t="s">
        <v>137</v>
      </c>
      <c r="AU126" s="198" t="s">
        <v>89</v>
      </c>
      <c r="AY126" s="17" t="s">
        <v>134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87</v>
      </c>
      <c r="BK126" s="199">
        <f>ROUND(I126*H126,2)</f>
        <v>0</v>
      </c>
      <c r="BL126" s="17" t="s">
        <v>107</v>
      </c>
      <c r="BM126" s="198" t="s">
        <v>961</v>
      </c>
    </row>
    <row r="127" spans="1:65" s="2" customFormat="1" ht="11.25">
      <c r="A127" s="34"/>
      <c r="B127" s="35"/>
      <c r="C127" s="36"/>
      <c r="D127" s="200" t="s">
        <v>143</v>
      </c>
      <c r="E127" s="36"/>
      <c r="F127" s="201" t="s">
        <v>962</v>
      </c>
      <c r="G127" s="36"/>
      <c r="H127" s="36"/>
      <c r="I127" s="202"/>
      <c r="J127" s="36"/>
      <c r="K127" s="36"/>
      <c r="L127" s="39"/>
      <c r="M127" s="203"/>
      <c r="N127" s="204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143</v>
      </c>
      <c r="AU127" s="17" t="s">
        <v>89</v>
      </c>
    </row>
    <row r="128" spans="1:65" s="13" customFormat="1" ht="11.25">
      <c r="B128" s="205"/>
      <c r="C128" s="206"/>
      <c r="D128" s="200" t="s">
        <v>145</v>
      </c>
      <c r="E128" s="207" t="s">
        <v>947</v>
      </c>
      <c r="F128" s="208" t="s">
        <v>948</v>
      </c>
      <c r="G128" s="206"/>
      <c r="H128" s="209">
        <v>140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145</v>
      </c>
      <c r="AU128" s="215" t="s">
        <v>89</v>
      </c>
      <c r="AV128" s="13" t="s">
        <v>89</v>
      </c>
      <c r="AW128" s="13" t="s">
        <v>36</v>
      </c>
      <c r="AX128" s="13" t="s">
        <v>87</v>
      </c>
      <c r="AY128" s="215" t="s">
        <v>134</v>
      </c>
    </row>
    <row r="129" spans="1:65" s="2" customFormat="1" ht="37.9" customHeight="1">
      <c r="A129" s="34"/>
      <c r="B129" s="35"/>
      <c r="C129" s="187" t="s">
        <v>154</v>
      </c>
      <c r="D129" s="187" t="s">
        <v>137</v>
      </c>
      <c r="E129" s="188" t="s">
        <v>963</v>
      </c>
      <c r="F129" s="189" t="s">
        <v>964</v>
      </c>
      <c r="G129" s="190" t="s">
        <v>301</v>
      </c>
      <c r="H129" s="191">
        <v>12.843999999999999</v>
      </c>
      <c r="I129" s="192"/>
      <c r="J129" s="193">
        <f>ROUND(I129*H129,2)</f>
        <v>0</v>
      </c>
      <c r="K129" s="189" t="s">
        <v>141</v>
      </c>
      <c r="L129" s="39"/>
      <c r="M129" s="194" t="s">
        <v>1</v>
      </c>
      <c r="N129" s="195" t="s">
        <v>44</v>
      </c>
      <c r="O129" s="71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107</v>
      </c>
      <c r="AT129" s="198" t="s">
        <v>137</v>
      </c>
      <c r="AU129" s="198" t="s">
        <v>89</v>
      </c>
      <c r="AY129" s="17" t="s">
        <v>134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87</v>
      </c>
      <c r="BK129" s="199">
        <f>ROUND(I129*H129,2)</f>
        <v>0</v>
      </c>
      <c r="BL129" s="17" t="s">
        <v>107</v>
      </c>
      <c r="BM129" s="198" t="s">
        <v>965</v>
      </c>
    </row>
    <row r="130" spans="1:65" s="2" customFormat="1" ht="19.5">
      <c r="A130" s="34"/>
      <c r="B130" s="35"/>
      <c r="C130" s="36"/>
      <c r="D130" s="200" t="s">
        <v>143</v>
      </c>
      <c r="E130" s="36"/>
      <c r="F130" s="201" t="s">
        <v>966</v>
      </c>
      <c r="G130" s="36"/>
      <c r="H130" s="36"/>
      <c r="I130" s="202"/>
      <c r="J130" s="36"/>
      <c r="K130" s="36"/>
      <c r="L130" s="39"/>
      <c r="M130" s="203"/>
      <c r="N130" s="204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143</v>
      </c>
      <c r="AU130" s="17" t="s">
        <v>89</v>
      </c>
    </row>
    <row r="131" spans="1:65" s="13" customFormat="1" ht="11.25">
      <c r="B131" s="205"/>
      <c r="C131" s="206"/>
      <c r="D131" s="200" t="s">
        <v>145</v>
      </c>
      <c r="E131" s="207" t="s">
        <v>224</v>
      </c>
      <c r="F131" s="208" t="s">
        <v>967</v>
      </c>
      <c r="G131" s="206"/>
      <c r="H131" s="209">
        <v>12.843999999999999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145</v>
      </c>
      <c r="AU131" s="215" t="s">
        <v>89</v>
      </c>
      <c r="AV131" s="13" t="s">
        <v>89</v>
      </c>
      <c r="AW131" s="13" t="s">
        <v>36</v>
      </c>
      <c r="AX131" s="13" t="s">
        <v>87</v>
      </c>
      <c r="AY131" s="215" t="s">
        <v>134</v>
      </c>
    </row>
    <row r="132" spans="1:65" s="2" customFormat="1" ht="24.2" customHeight="1">
      <c r="A132" s="34"/>
      <c r="B132" s="35"/>
      <c r="C132" s="187" t="s">
        <v>107</v>
      </c>
      <c r="D132" s="187" t="s">
        <v>137</v>
      </c>
      <c r="E132" s="188" t="s">
        <v>968</v>
      </c>
      <c r="F132" s="189" t="s">
        <v>969</v>
      </c>
      <c r="G132" s="190" t="s">
        <v>250</v>
      </c>
      <c r="H132" s="191">
        <v>33</v>
      </c>
      <c r="I132" s="192"/>
      <c r="J132" s="193">
        <f>ROUND(I132*H132,2)</f>
        <v>0</v>
      </c>
      <c r="K132" s="189" t="s">
        <v>141</v>
      </c>
      <c r="L132" s="39"/>
      <c r="M132" s="194" t="s">
        <v>1</v>
      </c>
      <c r="N132" s="195" t="s">
        <v>44</v>
      </c>
      <c r="O132" s="71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107</v>
      </c>
      <c r="AT132" s="198" t="s">
        <v>137</v>
      </c>
      <c r="AU132" s="198" t="s">
        <v>89</v>
      </c>
      <c r="AY132" s="17" t="s">
        <v>134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7" t="s">
        <v>87</v>
      </c>
      <c r="BK132" s="199">
        <f>ROUND(I132*H132,2)</f>
        <v>0</v>
      </c>
      <c r="BL132" s="17" t="s">
        <v>107</v>
      </c>
      <c r="BM132" s="198" t="s">
        <v>970</v>
      </c>
    </row>
    <row r="133" spans="1:65" s="2" customFormat="1" ht="19.5">
      <c r="A133" s="34"/>
      <c r="B133" s="35"/>
      <c r="C133" s="36"/>
      <c r="D133" s="200" t="s">
        <v>143</v>
      </c>
      <c r="E133" s="36"/>
      <c r="F133" s="201" t="s">
        <v>971</v>
      </c>
      <c r="G133" s="36"/>
      <c r="H133" s="36"/>
      <c r="I133" s="202"/>
      <c r="J133" s="36"/>
      <c r="K133" s="36"/>
      <c r="L133" s="39"/>
      <c r="M133" s="203"/>
      <c r="N133" s="204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143</v>
      </c>
      <c r="AU133" s="17" t="s">
        <v>89</v>
      </c>
    </row>
    <row r="134" spans="1:65" s="13" customFormat="1" ht="11.25">
      <c r="B134" s="205"/>
      <c r="C134" s="206"/>
      <c r="D134" s="200" t="s">
        <v>145</v>
      </c>
      <c r="E134" s="207" t="s">
        <v>1</v>
      </c>
      <c r="F134" s="208" t="s">
        <v>952</v>
      </c>
      <c r="G134" s="206"/>
      <c r="H134" s="209">
        <v>33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145</v>
      </c>
      <c r="AU134" s="215" t="s">
        <v>89</v>
      </c>
      <c r="AV134" s="13" t="s">
        <v>89</v>
      </c>
      <c r="AW134" s="13" t="s">
        <v>36</v>
      </c>
      <c r="AX134" s="13" t="s">
        <v>87</v>
      </c>
      <c r="AY134" s="215" t="s">
        <v>134</v>
      </c>
    </row>
    <row r="135" spans="1:65" s="2" customFormat="1" ht="37.9" customHeight="1">
      <c r="A135" s="34"/>
      <c r="B135" s="35"/>
      <c r="C135" s="187" t="s">
        <v>268</v>
      </c>
      <c r="D135" s="187" t="s">
        <v>137</v>
      </c>
      <c r="E135" s="188" t="s">
        <v>306</v>
      </c>
      <c r="F135" s="189" t="s">
        <v>307</v>
      </c>
      <c r="G135" s="190" t="s">
        <v>301</v>
      </c>
      <c r="H135" s="191">
        <v>12.843999999999999</v>
      </c>
      <c r="I135" s="192"/>
      <c r="J135" s="193">
        <f>ROUND(I135*H135,2)</f>
        <v>0</v>
      </c>
      <c r="K135" s="189" t="s">
        <v>141</v>
      </c>
      <c r="L135" s="39"/>
      <c r="M135" s="194" t="s">
        <v>1</v>
      </c>
      <c r="N135" s="195" t="s">
        <v>44</v>
      </c>
      <c r="O135" s="71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107</v>
      </c>
      <c r="AT135" s="198" t="s">
        <v>137</v>
      </c>
      <c r="AU135" s="198" t="s">
        <v>89</v>
      </c>
      <c r="AY135" s="17" t="s">
        <v>134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87</v>
      </c>
      <c r="BK135" s="199">
        <f>ROUND(I135*H135,2)</f>
        <v>0</v>
      </c>
      <c r="BL135" s="17" t="s">
        <v>107</v>
      </c>
      <c r="BM135" s="198" t="s">
        <v>972</v>
      </c>
    </row>
    <row r="136" spans="1:65" s="2" customFormat="1" ht="39">
      <c r="A136" s="34"/>
      <c r="B136" s="35"/>
      <c r="C136" s="36"/>
      <c r="D136" s="200" t="s">
        <v>143</v>
      </c>
      <c r="E136" s="36"/>
      <c r="F136" s="201" t="s">
        <v>309</v>
      </c>
      <c r="G136" s="36"/>
      <c r="H136" s="36"/>
      <c r="I136" s="202"/>
      <c r="J136" s="36"/>
      <c r="K136" s="36"/>
      <c r="L136" s="39"/>
      <c r="M136" s="203"/>
      <c r="N136" s="204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143</v>
      </c>
      <c r="AU136" s="17" t="s">
        <v>89</v>
      </c>
    </row>
    <row r="137" spans="1:65" s="13" customFormat="1" ht="11.25">
      <c r="B137" s="205"/>
      <c r="C137" s="206"/>
      <c r="D137" s="200" t="s">
        <v>145</v>
      </c>
      <c r="E137" s="207" t="s">
        <v>1</v>
      </c>
      <c r="F137" s="208" t="s">
        <v>224</v>
      </c>
      <c r="G137" s="206"/>
      <c r="H137" s="209">
        <v>12.843999999999999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145</v>
      </c>
      <c r="AU137" s="215" t="s">
        <v>89</v>
      </c>
      <c r="AV137" s="13" t="s">
        <v>89</v>
      </c>
      <c r="AW137" s="13" t="s">
        <v>36</v>
      </c>
      <c r="AX137" s="13" t="s">
        <v>87</v>
      </c>
      <c r="AY137" s="215" t="s">
        <v>134</v>
      </c>
    </row>
    <row r="138" spans="1:65" s="2" customFormat="1" ht="44.25" customHeight="1">
      <c r="A138" s="34"/>
      <c r="B138" s="35"/>
      <c r="C138" s="187" t="s">
        <v>212</v>
      </c>
      <c r="D138" s="187" t="s">
        <v>137</v>
      </c>
      <c r="E138" s="188" t="s">
        <v>310</v>
      </c>
      <c r="F138" s="189" t="s">
        <v>311</v>
      </c>
      <c r="G138" s="190" t="s">
        <v>301</v>
      </c>
      <c r="H138" s="191">
        <v>12.843999999999999</v>
      </c>
      <c r="I138" s="192"/>
      <c r="J138" s="193">
        <f>ROUND(I138*H138,2)</f>
        <v>0</v>
      </c>
      <c r="K138" s="189" t="s">
        <v>141</v>
      </c>
      <c r="L138" s="39"/>
      <c r="M138" s="194" t="s">
        <v>1</v>
      </c>
      <c r="N138" s="195" t="s">
        <v>44</v>
      </c>
      <c r="O138" s="71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107</v>
      </c>
      <c r="AT138" s="198" t="s">
        <v>137</v>
      </c>
      <c r="AU138" s="198" t="s">
        <v>89</v>
      </c>
      <c r="AY138" s="17" t="s">
        <v>134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87</v>
      </c>
      <c r="BK138" s="199">
        <f>ROUND(I138*H138,2)</f>
        <v>0</v>
      </c>
      <c r="BL138" s="17" t="s">
        <v>107</v>
      </c>
      <c r="BM138" s="198" t="s">
        <v>973</v>
      </c>
    </row>
    <row r="139" spans="1:65" s="2" customFormat="1" ht="48.75">
      <c r="A139" s="34"/>
      <c r="B139" s="35"/>
      <c r="C139" s="36"/>
      <c r="D139" s="200" t="s">
        <v>143</v>
      </c>
      <c r="E139" s="36"/>
      <c r="F139" s="201" t="s">
        <v>313</v>
      </c>
      <c r="G139" s="36"/>
      <c r="H139" s="36"/>
      <c r="I139" s="202"/>
      <c r="J139" s="36"/>
      <c r="K139" s="36"/>
      <c r="L139" s="39"/>
      <c r="M139" s="203"/>
      <c r="N139" s="204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143</v>
      </c>
      <c r="AU139" s="17" t="s">
        <v>89</v>
      </c>
    </row>
    <row r="140" spans="1:65" s="13" customFormat="1" ht="11.25">
      <c r="B140" s="205"/>
      <c r="C140" s="206"/>
      <c r="D140" s="200" t="s">
        <v>145</v>
      </c>
      <c r="E140" s="207" t="s">
        <v>1</v>
      </c>
      <c r="F140" s="208" t="s">
        <v>314</v>
      </c>
      <c r="G140" s="206"/>
      <c r="H140" s="209">
        <v>12.843999999999999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145</v>
      </c>
      <c r="AU140" s="215" t="s">
        <v>89</v>
      </c>
      <c r="AV140" s="13" t="s">
        <v>89</v>
      </c>
      <c r="AW140" s="13" t="s">
        <v>36</v>
      </c>
      <c r="AX140" s="13" t="s">
        <v>87</v>
      </c>
      <c r="AY140" s="215" t="s">
        <v>134</v>
      </c>
    </row>
    <row r="141" spans="1:65" s="2" customFormat="1" ht="16.5" customHeight="1">
      <c r="A141" s="34"/>
      <c r="B141" s="35"/>
      <c r="C141" s="187" t="s">
        <v>278</v>
      </c>
      <c r="D141" s="187" t="s">
        <v>137</v>
      </c>
      <c r="E141" s="188" t="s">
        <v>974</v>
      </c>
      <c r="F141" s="189" t="s">
        <v>975</v>
      </c>
      <c r="G141" s="190" t="s">
        <v>250</v>
      </c>
      <c r="H141" s="191">
        <v>140</v>
      </c>
      <c r="I141" s="192"/>
      <c r="J141" s="193">
        <f>ROUND(I141*H141,2)</f>
        <v>0</v>
      </c>
      <c r="K141" s="189" t="s">
        <v>141</v>
      </c>
      <c r="L141" s="39"/>
      <c r="M141" s="194" t="s">
        <v>1</v>
      </c>
      <c r="N141" s="195" t="s">
        <v>44</v>
      </c>
      <c r="O141" s="71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107</v>
      </c>
      <c r="AT141" s="198" t="s">
        <v>137</v>
      </c>
      <c r="AU141" s="198" t="s">
        <v>89</v>
      </c>
      <c r="AY141" s="17" t="s">
        <v>134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87</v>
      </c>
      <c r="BK141" s="199">
        <f>ROUND(I141*H141,2)</f>
        <v>0</v>
      </c>
      <c r="BL141" s="17" t="s">
        <v>107</v>
      </c>
      <c r="BM141" s="198" t="s">
        <v>976</v>
      </c>
    </row>
    <row r="142" spans="1:65" s="2" customFormat="1" ht="11.25">
      <c r="A142" s="34"/>
      <c r="B142" s="35"/>
      <c r="C142" s="36"/>
      <c r="D142" s="200" t="s">
        <v>143</v>
      </c>
      <c r="E142" s="36"/>
      <c r="F142" s="201" t="s">
        <v>975</v>
      </c>
      <c r="G142" s="36"/>
      <c r="H142" s="36"/>
      <c r="I142" s="202"/>
      <c r="J142" s="36"/>
      <c r="K142" s="36"/>
      <c r="L142" s="39"/>
      <c r="M142" s="203"/>
      <c r="N142" s="204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143</v>
      </c>
      <c r="AU142" s="17" t="s">
        <v>89</v>
      </c>
    </row>
    <row r="143" spans="1:65" s="13" customFormat="1" ht="11.25">
      <c r="B143" s="205"/>
      <c r="C143" s="206"/>
      <c r="D143" s="200" t="s">
        <v>145</v>
      </c>
      <c r="E143" s="207" t="s">
        <v>1</v>
      </c>
      <c r="F143" s="208" t="s">
        <v>947</v>
      </c>
      <c r="G143" s="206"/>
      <c r="H143" s="209">
        <v>140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145</v>
      </c>
      <c r="AU143" s="215" t="s">
        <v>89</v>
      </c>
      <c r="AV143" s="13" t="s">
        <v>89</v>
      </c>
      <c r="AW143" s="13" t="s">
        <v>36</v>
      </c>
      <c r="AX143" s="13" t="s">
        <v>87</v>
      </c>
      <c r="AY143" s="215" t="s">
        <v>134</v>
      </c>
    </row>
    <row r="144" spans="1:65" s="2" customFormat="1" ht="24.2" customHeight="1">
      <c r="A144" s="34"/>
      <c r="B144" s="35"/>
      <c r="C144" s="187" t="s">
        <v>284</v>
      </c>
      <c r="D144" s="187" t="s">
        <v>137</v>
      </c>
      <c r="E144" s="188" t="s">
        <v>977</v>
      </c>
      <c r="F144" s="189" t="s">
        <v>978</v>
      </c>
      <c r="G144" s="190" t="s">
        <v>301</v>
      </c>
      <c r="H144" s="191">
        <v>14</v>
      </c>
      <c r="I144" s="192"/>
      <c r="J144" s="193">
        <f>ROUND(I144*H144,2)</f>
        <v>0</v>
      </c>
      <c r="K144" s="189" t="s">
        <v>141</v>
      </c>
      <c r="L144" s="39"/>
      <c r="M144" s="194" t="s">
        <v>1</v>
      </c>
      <c r="N144" s="195" t="s">
        <v>44</v>
      </c>
      <c r="O144" s="71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107</v>
      </c>
      <c r="AT144" s="198" t="s">
        <v>137</v>
      </c>
      <c r="AU144" s="198" t="s">
        <v>89</v>
      </c>
      <c r="AY144" s="17" t="s">
        <v>134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87</v>
      </c>
      <c r="BK144" s="199">
        <f>ROUND(I144*H144,2)</f>
        <v>0</v>
      </c>
      <c r="BL144" s="17" t="s">
        <v>107</v>
      </c>
      <c r="BM144" s="198" t="s">
        <v>979</v>
      </c>
    </row>
    <row r="145" spans="1:65" s="2" customFormat="1" ht="19.5">
      <c r="A145" s="34"/>
      <c r="B145" s="35"/>
      <c r="C145" s="36"/>
      <c r="D145" s="200" t="s">
        <v>143</v>
      </c>
      <c r="E145" s="36"/>
      <c r="F145" s="201" t="s">
        <v>980</v>
      </c>
      <c r="G145" s="36"/>
      <c r="H145" s="36"/>
      <c r="I145" s="202"/>
      <c r="J145" s="36"/>
      <c r="K145" s="36"/>
      <c r="L145" s="39"/>
      <c r="M145" s="203"/>
      <c r="N145" s="204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143</v>
      </c>
      <c r="AU145" s="17" t="s">
        <v>89</v>
      </c>
    </row>
    <row r="146" spans="1:65" s="13" customFormat="1" ht="11.25">
      <c r="B146" s="205"/>
      <c r="C146" s="206"/>
      <c r="D146" s="200" t="s">
        <v>145</v>
      </c>
      <c r="E146" s="207" t="s">
        <v>1</v>
      </c>
      <c r="F146" s="208" t="s">
        <v>981</v>
      </c>
      <c r="G146" s="206"/>
      <c r="H146" s="209">
        <v>14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145</v>
      </c>
      <c r="AU146" s="215" t="s">
        <v>89</v>
      </c>
      <c r="AV146" s="13" t="s">
        <v>89</v>
      </c>
      <c r="AW146" s="13" t="s">
        <v>36</v>
      </c>
      <c r="AX146" s="13" t="s">
        <v>87</v>
      </c>
      <c r="AY146" s="215" t="s">
        <v>134</v>
      </c>
    </row>
    <row r="147" spans="1:65" s="2" customFormat="1" ht="37.9" customHeight="1">
      <c r="A147" s="34"/>
      <c r="B147" s="35"/>
      <c r="C147" s="187" t="s">
        <v>135</v>
      </c>
      <c r="D147" s="187" t="s">
        <v>137</v>
      </c>
      <c r="E147" s="188" t="s">
        <v>982</v>
      </c>
      <c r="F147" s="189" t="s">
        <v>983</v>
      </c>
      <c r="G147" s="190" t="s">
        <v>250</v>
      </c>
      <c r="H147" s="191">
        <v>228.352</v>
      </c>
      <c r="I147" s="192"/>
      <c r="J147" s="193">
        <f>ROUND(I147*H147,2)</f>
        <v>0</v>
      </c>
      <c r="K147" s="189" t="s">
        <v>141</v>
      </c>
      <c r="L147" s="39"/>
      <c r="M147" s="194" t="s">
        <v>1</v>
      </c>
      <c r="N147" s="195" t="s">
        <v>44</v>
      </c>
      <c r="O147" s="71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107</v>
      </c>
      <c r="AT147" s="198" t="s">
        <v>137</v>
      </c>
      <c r="AU147" s="198" t="s">
        <v>89</v>
      </c>
      <c r="AY147" s="17" t="s">
        <v>134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87</v>
      </c>
      <c r="BK147" s="199">
        <f>ROUND(I147*H147,2)</f>
        <v>0</v>
      </c>
      <c r="BL147" s="17" t="s">
        <v>107</v>
      </c>
      <c r="BM147" s="198" t="s">
        <v>984</v>
      </c>
    </row>
    <row r="148" spans="1:65" s="2" customFormat="1" ht="29.25">
      <c r="A148" s="34"/>
      <c r="B148" s="35"/>
      <c r="C148" s="36"/>
      <c r="D148" s="200" t="s">
        <v>143</v>
      </c>
      <c r="E148" s="36"/>
      <c r="F148" s="201" t="s">
        <v>985</v>
      </c>
      <c r="G148" s="36"/>
      <c r="H148" s="36"/>
      <c r="I148" s="202"/>
      <c r="J148" s="36"/>
      <c r="K148" s="36"/>
      <c r="L148" s="39"/>
      <c r="M148" s="203"/>
      <c r="N148" s="204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143</v>
      </c>
      <c r="AU148" s="17" t="s">
        <v>89</v>
      </c>
    </row>
    <row r="149" spans="1:65" s="13" customFormat="1" ht="11.25">
      <c r="B149" s="205"/>
      <c r="C149" s="206"/>
      <c r="D149" s="200" t="s">
        <v>145</v>
      </c>
      <c r="E149" s="207" t="s">
        <v>1</v>
      </c>
      <c r="F149" s="208" t="s">
        <v>674</v>
      </c>
      <c r="G149" s="206"/>
      <c r="H149" s="209">
        <v>228.352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145</v>
      </c>
      <c r="AU149" s="215" t="s">
        <v>89</v>
      </c>
      <c r="AV149" s="13" t="s">
        <v>89</v>
      </c>
      <c r="AW149" s="13" t="s">
        <v>36</v>
      </c>
      <c r="AX149" s="13" t="s">
        <v>87</v>
      </c>
      <c r="AY149" s="215" t="s">
        <v>134</v>
      </c>
    </row>
    <row r="150" spans="1:65" s="2" customFormat="1" ht="24.2" customHeight="1">
      <c r="A150" s="34"/>
      <c r="B150" s="35"/>
      <c r="C150" s="187" t="s">
        <v>105</v>
      </c>
      <c r="D150" s="187" t="s">
        <v>137</v>
      </c>
      <c r="E150" s="188" t="s">
        <v>685</v>
      </c>
      <c r="F150" s="189" t="s">
        <v>686</v>
      </c>
      <c r="G150" s="190" t="s">
        <v>250</v>
      </c>
      <c r="H150" s="191">
        <v>228.352</v>
      </c>
      <c r="I150" s="192"/>
      <c r="J150" s="193">
        <f>ROUND(I150*H150,2)</f>
        <v>0</v>
      </c>
      <c r="K150" s="189" t="s">
        <v>141</v>
      </c>
      <c r="L150" s="39"/>
      <c r="M150" s="194" t="s">
        <v>1</v>
      </c>
      <c r="N150" s="195" t="s">
        <v>44</v>
      </c>
      <c r="O150" s="71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107</v>
      </c>
      <c r="AT150" s="198" t="s">
        <v>137</v>
      </c>
      <c r="AU150" s="198" t="s">
        <v>89</v>
      </c>
      <c r="AY150" s="17" t="s">
        <v>134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87</v>
      </c>
      <c r="BK150" s="199">
        <f>ROUND(I150*H150,2)</f>
        <v>0</v>
      </c>
      <c r="BL150" s="17" t="s">
        <v>107</v>
      </c>
      <c r="BM150" s="198" t="s">
        <v>986</v>
      </c>
    </row>
    <row r="151" spans="1:65" s="2" customFormat="1" ht="19.5">
      <c r="A151" s="34"/>
      <c r="B151" s="35"/>
      <c r="C151" s="36"/>
      <c r="D151" s="200" t="s">
        <v>143</v>
      </c>
      <c r="E151" s="36"/>
      <c r="F151" s="201" t="s">
        <v>688</v>
      </c>
      <c r="G151" s="36"/>
      <c r="H151" s="36"/>
      <c r="I151" s="202"/>
      <c r="J151" s="36"/>
      <c r="K151" s="36"/>
      <c r="L151" s="39"/>
      <c r="M151" s="203"/>
      <c r="N151" s="204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143</v>
      </c>
      <c r="AU151" s="17" t="s">
        <v>89</v>
      </c>
    </row>
    <row r="152" spans="1:65" s="13" customFormat="1" ht="11.25">
      <c r="B152" s="205"/>
      <c r="C152" s="206"/>
      <c r="D152" s="200" t="s">
        <v>145</v>
      </c>
      <c r="E152" s="207" t="s">
        <v>1</v>
      </c>
      <c r="F152" s="208" t="s">
        <v>674</v>
      </c>
      <c r="G152" s="206"/>
      <c r="H152" s="209">
        <v>228.352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145</v>
      </c>
      <c r="AU152" s="215" t="s">
        <v>89</v>
      </c>
      <c r="AV152" s="13" t="s">
        <v>89</v>
      </c>
      <c r="AW152" s="13" t="s">
        <v>36</v>
      </c>
      <c r="AX152" s="13" t="s">
        <v>87</v>
      </c>
      <c r="AY152" s="215" t="s">
        <v>134</v>
      </c>
    </row>
    <row r="153" spans="1:65" s="2" customFormat="1" ht="16.5" customHeight="1">
      <c r="A153" s="34"/>
      <c r="B153" s="35"/>
      <c r="C153" s="242" t="s">
        <v>298</v>
      </c>
      <c r="D153" s="242" t="s">
        <v>402</v>
      </c>
      <c r="E153" s="243" t="s">
        <v>987</v>
      </c>
      <c r="F153" s="244" t="s">
        <v>988</v>
      </c>
      <c r="G153" s="245" t="s">
        <v>691</v>
      </c>
      <c r="H153" s="246">
        <v>5.7089999999999996</v>
      </c>
      <c r="I153" s="247"/>
      <c r="J153" s="248">
        <f>ROUND(I153*H153,2)</f>
        <v>0</v>
      </c>
      <c r="K153" s="244" t="s">
        <v>141</v>
      </c>
      <c r="L153" s="249"/>
      <c r="M153" s="250" t="s">
        <v>1</v>
      </c>
      <c r="N153" s="251" t="s">
        <v>44</v>
      </c>
      <c r="O153" s="71"/>
      <c r="P153" s="196">
        <f>O153*H153</f>
        <v>0</v>
      </c>
      <c r="Q153" s="196">
        <v>1E-3</v>
      </c>
      <c r="R153" s="196">
        <f>Q153*H153</f>
        <v>5.7089999999999997E-3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284</v>
      </c>
      <c r="AT153" s="198" t="s">
        <v>402</v>
      </c>
      <c r="AU153" s="198" t="s">
        <v>89</v>
      </c>
      <c r="AY153" s="17" t="s">
        <v>134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87</v>
      </c>
      <c r="BK153" s="199">
        <f>ROUND(I153*H153,2)</f>
        <v>0</v>
      </c>
      <c r="BL153" s="17" t="s">
        <v>107</v>
      </c>
      <c r="BM153" s="198" t="s">
        <v>989</v>
      </c>
    </row>
    <row r="154" spans="1:65" s="2" customFormat="1" ht="11.25">
      <c r="A154" s="34"/>
      <c r="B154" s="35"/>
      <c r="C154" s="36"/>
      <c r="D154" s="200" t="s">
        <v>143</v>
      </c>
      <c r="E154" s="36"/>
      <c r="F154" s="201" t="s">
        <v>988</v>
      </c>
      <c r="G154" s="36"/>
      <c r="H154" s="36"/>
      <c r="I154" s="202"/>
      <c r="J154" s="36"/>
      <c r="K154" s="36"/>
      <c r="L154" s="39"/>
      <c r="M154" s="203"/>
      <c r="N154" s="204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143</v>
      </c>
      <c r="AU154" s="17" t="s">
        <v>89</v>
      </c>
    </row>
    <row r="155" spans="1:65" s="13" customFormat="1" ht="11.25">
      <c r="B155" s="205"/>
      <c r="C155" s="206"/>
      <c r="D155" s="200" t="s">
        <v>145</v>
      </c>
      <c r="E155" s="207" t="s">
        <v>1</v>
      </c>
      <c r="F155" s="208" t="s">
        <v>693</v>
      </c>
      <c r="G155" s="206"/>
      <c r="H155" s="209">
        <v>5.7089999999999996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145</v>
      </c>
      <c r="AU155" s="215" t="s">
        <v>89</v>
      </c>
      <c r="AV155" s="13" t="s">
        <v>89</v>
      </c>
      <c r="AW155" s="13" t="s">
        <v>36</v>
      </c>
      <c r="AX155" s="13" t="s">
        <v>87</v>
      </c>
      <c r="AY155" s="215" t="s">
        <v>134</v>
      </c>
    </row>
    <row r="156" spans="1:65" s="2" customFormat="1" ht="33" customHeight="1">
      <c r="A156" s="34"/>
      <c r="B156" s="35"/>
      <c r="C156" s="187" t="s">
        <v>305</v>
      </c>
      <c r="D156" s="187" t="s">
        <v>137</v>
      </c>
      <c r="E156" s="188" t="s">
        <v>694</v>
      </c>
      <c r="F156" s="189" t="s">
        <v>695</v>
      </c>
      <c r="G156" s="190" t="s">
        <v>250</v>
      </c>
      <c r="H156" s="191">
        <v>228.352</v>
      </c>
      <c r="I156" s="192"/>
      <c r="J156" s="193">
        <f>ROUND(I156*H156,2)</f>
        <v>0</v>
      </c>
      <c r="K156" s="189" t="s">
        <v>141</v>
      </c>
      <c r="L156" s="39"/>
      <c r="M156" s="194" t="s">
        <v>1</v>
      </c>
      <c r="N156" s="195" t="s">
        <v>44</v>
      </c>
      <c r="O156" s="71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107</v>
      </c>
      <c r="AT156" s="198" t="s">
        <v>137</v>
      </c>
      <c r="AU156" s="198" t="s">
        <v>89</v>
      </c>
      <c r="AY156" s="17" t="s">
        <v>134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87</v>
      </c>
      <c r="BK156" s="199">
        <f>ROUND(I156*H156,2)</f>
        <v>0</v>
      </c>
      <c r="BL156" s="17" t="s">
        <v>107</v>
      </c>
      <c r="BM156" s="198" t="s">
        <v>990</v>
      </c>
    </row>
    <row r="157" spans="1:65" s="2" customFormat="1" ht="19.5">
      <c r="A157" s="34"/>
      <c r="B157" s="35"/>
      <c r="C157" s="36"/>
      <c r="D157" s="200" t="s">
        <v>143</v>
      </c>
      <c r="E157" s="36"/>
      <c r="F157" s="201" t="s">
        <v>697</v>
      </c>
      <c r="G157" s="36"/>
      <c r="H157" s="36"/>
      <c r="I157" s="202"/>
      <c r="J157" s="36"/>
      <c r="K157" s="36"/>
      <c r="L157" s="39"/>
      <c r="M157" s="203"/>
      <c r="N157" s="204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143</v>
      </c>
      <c r="AU157" s="17" t="s">
        <v>89</v>
      </c>
    </row>
    <row r="158" spans="1:65" s="13" customFormat="1" ht="11.25">
      <c r="B158" s="205"/>
      <c r="C158" s="206"/>
      <c r="D158" s="200" t="s">
        <v>145</v>
      </c>
      <c r="E158" s="207" t="s">
        <v>674</v>
      </c>
      <c r="F158" s="208" t="s">
        <v>949</v>
      </c>
      <c r="G158" s="206"/>
      <c r="H158" s="209">
        <v>228.352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145</v>
      </c>
      <c r="AU158" s="215" t="s">
        <v>89</v>
      </c>
      <c r="AV158" s="13" t="s">
        <v>89</v>
      </c>
      <c r="AW158" s="13" t="s">
        <v>36</v>
      </c>
      <c r="AX158" s="13" t="s">
        <v>87</v>
      </c>
      <c r="AY158" s="215" t="s">
        <v>134</v>
      </c>
    </row>
    <row r="159" spans="1:65" s="2" customFormat="1" ht="16.5" customHeight="1">
      <c r="A159" s="34"/>
      <c r="B159" s="35"/>
      <c r="C159" s="242" t="s">
        <v>180</v>
      </c>
      <c r="D159" s="242" t="s">
        <v>402</v>
      </c>
      <c r="E159" s="243" t="s">
        <v>698</v>
      </c>
      <c r="F159" s="244" t="s">
        <v>699</v>
      </c>
      <c r="G159" s="245" t="s">
        <v>301</v>
      </c>
      <c r="H159" s="246">
        <v>11.417999999999999</v>
      </c>
      <c r="I159" s="247"/>
      <c r="J159" s="248">
        <f>ROUND(I159*H159,2)</f>
        <v>0</v>
      </c>
      <c r="K159" s="244" t="s">
        <v>141</v>
      </c>
      <c r="L159" s="249"/>
      <c r="M159" s="250" t="s">
        <v>1</v>
      </c>
      <c r="N159" s="251" t="s">
        <v>44</v>
      </c>
      <c r="O159" s="71"/>
      <c r="P159" s="196">
        <f>O159*H159</f>
        <v>0</v>
      </c>
      <c r="Q159" s="196">
        <v>0.21</v>
      </c>
      <c r="R159" s="196">
        <f>Q159*H159</f>
        <v>2.3977799999999996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284</v>
      </c>
      <c r="AT159" s="198" t="s">
        <v>402</v>
      </c>
      <c r="AU159" s="198" t="s">
        <v>89</v>
      </c>
      <c r="AY159" s="17" t="s">
        <v>134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87</v>
      </c>
      <c r="BK159" s="199">
        <f>ROUND(I159*H159,2)</f>
        <v>0</v>
      </c>
      <c r="BL159" s="17" t="s">
        <v>107</v>
      </c>
      <c r="BM159" s="198" t="s">
        <v>991</v>
      </c>
    </row>
    <row r="160" spans="1:65" s="2" customFormat="1" ht="11.25">
      <c r="A160" s="34"/>
      <c r="B160" s="35"/>
      <c r="C160" s="36"/>
      <c r="D160" s="200" t="s">
        <v>143</v>
      </c>
      <c r="E160" s="36"/>
      <c r="F160" s="201" t="s">
        <v>699</v>
      </c>
      <c r="G160" s="36"/>
      <c r="H160" s="36"/>
      <c r="I160" s="202"/>
      <c r="J160" s="36"/>
      <c r="K160" s="36"/>
      <c r="L160" s="39"/>
      <c r="M160" s="203"/>
      <c r="N160" s="204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143</v>
      </c>
      <c r="AU160" s="17" t="s">
        <v>89</v>
      </c>
    </row>
    <row r="161" spans="1:65" s="13" customFormat="1" ht="11.25">
      <c r="B161" s="205"/>
      <c r="C161" s="206"/>
      <c r="D161" s="200" t="s">
        <v>145</v>
      </c>
      <c r="E161" s="207" t="s">
        <v>1</v>
      </c>
      <c r="F161" s="208" t="s">
        <v>701</v>
      </c>
      <c r="G161" s="206"/>
      <c r="H161" s="209">
        <v>11.417999999999999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145</v>
      </c>
      <c r="AU161" s="215" t="s">
        <v>89</v>
      </c>
      <c r="AV161" s="13" t="s">
        <v>89</v>
      </c>
      <c r="AW161" s="13" t="s">
        <v>36</v>
      </c>
      <c r="AX161" s="13" t="s">
        <v>87</v>
      </c>
      <c r="AY161" s="215" t="s">
        <v>134</v>
      </c>
    </row>
    <row r="162" spans="1:65" s="2" customFormat="1" ht="16.5" customHeight="1">
      <c r="A162" s="34"/>
      <c r="B162" s="35"/>
      <c r="C162" s="187" t="s">
        <v>315</v>
      </c>
      <c r="D162" s="187" t="s">
        <v>137</v>
      </c>
      <c r="E162" s="188" t="s">
        <v>992</v>
      </c>
      <c r="F162" s="189" t="s">
        <v>993</v>
      </c>
      <c r="G162" s="190" t="s">
        <v>301</v>
      </c>
      <c r="H162" s="191">
        <v>3.4249999999999998</v>
      </c>
      <c r="I162" s="192"/>
      <c r="J162" s="193">
        <f>ROUND(I162*H162,2)</f>
        <v>0</v>
      </c>
      <c r="K162" s="189" t="s">
        <v>141</v>
      </c>
      <c r="L162" s="39"/>
      <c r="M162" s="194" t="s">
        <v>1</v>
      </c>
      <c r="N162" s="195" t="s">
        <v>44</v>
      </c>
      <c r="O162" s="7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107</v>
      </c>
      <c r="AT162" s="198" t="s">
        <v>137</v>
      </c>
      <c r="AU162" s="198" t="s">
        <v>89</v>
      </c>
      <c r="AY162" s="17" t="s">
        <v>134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7" t="s">
        <v>87</v>
      </c>
      <c r="BK162" s="199">
        <f>ROUND(I162*H162,2)</f>
        <v>0</v>
      </c>
      <c r="BL162" s="17" t="s">
        <v>107</v>
      </c>
      <c r="BM162" s="198" t="s">
        <v>994</v>
      </c>
    </row>
    <row r="163" spans="1:65" s="2" customFormat="1" ht="11.25">
      <c r="A163" s="34"/>
      <c r="B163" s="35"/>
      <c r="C163" s="36"/>
      <c r="D163" s="200" t="s">
        <v>143</v>
      </c>
      <c r="E163" s="36"/>
      <c r="F163" s="201" t="s">
        <v>995</v>
      </c>
      <c r="G163" s="36"/>
      <c r="H163" s="36"/>
      <c r="I163" s="202"/>
      <c r="J163" s="36"/>
      <c r="K163" s="36"/>
      <c r="L163" s="39"/>
      <c r="M163" s="203"/>
      <c r="N163" s="204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143</v>
      </c>
      <c r="AU163" s="17" t="s">
        <v>89</v>
      </c>
    </row>
    <row r="164" spans="1:65" s="13" customFormat="1" ht="11.25">
      <c r="B164" s="205"/>
      <c r="C164" s="206"/>
      <c r="D164" s="200" t="s">
        <v>145</v>
      </c>
      <c r="E164" s="207" t="s">
        <v>950</v>
      </c>
      <c r="F164" s="208" t="s">
        <v>996</v>
      </c>
      <c r="G164" s="206"/>
      <c r="H164" s="209">
        <v>3.4249999999999998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145</v>
      </c>
      <c r="AU164" s="215" t="s">
        <v>89</v>
      </c>
      <c r="AV164" s="13" t="s">
        <v>89</v>
      </c>
      <c r="AW164" s="13" t="s">
        <v>36</v>
      </c>
      <c r="AX164" s="13" t="s">
        <v>87</v>
      </c>
      <c r="AY164" s="215" t="s">
        <v>134</v>
      </c>
    </row>
    <row r="165" spans="1:65" s="2" customFormat="1" ht="24.2" customHeight="1">
      <c r="A165" s="34"/>
      <c r="B165" s="35"/>
      <c r="C165" s="187" t="s">
        <v>8</v>
      </c>
      <c r="D165" s="187" t="s">
        <v>137</v>
      </c>
      <c r="E165" s="188" t="s">
        <v>997</v>
      </c>
      <c r="F165" s="189" t="s">
        <v>998</v>
      </c>
      <c r="G165" s="190" t="s">
        <v>301</v>
      </c>
      <c r="H165" s="191">
        <v>3.4249999999999998</v>
      </c>
      <c r="I165" s="192"/>
      <c r="J165" s="193">
        <f>ROUND(I165*H165,2)</f>
        <v>0</v>
      </c>
      <c r="K165" s="189" t="s">
        <v>141</v>
      </c>
      <c r="L165" s="39"/>
      <c r="M165" s="194" t="s">
        <v>1</v>
      </c>
      <c r="N165" s="195" t="s">
        <v>44</v>
      </c>
      <c r="O165" s="71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107</v>
      </c>
      <c r="AT165" s="198" t="s">
        <v>137</v>
      </c>
      <c r="AU165" s="198" t="s">
        <v>89</v>
      </c>
      <c r="AY165" s="17" t="s">
        <v>134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7" t="s">
        <v>87</v>
      </c>
      <c r="BK165" s="199">
        <f>ROUND(I165*H165,2)</f>
        <v>0</v>
      </c>
      <c r="BL165" s="17" t="s">
        <v>107</v>
      </c>
      <c r="BM165" s="198" t="s">
        <v>999</v>
      </c>
    </row>
    <row r="166" spans="1:65" s="2" customFormat="1" ht="11.25">
      <c r="A166" s="34"/>
      <c r="B166" s="35"/>
      <c r="C166" s="36"/>
      <c r="D166" s="200" t="s">
        <v>143</v>
      </c>
      <c r="E166" s="36"/>
      <c r="F166" s="201" t="s">
        <v>1000</v>
      </c>
      <c r="G166" s="36"/>
      <c r="H166" s="36"/>
      <c r="I166" s="202"/>
      <c r="J166" s="36"/>
      <c r="K166" s="36"/>
      <c r="L166" s="39"/>
      <c r="M166" s="203"/>
      <c r="N166" s="204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143</v>
      </c>
      <c r="AU166" s="17" t="s">
        <v>89</v>
      </c>
    </row>
    <row r="167" spans="1:65" s="13" customFormat="1" ht="11.25">
      <c r="B167" s="205"/>
      <c r="C167" s="206"/>
      <c r="D167" s="200" t="s">
        <v>145</v>
      </c>
      <c r="E167" s="207" t="s">
        <v>1</v>
      </c>
      <c r="F167" s="208" t="s">
        <v>950</v>
      </c>
      <c r="G167" s="206"/>
      <c r="H167" s="209">
        <v>3.4249999999999998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145</v>
      </c>
      <c r="AU167" s="215" t="s">
        <v>89</v>
      </c>
      <c r="AV167" s="13" t="s">
        <v>89</v>
      </c>
      <c r="AW167" s="13" t="s">
        <v>36</v>
      </c>
      <c r="AX167" s="13" t="s">
        <v>87</v>
      </c>
      <c r="AY167" s="215" t="s">
        <v>134</v>
      </c>
    </row>
    <row r="168" spans="1:65" s="2" customFormat="1" ht="24.2" customHeight="1">
      <c r="A168" s="34"/>
      <c r="B168" s="35"/>
      <c r="C168" s="187" t="s">
        <v>328</v>
      </c>
      <c r="D168" s="187" t="s">
        <v>137</v>
      </c>
      <c r="E168" s="188" t="s">
        <v>1001</v>
      </c>
      <c r="F168" s="189" t="s">
        <v>1002</v>
      </c>
      <c r="G168" s="190" t="s">
        <v>301</v>
      </c>
      <c r="H168" s="191">
        <v>6.85</v>
      </c>
      <c r="I168" s="192"/>
      <c r="J168" s="193">
        <f>ROUND(I168*H168,2)</f>
        <v>0</v>
      </c>
      <c r="K168" s="189" t="s">
        <v>141</v>
      </c>
      <c r="L168" s="39"/>
      <c r="M168" s="194" t="s">
        <v>1</v>
      </c>
      <c r="N168" s="195" t="s">
        <v>44</v>
      </c>
      <c r="O168" s="7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107</v>
      </c>
      <c r="AT168" s="198" t="s">
        <v>137</v>
      </c>
      <c r="AU168" s="198" t="s">
        <v>89</v>
      </c>
      <c r="AY168" s="17" t="s">
        <v>134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87</v>
      </c>
      <c r="BK168" s="199">
        <f>ROUND(I168*H168,2)</f>
        <v>0</v>
      </c>
      <c r="BL168" s="17" t="s">
        <v>107</v>
      </c>
      <c r="BM168" s="198" t="s">
        <v>1003</v>
      </c>
    </row>
    <row r="169" spans="1:65" s="2" customFormat="1" ht="19.5">
      <c r="A169" s="34"/>
      <c r="B169" s="35"/>
      <c r="C169" s="36"/>
      <c r="D169" s="200" t="s">
        <v>143</v>
      </c>
      <c r="E169" s="36"/>
      <c r="F169" s="201" t="s">
        <v>1004</v>
      </c>
      <c r="G169" s="36"/>
      <c r="H169" s="36"/>
      <c r="I169" s="202"/>
      <c r="J169" s="36"/>
      <c r="K169" s="36"/>
      <c r="L169" s="39"/>
      <c r="M169" s="203"/>
      <c r="N169" s="204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143</v>
      </c>
      <c r="AU169" s="17" t="s">
        <v>89</v>
      </c>
    </row>
    <row r="170" spans="1:65" s="13" customFormat="1" ht="11.25">
      <c r="B170" s="205"/>
      <c r="C170" s="206"/>
      <c r="D170" s="200" t="s">
        <v>145</v>
      </c>
      <c r="E170" s="207" t="s">
        <v>1</v>
      </c>
      <c r="F170" s="208" t="s">
        <v>1005</v>
      </c>
      <c r="G170" s="206"/>
      <c r="H170" s="209">
        <v>6.85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145</v>
      </c>
      <c r="AU170" s="215" t="s">
        <v>89</v>
      </c>
      <c r="AV170" s="13" t="s">
        <v>89</v>
      </c>
      <c r="AW170" s="13" t="s">
        <v>36</v>
      </c>
      <c r="AX170" s="13" t="s">
        <v>87</v>
      </c>
      <c r="AY170" s="215" t="s">
        <v>134</v>
      </c>
    </row>
    <row r="171" spans="1:65" s="12" customFormat="1" ht="22.9" customHeight="1">
      <c r="B171" s="171"/>
      <c r="C171" s="172"/>
      <c r="D171" s="173" t="s">
        <v>78</v>
      </c>
      <c r="E171" s="185" t="s">
        <v>585</v>
      </c>
      <c r="F171" s="185" t="s">
        <v>586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SUM(P172:P174)</f>
        <v>0</v>
      </c>
      <c r="Q171" s="179"/>
      <c r="R171" s="180">
        <f>SUM(R172:R174)</f>
        <v>0</v>
      </c>
      <c r="S171" s="179"/>
      <c r="T171" s="181">
        <f>SUM(T172:T174)</f>
        <v>0</v>
      </c>
      <c r="AR171" s="182" t="s">
        <v>87</v>
      </c>
      <c r="AT171" s="183" t="s">
        <v>78</v>
      </c>
      <c r="AU171" s="183" t="s">
        <v>87</v>
      </c>
      <c r="AY171" s="182" t="s">
        <v>134</v>
      </c>
      <c r="BK171" s="184">
        <f>SUM(BK172:BK174)</f>
        <v>0</v>
      </c>
    </row>
    <row r="172" spans="1:65" s="2" customFormat="1" ht="44.25" customHeight="1">
      <c r="A172" s="34"/>
      <c r="B172" s="35"/>
      <c r="C172" s="187" t="s">
        <v>336</v>
      </c>
      <c r="D172" s="187" t="s">
        <v>137</v>
      </c>
      <c r="E172" s="188" t="s">
        <v>593</v>
      </c>
      <c r="F172" s="189" t="s">
        <v>594</v>
      </c>
      <c r="G172" s="190" t="s">
        <v>571</v>
      </c>
      <c r="H172" s="191">
        <v>21.835000000000001</v>
      </c>
      <c r="I172" s="192"/>
      <c r="J172" s="193">
        <f>ROUND(I172*H172,2)</f>
        <v>0</v>
      </c>
      <c r="K172" s="189" t="s">
        <v>141</v>
      </c>
      <c r="L172" s="39"/>
      <c r="M172" s="194" t="s">
        <v>1</v>
      </c>
      <c r="N172" s="195" t="s">
        <v>44</v>
      </c>
      <c r="O172" s="7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107</v>
      </c>
      <c r="AT172" s="198" t="s">
        <v>137</v>
      </c>
      <c r="AU172" s="198" t="s">
        <v>89</v>
      </c>
      <c r="AY172" s="17" t="s">
        <v>134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87</v>
      </c>
      <c r="BK172" s="199">
        <f>ROUND(I172*H172,2)</f>
        <v>0</v>
      </c>
      <c r="BL172" s="17" t="s">
        <v>107</v>
      </c>
      <c r="BM172" s="198" t="s">
        <v>1006</v>
      </c>
    </row>
    <row r="173" spans="1:65" s="2" customFormat="1" ht="29.25">
      <c r="A173" s="34"/>
      <c r="B173" s="35"/>
      <c r="C173" s="36"/>
      <c r="D173" s="200" t="s">
        <v>143</v>
      </c>
      <c r="E173" s="36"/>
      <c r="F173" s="201" t="s">
        <v>594</v>
      </c>
      <c r="G173" s="36"/>
      <c r="H173" s="36"/>
      <c r="I173" s="202"/>
      <c r="J173" s="36"/>
      <c r="K173" s="36"/>
      <c r="L173" s="39"/>
      <c r="M173" s="203"/>
      <c r="N173" s="20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143</v>
      </c>
      <c r="AU173" s="17" t="s">
        <v>89</v>
      </c>
    </row>
    <row r="174" spans="1:65" s="13" customFormat="1" ht="11.25">
      <c r="B174" s="205"/>
      <c r="C174" s="206"/>
      <c r="D174" s="200" t="s">
        <v>145</v>
      </c>
      <c r="E174" s="207" t="s">
        <v>1</v>
      </c>
      <c r="F174" s="208" t="s">
        <v>731</v>
      </c>
      <c r="G174" s="206"/>
      <c r="H174" s="209">
        <v>21.835000000000001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145</v>
      </c>
      <c r="AU174" s="215" t="s">
        <v>89</v>
      </c>
      <c r="AV174" s="13" t="s">
        <v>89</v>
      </c>
      <c r="AW174" s="13" t="s">
        <v>36</v>
      </c>
      <c r="AX174" s="13" t="s">
        <v>87</v>
      </c>
      <c r="AY174" s="215" t="s">
        <v>134</v>
      </c>
    </row>
    <row r="175" spans="1:65" s="12" customFormat="1" ht="22.9" customHeight="1">
      <c r="B175" s="171"/>
      <c r="C175" s="172"/>
      <c r="D175" s="173" t="s">
        <v>78</v>
      </c>
      <c r="E175" s="185" t="s">
        <v>626</v>
      </c>
      <c r="F175" s="185" t="s">
        <v>627</v>
      </c>
      <c r="G175" s="172"/>
      <c r="H175" s="172"/>
      <c r="I175" s="175"/>
      <c r="J175" s="186">
        <f>BK175</f>
        <v>0</v>
      </c>
      <c r="K175" s="172"/>
      <c r="L175" s="177"/>
      <c r="M175" s="178"/>
      <c r="N175" s="179"/>
      <c r="O175" s="179"/>
      <c r="P175" s="180">
        <f>SUM(P176:P177)</f>
        <v>0</v>
      </c>
      <c r="Q175" s="179"/>
      <c r="R175" s="180">
        <f>SUM(R176:R177)</f>
        <v>0</v>
      </c>
      <c r="S175" s="179"/>
      <c r="T175" s="181">
        <f>SUM(T176:T177)</f>
        <v>0</v>
      </c>
      <c r="AR175" s="182" t="s">
        <v>87</v>
      </c>
      <c r="AT175" s="183" t="s">
        <v>78</v>
      </c>
      <c r="AU175" s="183" t="s">
        <v>87</v>
      </c>
      <c r="AY175" s="182" t="s">
        <v>134</v>
      </c>
      <c r="BK175" s="184">
        <f>SUM(BK176:BK177)</f>
        <v>0</v>
      </c>
    </row>
    <row r="176" spans="1:65" s="2" customFormat="1" ht="24.2" customHeight="1">
      <c r="A176" s="34"/>
      <c r="B176" s="35"/>
      <c r="C176" s="187" t="s">
        <v>342</v>
      </c>
      <c r="D176" s="187" t="s">
        <v>137</v>
      </c>
      <c r="E176" s="188" t="s">
        <v>1007</v>
      </c>
      <c r="F176" s="189" t="s">
        <v>1008</v>
      </c>
      <c r="G176" s="190" t="s">
        <v>571</v>
      </c>
      <c r="H176" s="191">
        <v>2.403</v>
      </c>
      <c r="I176" s="192"/>
      <c r="J176" s="193">
        <f>ROUND(I176*H176,2)</f>
        <v>0</v>
      </c>
      <c r="K176" s="189" t="s">
        <v>141</v>
      </c>
      <c r="L176" s="39"/>
      <c r="M176" s="194" t="s">
        <v>1</v>
      </c>
      <c r="N176" s="195" t="s">
        <v>44</v>
      </c>
      <c r="O176" s="71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107</v>
      </c>
      <c r="AT176" s="198" t="s">
        <v>137</v>
      </c>
      <c r="AU176" s="198" t="s">
        <v>89</v>
      </c>
      <c r="AY176" s="17" t="s">
        <v>134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7" t="s">
        <v>87</v>
      </c>
      <c r="BK176" s="199">
        <f>ROUND(I176*H176,2)</f>
        <v>0</v>
      </c>
      <c r="BL176" s="17" t="s">
        <v>107</v>
      </c>
      <c r="BM176" s="198" t="s">
        <v>1009</v>
      </c>
    </row>
    <row r="177" spans="1:47" s="2" customFormat="1" ht="19.5">
      <c r="A177" s="34"/>
      <c r="B177" s="35"/>
      <c r="C177" s="36"/>
      <c r="D177" s="200" t="s">
        <v>143</v>
      </c>
      <c r="E177" s="36"/>
      <c r="F177" s="201" t="s">
        <v>1010</v>
      </c>
      <c r="G177" s="36"/>
      <c r="H177" s="36"/>
      <c r="I177" s="202"/>
      <c r="J177" s="36"/>
      <c r="K177" s="36"/>
      <c r="L177" s="39"/>
      <c r="M177" s="252"/>
      <c r="N177" s="253"/>
      <c r="O177" s="254"/>
      <c r="P177" s="254"/>
      <c r="Q177" s="254"/>
      <c r="R177" s="254"/>
      <c r="S177" s="254"/>
      <c r="T177" s="25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143</v>
      </c>
      <c r="AU177" s="17" t="s">
        <v>89</v>
      </c>
    </row>
    <row r="178" spans="1:47" s="2" customFormat="1" ht="6.95" customHeight="1">
      <c r="A178" s="34"/>
      <c r="B178" s="54"/>
      <c r="C178" s="55"/>
      <c r="D178" s="55"/>
      <c r="E178" s="55"/>
      <c r="F178" s="55"/>
      <c r="G178" s="55"/>
      <c r="H178" s="55"/>
      <c r="I178" s="55"/>
      <c r="J178" s="55"/>
      <c r="K178" s="55"/>
      <c r="L178" s="39"/>
      <c r="M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</row>
  </sheetData>
  <sheetProtection algorithmName="SHA-512" hashValue="2wsT4A4/Gw8IpgkeRXwH69fg4259avoIwHXj/FSRw4tsh21lXlyULTfDsHNvXRg+5zSwOBPHXlDZaYUoXVFjhQ==" saltValue="028f/IkQzYg7VmiQM4omoashg8zcJ3HtyT/b6ZdniMINGotMsZyPgMA0o5ZIrvbpl1yV31tZ50z72salrvizmA==" spinCount="100000" sheet="1" objects="1" scenarios="1" formatColumns="0" formatRows="0" autoFilter="0"/>
  <autoFilter ref="C119:K177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7" t="s">
        <v>103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0"/>
      <c r="AT3" s="17" t="s">
        <v>89</v>
      </c>
    </row>
    <row r="4" spans="1:46" s="1" customFormat="1" ht="24.95" customHeight="1">
      <c r="B4" s="20"/>
      <c r="D4" s="111" t="s">
        <v>108</v>
      </c>
      <c r="L4" s="20"/>
      <c r="M4" s="112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3" t="s">
        <v>16</v>
      </c>
      <c r="L6" s="20"/>
    </row>
    <row r="7" spans="1:46" s="1" customFormat="1" ht="16.5" customHeight="1">
      <c r="B7" s="20"/>
      <c r="E7" s="311" t="str">
        <f>'Rekapitulace stavby'!K6</f>
        <v>Rekonstrukce MK v obci Kfely, II. část – přední Kfely</v>
      </c>
      <c r="F7" s="312"/>
      <c r="G7" s="312"/>
      <c r="H7" s="312"/>
      <c r="L7" s="20"/>
    </row>
    <row r="8" spans="1:46" s="2" customFormat="1" ht="12" customHeight="1">
      <c r="A8" s="34"/>
      <c r="B8" s="39"/>
      <c r="C8" s="34"/>
      <c r="D8" s="113" t="s">
        <v>110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3" t="s">
        <v>1011</v>
      </c>
      <c r="F9" s="314"/>
      <c r="G9" s="314"/>
      <c r="H9" s="31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3" t="s">
        <v>18</v>
      </c>
      <c r="E11" s="34"/>
      <c r="F11" s="114" t="s">
        <v>1</v>
      </c>
      <c r="G11" s="34"/>
      <c r="H11" s="34"/>
      <c r="I11" s="113" t="s">
        <v>19</v>
      </c>
      <c r="J11" s="114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3" t="s">
        <v>20</v>
      </c>
      <c r="E12" s="34"/>
      <c r="F12" s="114" t="s">
        <v>21</v>
      </c>
      <c r="G12" s="34"/>
      <c r="H12" s="34"/>
      <c r="I12" s="113" t="s">
        <v>22</v>
      </c>
      <c r="J12" s="115" t="str">
        <f>'Rekapitulace stavby'!AN8</f>
        <v>12. 9. 2022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3" t="s">
        <v>24</v>
      </c>
      <c r="E14" s="34"/>
      <c r="F14" s="34"/>
      <c r="G14" s="34"/>
      <c r="H14" s="34"/>
      <c r="I14" s="113" t="s">
        <v>25</v>
      </c>
      <c r="J14" s="114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4" t="s">
        <v>27</v>
      </c>
      <c r="F15" s="34"/>
      <c r="G15" s="34"/>
      <c r="H15" s="34"/>
      <c r="I15" s="113" t="s">
        <v>28</v>
      </c>
      <c r="J15" s="114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3" t="s">
        <v>30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5" t="str">
        <f>'Rekapitulace stavby'!E14</f>
        <v>Vyplň údaj</v>
      </c>
      <c r="F18" s="316"/>
      <c r="G18" s="316"/>
      <c r="H18" s="316"/>
      <c r="I18" s="113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3" t="s">
        <v>32</v>
      </c>
      <c r="E20" s="34"/>
      <c r="F20" s="34"/>
      <c r="G20" s="34"/>
      <c r="H20" s="34"/>
      <c r="I20" s="113" t="s">
        <v>25</v>
      </c>
      <c r="J20" s="114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4" t="s">
        <v>34</v>
      </c>
      <c r="F21" s="34"/>
      <c r="G21" s="34"/>
      <c r="H21" s="34"/>
      <c r="I21" s="113" t="s">
        <v>28</v>
      </c>
      <c r="J21" s="114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3" t="s">
        <v>37</v>
      </c>
      <c r="E23" s="34"/>
      <c r="F23" s="34"/>
      <c r="G23" s="34"/>
      <c r="H23" s="34"/>
      <c r="I23" s="113" t="s">
        <v>25</v>
      </c>
      <c r="J23" s="114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4" t="s">
        <v>34</v>
      </c>
      <c r="F24" s="34"/>
      <c r="G24" s="34"/>
      <c r="H24" s="34"/>
      <c r="I24" s="113" t="s">
        <v>28</v>
      </c>
      <c r="J24" s="114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3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6"/>
      <c r="B27" s="117"/>
      <c r="C27" s="116"/>
      <c r="D27" s="116"/>
      <c r="E27" s="317" t="s">
        <v>1</v>
      </c>
      <c r="F27" s="317"/>
      <c r="G27" s="317"/>
      <c r="H27" s="317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9"/>
      <c r="E29" s="119"/>
      <c r="F29" s="119"/>
      <c r="G29" s="119"/>
      <c r="H29" s="119"/>
      <c r="I29" s="119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0" t="s">
        <v>39</v>
      </c>
      <c r="E30" s="34"/>
      <c r="F30" s="34"/>
      <c r="G30" s="34"/>
      <c r="H30" s="34"/>
      <c r="I30" s="34"/>
      <c r="J30" s="121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9"/>
      <c r="E31" s="119"/>
      <c r="F31" s="119"/>
      <c r="G31" s="119"/>
      <c r="H31" s="119"/>
      <c r="I31" s="119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2" t="s">
        <v>41</v>
      </c>
      <c r="G32" s="34"/>
      <c r="H32" s="34"/>
      <c r="I32" s="122" t="s">
        <v>40</v>
      </c>
      <c r="J32" s="122" t="s">
        <v>42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3" t="s">
        <v>43</v>
      </c>
      <c r="E33" s="113" t="s">
        <v>44</v>
      </c>
      <c r="F33" s="124">
        <f>ROUND((SUM(BE119:BE130)),  2)</f>
        <v>0</v>
      </c>
      <c r="G33" s="34"/>
      <c r="H33" s="34"/>
      <c r="I33" s="125">
        <v>0.21</v>
      </c>
      <c r="J33" s="124">
        <f>ROUND(((SUM(BE119:BE130))*I33),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3" t="s">
        <v>45</v>
      </c>
      <c r="F34" s="124">
        <f>ROUND((SUM(BF119:BF130)),  2)</f>
        <v>0</v>
      </c>
      <c r="G34" s="34"/>
      <c r="H34" s="34"/>
      <c r="I34" s="125">
        <v>0.15</v>
      </c>
      <c r="J34" s="124">
        <f>ROUND(((SUM(BF119:BF130))*I34),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3" t="s">
        <v>46</v>
      </c>
      <c r="F35" s="124">
        <f>ROUND((SUM(BG119:BG130)),  2)</f>
        <v>0</v>
      </c>
      <c r="G35" s="34"/>
      <c r="H35" s="34"/>
      <c r="I35" s="125">
        <v>0.21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3" t="s">
        <v>47</v>
      </c>
      <c r="F36" s="124">
        <f>ROUND((SUM(BH119:BH130)),  2)</f>
        <v>0</v>
      </c>
      <c r="G36" s="34"/>
      <c r="H36" s="34"/>
      <c r="I36" s="125">
        <v>0.15</v>
      </c>
      <c r="J36" s="124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3" t="s">
        <v>48</v>
      </c>
      <c r="F37" s="124">
        <f>ROUND((SUM(BI119:BI130)),  2)</f>
        <v>0</v>
      </c>
      <c r="G37" s="34"/>
      <c r="H37" s="34"/>
      <c r="I37" s="125">
        <v>0</v>
      </c>
      <c r="J37" s="124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6"/>
      <c r="D39" s="127" t="s">
        <v>49</v>
      </c>
      <c r="E39" s="128"/>
      <c r="F39" s="128"/>
      <c r="G39" s="129" t="s">
        <v>50</v>
      </c>
      <c r="H39" s="130" t="s">
        <v>51</v>
      </c>
      <c r="I39" s="128"/>
      <c r="J39" s="131">
        <f>SUM(J30:J37)</f>
        <v>0</v>
      </c>
      <c r="K39" s="132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3" t="s">
        <v>52</v>
      </c>
      <c r="E50" s="134"/>
      <c r="F50" s="134"/>
      <c r="G50" s="133" t="s">
        <v>53</v>
      </c>
      <c r="H50" s="134"/>
      <c r="I50" s="134"/>
      <c r="J50" s="134"/>
      <c r="K50" s="134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5" t="s">
        <v>54</v>
      </c>
      <c r="E61" s="136"/>
      <c r="F61" s="137" t="s">
        <v>55</v>
      </c>
      <c r="G61" s="135" t="s">
        <v>54</v>
      </c>
      <c r="H61" s="136"/>
      <c r="I61" s="136"/>
      <c r="J61" s="138" t="s">
        <v>55</v>
      </c>
      <c r="K61" s="136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3" t="s">
        <v>56</v>
      </c>
      <c r="E65" s="139"/>
      <c r="F65" s="139"/>
      <c r="G65" s="133" t="s">
        <v>57</v>
      </c>
      <c r="H65" s="139"/>
      <c r="I65" s="139"/>
      <c r="J65" s="139"/>
      <c r="K65" s="13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5" t="s">
        <v>54</v>
      </c>
      <c r="E76" s="136"/>
      <c r="F76" s="137" t="s">
        <v>55</v>
      </c>
      <c r="G76" s="135" t="s">
        <v>54</v>
      </c>
      <c r="H76" s="136"/>
      <c r="I76" s="136"/>
      <c r="J76" s="138" t="s">
        <v>55</v>
      </c>
      <c r="K76" s="136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8" t="str">
        <f>E7</f>
        <v>Rekonstrukce MK v obci Kfely, II. část – přední Kfely</v>
      </c>
      <c r="F85" s="319"/>
      <c r="G85" s="319"/>
      <c r="H85" s="31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110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0" t="str">
        <f>E9</f>
        <v>VRN - VRN</v>
      </c>
      <c r="F87" s="320"/>
      <c r="G87" s="320"/>
      <c r="H87" s="32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12. 9. 2022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Město Ostrov</v>
      </c>
      <c r="G91" s="36"/>
      <c r="H91" s="36"/>
      <c r="I91" s="29" t="s">
        <v>32</v>
      </c>
      <c r="J91" s="32" t="str">
        <f>E21</f>
        <v>Ing. Igor Hrazdil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Ing. Igor Hrazdil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4" t="s">
        <v>113</v>
      </c>
      <c r="D94" s="145"/>
      <c r="E94" s="145"/>
      <c r="F94" s="145"/>
      <c r="G94" s="145"/>
      <c r="H94" s="145"/>
      <c r="I94" s="145"/>
      <c r="J94" s="146" t="s">
        <v>114</v>
      </c>
      <c r="K94" s="14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7" t="s">
        <v>115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116</v>
      </c>
    </row>
    <row r="97" spans="1:31" s="9" customFormat="1" ht="24.95" customHeight="1">
      <c r="B97" s="148"/>
      <c r="C97" s="149"/>
      <c r="D97" s="150" t="s">
        <v>1012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1013</v>
      </c>
      <c r="E98" s="157"/>
      <c r="F98" s="157"/>
      <c r="G98" s="157"/>
      <c r="H98" s="157"/>
      <c r="I98" s="157"/>
      <c r="J98" s="158">
        <f>J121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1014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119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18" t="str">
        <f>E7</f>
        <v>Rekonstrukce MK v obci Kfely, II. část – přední Kfely</v>
      </c>
      <c r="F109" s="319"/>
      <c r="G109" s="319"/>
      <c r="H109" s="319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110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70" t="str">
        <f>E9</f>
        <v>VRN - VRN</v>
      </c>
      <c r="F111" s="320"/>
      <c r="G111" s="320"/>
      <c r="H111" s="320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20</v>
      </c>
      <c r="D113" s="36"/>
      <c r="E113" s="36"/>
      <c r="F113" s="27" t="str">
        <f>F12</f>
        <v xml:space="preserve"> </v>
      </c>
      <c r="G113" s="36"/>
      <c r="H113" s="36"/>
      <c r="I113" s="29" t="s">
        <v>22</v>
      </c>
      <c r="J113" s="66" t="str">
        <f>IF(J12="","",J12)</f>
        <v>12. 9. 2022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24</v>
      </c>
      <c r="D115" s="36"/>
      <c r="E115" s="36"/>
      <c r="F115" s="27" t="str">
        <f>E15</f>
        <v>Město Ostrov</v>
      </c>
      <c r="G115" s="36"/>
      <c r="H115" s="36"/>
      <c r="I115" s="29" t="s">
        <v>32</v>
      </c>
      <c r="J115" s="32" t="str">
        <f>E21</f>
        <v>Ing. Igor Hrazdil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30</v>
      </c>
      <c r="D116" s="36"/>
      <c r="E116" s="36"/>
      <c r="F116" s="27" t="str">
        <f>IF(E18="","",E18)</f>
        <v>Vyplň údaj</v>
      </c>
      <c r="G116" s="36"/>
      <c r="H116" s="36"/>
      <c r="I116" s="29" t="s">
        <v>37</v>
      </c>
      <c r="J116" s="32" t="str">
        <f>E24</f>
        <v>Ing. Igor Hrazdil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0"/>
      <c r="B118" s="161"/>
      <c r="C118" s="162" t="s">
        <v>120</v>
      </c>
      <c r="D118" s="163" t="s">
        <v>64</v>
      </c>
      <c r="E118" s="163" t="s">
        <v>60</v>
      </c>
      <c r="F118" s="163" t="s">
        <v>61</v>
      </c>
      <c r="G118" s="163" t="s">
        <v>121</v>
      </c>
      <c r="H118" s="163" t="s">
        <v>122</v>
      </c>
      <c r="I118" s="163" t="s">
        <v>123</v>
      </c>
      <c r="J118" s="163" t="s">
        <v>114</v>
      </c>
      <c r="K118" s="164" t="s">
        <v>124</v>
      </c>
      <c r="L118" s="165"/>
      <c r="M118" s="75" t="s">
        <v>1</v>
      </c>
      <c r="N118" s="76" t="s">
        <v>43</v>
      </c>
      <c r="O118" s="76" t="s">
        <v>125</v>
      </c>
      <c r="P118" s="76" t="s">
        <v>126</v>
      </c>
      <c r="Q118" s="76" t="s">
        <v>127</v>
      </c>
      <c r="R118" s="76" t="s">
        <v>128</v>
      </c>
      <c r="S118" s="76" t="s">
        <v>129</v>
      </c>
      <c r="T118" s="77" t="s">
        <v>130</v>
      </c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</row>
    <row r="119" spans="1:65" s="2" customFormat="1" ht="22.9" customHeight="1">
      <c r="A119" s="34"/>
      <c r="B119" s="35"/>
      <c r="C119" s="82" t="s">
        <v>131</v>
      </c>
      <c r="D119" s="36"/>
      <c r="E119" s="36"/>
      <c r="F119" s="36"/>
      <c r="G119" s="36"/>
      <c r="H119" s="36"/>
      <c r="I119" s="36"/>
      <c r="J119" s="166">
        <f>BK119</f>
        <v>0</v>
      </c>
      <c r="K119" s="36"/>
      <c r="L119" s="39"/>
      <c r="M119" s="78"/>
      <c r="N119" s="167"/>
      <c r="O119" s="79"/>
      <c r="P119" s="168">
        <f>P120</f>
        <v>0</v>
      </c>
      <c r="Q119" s="79"/>
      <c r="R119" s="168">
        <f>R120</f>
        <v>0</v>
      </c>
      <c r="S119" s="79"/>
      <c r="T119" s="169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78</v>
      </c>
      <c r="AU119" s="17" t="s">
        <v>116</v>
      </c>
      <c r="BK119" s="170">
        <f>BK120</f>
        <v>0</v>
      </c>
    </row>
    <row r="120" spans="1:65" s="12" customFormat="1" ht="25.9" customHeight="1">
      <c r="B120" s="171"/>
      <c r="C120" s="172"/>
      <c r="D120" s="173" t="s">
        <v>78</v>
      </c>
      <c r="E120" s="174" t="s">
        <v>102</v>
      </c>
      <c r="F120" s="174" t="s">
        <v>1015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P121+P128</f>
        <v>0</v>
      </c>
      <c r="Q120" s="179"/>
      <c r="R120" s="180">
        <f>R121+R128</f>
        <v>0</v>
      </c>
      <c r="S120" s="179"/>
      <c r="T120" s="181">
        <f>T121+T128</f>
        <v>0</v>
      </c>
      <c r="AR120" s="182" t="s">
        <v>268</v>
      </c>
      <c r="AT120" s="183" t="s">
        <v>78</v>
      </c>
      <c r="AU120" s="183" t="s">
        <v>79</v>
      </c>
      <c r="AY120" s="182" t="s">
        <v>134</v>
      </c>
      <c r="BK120" s="184">
        <f>BK121+BK128</f>
        <v>0</v>
      </c>
    </row>
    <row r="121" spans="1:65" s="12" customFormat="1" ht="22.9" customHeight="1">
      <c r="B121" s="171"/>
      <c r="C121" s="172"/>
      <c r="D121" s="173" t="s">
        <v>78</v>
      </c>
      <c r="E121" s="185" t="s">
        <v>1016</v>
      </c>
      <c r="F121" s="185" t="s">
        <v>1017</v>
      </c>
      <c r="G121" s="172"/>
      <c r="H121" s="172"/>
      <c r="I121" s="175"/>
      <c r="J121" s="186">
        <f>BK121</f>
        <v>0</v>
      </c>
      <c r="K121" s="172"/>
      <c r="L121" s="177"/>
      <c r="M121" s="178"/>
      <c r="N121" s="179"/>
      <c r="O121" s="179"/>
      <c r="P121" s="180">
        <f>SUM(P122:P127)</f>
        <v>0</v>
      </c>
      <c r="Q121" s="179"/>
      <c r="R121" s="180">
        <f>SUM(R122:R127)</f>
        <v>0</v>
      </c>
      <c r="S121" s="179"/>
      <c r="T121" s="181">
        <f>SUM(T122:T127)</f>
        <v>0</v>
      </c>
      <c r="AR121" s="182" t="s">
        <v>268</v>
      </c>
      <c r="AT121" s="183" t="s">
        <v>78</v>
      </c>
      <c r="AU121" s="183" t="s">
        <v>87</v>
      </c>
      <c r="AY121" s="182" t="s">
        <v>134</v>
      </c>
      <c r="BK121" s="184">
        <f>SUM(BK122:BK127)</f>
        <v>0</v>
      </c>
    </row>
    <row r="122" spans="1:65" s="2" customFormat="1" ht="16.5" customHeight="1">
      <c r="A122" s="34"/>
      <c r="B122" s="35"/>
      <c r="C122" s="187" t="s">
        <v>87</v>
      </c>
      <c r="D122" s="187" t="s">
        <v>137</v>
      </c>
      <c r="E122" s="188" t="s">
        <v>1018</v>
      </c>
      <c r="F122" s="189" t="s">
        <v>1019</v>
      </c>
      <c r="G122" s="190" t="s">
        <v>1020</v>
      </c>
      <c r="H122" s="191">
        <v>1</v>
      </c>
      <c r="I122" s="192"/>
      <c r="J122" s="193">
        <f>ROUND(I122*H122,2)</f>
        <v>0</v>
      </c>
      <c r="K122" s="189" t="s">
        <v>331</v>
      </c>
      <c r="L122" s="39"/>
      <c r="M122" s="194" t="s">
        <v>1</v>
      </c>
      <c r="N122" s="195" t="s">
        <v>44</v>
      </c>
      <c r="O122" s="71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8" t="s">
        <v>1021</v>
      </c>
      <c r="AT122" s="198" t="s">
        <v>137</v>
      </c>
      <c r="AU122" s="198" t="s">
        <v>89</v>
      </c>
      <c r="AY122" s="17" t="s">
        <v>134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7" t="s">
        <v>87</v>
      </c>
      <c r="BK122" s="199">
        <f>ROUND(I122*H122,2)</f>
        <v>0</v>
      </c>
      <c r="BL122" s="17" t="s">
        <v>1021</v>
      </c>
      <c r="BM122" s="198" t="s">
        <v>1022</v>
      </c>
    </row>
    <row r="123" spans="1:65" s="2" customFormat="1" ht="11.25">
      <c r="A123" s="34"/>
      <c r="B123" s="35"/>
      <c r="C123" s="36"/>
      <c r="D123" s="200" t="s">
        <v>143</v>
      </c>
      <c r="E123" s="36"/>
      <c r="F123" s="201" t="s">
        <v>1019</v>
      </c>
      <c r="G123" s="36"/>
      <c r="H123" s="36"/>
      <c r="I123" s="202"/>
      <c r="J123" s="36"/>
      <c r="K123" s="36"/>
      <c r="L123" s="39"/>
      <c r="M123" s="203"/>
      <c r="N123" s="204"/>
      <c r="O123" s="71"/>
      <c r="P123" s="71"/>
      <c r="Q123" s="71"/>
      <c r="R123" s="71"/>
      <c r="S123" s="71"/>
      <c r="T123" s="72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143</v>
      </c>
      <c r="AU123" s="17" t="s">
        <v>89</v>
      </c>
    </row>
    <row r="124" spans="1:65" s="2" customFormat="1" ht="24.2" customHeight="1">
      <c r="A124" s="34"/>
      <c r="B124" s="35"/>
      <c r="C124" s="187" t="s">
        <v>89</v>
      </c>
      <c r="D124" s="187" t="s">
        <v>137</v>
      </c>
      <c r="E124" s="188" t="s">
        <v>1023</v>
      </c>
      <c r="F124" s="189" t="s">
        <v>1024</v>
      </c>
      <c r="G124" s="190" t="s">
        <v>1020</v>
      </c>
      <c r="H124" s="191">
        <v>1</v>
      </c>
      <c r="I124" s="192"/>
      <c r="J124" s="193">
        <f>ROUND(I124*H124,2)</f>
        <v>0</v>
      </c>
      <c r="K124" s="189" t="s">
        <v>331</v>
      </c>
      <c r="L124" s="39"/>
      <c r="M124" s="194" t="s">
        <v>1</v>
      </c>
      <c r="N124" s="195" t="s">
        <v>44</v>
      </c>
      <c r="O124" s="71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8" t="s">
        <v>1021</v>
      </c>
      <c r="AT124" s="198" t="s">
        <v>137</v>
      </c>
      <c r="AU124" s="198" t="s">
        <v>89</v>
      </c>
      <c r="AY124" s="17" t="s">
        <v>134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7" t="s">
        <v>87</v>
      </c>
      <c r="BK124" s="199">
        <f>ROUND(I124*H124,2)</f>
        <v>0</v>
      </c>
      <c r="BL124" s="17" t="s">
        <v>1021</v>
      </c>
      <c r="BM124" s="198" t="s">
        <v>1025</v>
      </c>
    </row>
    <row r="125" spans="1:65" s="2" customFormat="1" ht="11.25">
      <c r="A125" s="34"/>
      <c r="B125" s="35"/>
      <c r="C125" s="36"/>
      <c r="D125" s="200" t="s">
        <v>143</v>
      </c>
      <c r="E125" s="36"/>
      <c r="F125" s="201" t="s">
        <v>1026</v>
      </c>
      <c r="G125" s="36"/>
      <c r="H125" s="36"/>
      <c r="I125" s="202"/>
      <c r="J125" s="36"/>
      <c r="K125" s="36"/>
      <c r="L125" s="39"/>
      <c r="M125" s="203"/>
      <c r="N125" s="204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143</v>
      </c>
      <c r="AU125" s="17" t="s">
        <v>89</v>
      </c>
    </row>
    <row r="126" spans="1:65" s="2" customFormat="1" ht="16.5" customHeight="1">
      <c r="A126" s="34"/>
      <c r="B126" s="35"/>
      <c r="C126" s="187" t="s">
        <v>154</v>
      </c>
      <c r="D126" s="187" t="s">
        <v>137</v>
      </c>
      <c r="E126" s="188" t="s">
        <v>1027</v>
      </c>
      <c r="F126" s="189" t="s">
        <v>1028</v>
      </c>
      <c r="G126" s="190" t="s">
        <v>1020</v>
      </c>
      <c r="H126" s="191">
        <v>1</v>
      </c>
      <c r="I126" s="192"/>
      <c r="J126" s="193">
        <f>ROUND(I126*H126,2)</f>
        <v>0</v>
      </c>
      <c r="K126" s="189" t="s">
        <v>331</v>
      </c>
      <c r="L126" s="39"/>
      <c r="M126" s="194" t="s">
        <v>1</v>
      </c>
      <c r="N126" s="195" t="s">
        <v>44</v>
      </c>
      <c r="O126" s="71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1021</v>
      </c>
      <c r="AT126" s="198" t="s">
        <v>137</v>
      </c>
      <c r="AU126" s="198" t="s">
        <v>89</v>
      </c>
      <c r="AY126" s="17" t="s">
        <v>134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7" t="s">
        <v>87</v>
      </c>
      <c r="BK126" s="199">
        <f>ROUND(I126*H126,2)</f>
        <v>0</v>
      </c>
      <c r="BL126" s="17" t="s">
        <v>1021</v>
      </c>
      <c r="BM126" s="198" t="s">
        <v>1029</v>
      </c>
    </row>
    <row r="127" spans="1:65" s="2" customFormat="1" ht="11.25">
      <c r="A127" s="34"/>
      <c r="B127" s="35"/>
      <c r="C127" s="36"/>
      <c r="D127" s="200" t="s">
        <v>143</v>
      </c>
      <c r="E127" s="36"/>
      <c r="F127" s="201" t="s">
        <v>1028</v>
      </c>
      <c r="G127" s="36"/>
      <c r="H127" s="36"/>
      <c r="I127" s="202"/>
      <c r="J127" s="36"/>
      <c r="K127" s="36"/>
      <c r="L127" s="39"/>
      <c r="M127" s="203"/>
      <c r="N127" s="204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143</v>
      </c>
      <c r="AU127" s="17" t="s">
        <v>89</v>
      </c>
    </row>
    <row r="128" spans="1:65" s="12" customFormat="1" ht="22.9" customHeight="1">
      <c r="B128" s="171"/>
      <c r="C128" s="172"/>
      <c r="D128" s="173" t="s">
        <v>78</v>
      </c>
      <c r="E128" s="185" t="s">
        <v>1030</v>
      </c>
      <c r="F128" s="185" t="s">
        <v>1031</v>
      </c>
      <c r="G128" s="172"/>
      <c r="H128" s="172"/>
      <c r="I128" s="175"/>
      <c r="J128" s="186">
        <f>BK128</f>
        <v>0</v>
      </c>
      <c r="K128" s="172"/>
      <c r="L128" s="177"/>
      <c r="M128" s="178"/>
      <c r="N128" s="179"/>
      <c r="O128" s="179"/>
      <c r="P128" s="180">
        <f>SUM(P129:P130)</f>
        <v>0</v>
      </c>
      <c r="Q128" s="179"/>
      <c r="R128" s="180">
        <f>SUM(R129:R130)</f>
        <v>0</v>
      </c>
      <c r="S128" s="179"/>
      <c r="T128" s="181">
        <f>SUM(T129:T130)</f>
        <v>0</v>
      </c>
      <c r="AR128" s="182" t="s">
        <v>268</v>
      </c>
      <c r="AT128" s="183" t="s">
        <v>78</v>
      </c>
      <c r="AU128" s="183" t="s">
        <v>87</v>
      </c>
      <c r="AY128" s="182" t="s">
        <v>134</v>
      </c>
      <c r="BK128" s="184">
        <f>SUM(BK129:BK130)</f>
        <v>0</v>
      </c>
    </row>
    <row r="129" spans="1:65" s="2" customFormat="1" ht="16.5" customHeight="1">
      <c r="A129" s="34"/>
      <c r="B129" s="35"/>
      <c r="C129" s="187" t="s">
        <v>107</v>
      </c>
      <c r="D129" s="187" t="s">
        <v>137</v>
      </c>
      <c r="E129" s="188" t="s">
        <v>1032</v>
      </c>
      <c r="F129" s="189" t="s">
        <v>1033</v>
      </c>
      <c r="G129" s="190" t="s">
        <v>1020</v>
      </c>
      <c r="H129" s="191">
        <v>1</v>
      </c>
      <c r="I129" s="192"/>
      <c r="J129" s="193">
        <f>ROUND(I129*H129,2)</f>
        <v>0</v>
      </c>
      <c r="K129" s="189" t="s">
        <v>331</v>
      </c>
      <c r="L129" s="39"/>
      <c r="M129" s="194" t="s">
        <v>1</v>
      </c>
      <c r="N129" s="195" t="s">
        <v>44</v>
      </c>
      <c r="O129" s="71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1021</v>
      </c>
      <c r="AT129" s="198" t="s">
        <v>137</v>
      </c>
      <c r="AU129" s="198" t="s">
        <v>89</v>
      </c>
      <c r="AY129" s="17" t="s">
        <v>134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7" t="s">
        <v>87</v>
      </c>
      <c r="BK129" s="199">
        <f>ROUND(I129*H129,2)</f>
        <v>0</v>
      </c>
      <c r="BL129" s="17" t="s">
        <v>1021</v>
      </c>
      <c r="BM129" s="198" t="s">
        <v>1034</v>
      </c>
    </row>
    <row r="130" spans="1:65" s="2" customFormat="1" ht="11.25">
      <c r="A130" s="34"/>
      <c r="B130" s="35"/>
      <c r="C130" s="36"/>
      <c r="D130" s="200" t="s">
        <v>143</v>
      </c>
      <c r="E130" s="36"/>
      <c r="F130" s="201" t="s">
        <v>1033</v>
      </c>
      <c r="G130" s="36"/>
      <c r="H130" s="36"/>
      <c r="I130" s="202"/>
      <c r="J130" s="36"/>
      <c r="K130" s="36"/>
      <c r="L130" s="39"/>
      <c r="M130" s="252"/>
      <c r="N130" s="253"/>
      <c r="O130" s="254"/>
      <c r="P130" s="254"/>
      <c r="Q130" s="254"/>
      <c r="R130" s="254"/>
      <c r="S130" s="254"/>
      <c r="T130" s="25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143</v>
      </c>
      <c r="AU130" s="17" t="s">
        <v>89</v>
      </c>
    </row>
    <row r="131" spans="1:65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39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algorithmName="SHA-512" hashValue="04jpfhkau4F2cJdMO29/RD2jAlgo8JCiaNItHgJBEoeE/NmVmd7b4hByqgSvxOwjRjl/jSP7lDczp8g9eibBag==" saltValue="YsGkylBRtWZ7+sCbGM5huXen0czYUmdDGBRZE85ygg904sQT0j8oXEvB/74vvzMyL7xrsqUif3Gb85CpOs8u8A==" spinCount="100000" sheet="1" objects="1" scenarios="1" formatColumns="0" formatRows="0" autoFilter="0"/>
  <autoFilter ref="C118:K130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6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0"/>
    </row>
    <row r="4" spans="1:8" s="1" customFormat="1" ht="24.95" customHeight="1">
      <c r="B4" s="20"/>
      <c r="C4" s="111" t="s">
        <v>1035</v>
      </c>
      <c r="H4" s="20"/>
    </row>
    <row r="5" spans="1:8" s="1" customFormat="1" ht="12" customHeight="1">
      <c r="B5" s="20"/>
      <c r="C5" s="256" t="s">
        <v>13</v>
      </c>
      <c r="D5" s="317" t="s">
        <v>14</v>
      </c>
      <c r="E5" s="310"/>
      <c r="F5" s="310"/>
      <c r="H5" s="20"/>
    </row>
    <row r="6" spans="1:8" s="1" customFormat="1" ht="36.950000000000003" customHeight="1">
      <c r="B6" s="20"/>
      <c r="C6" s="257" t="s">
        <v>16</v>
      </c>
      <c r="D6" s="321" t="s">
        <v>17</v>
      </c>
      <c r="E6" s="310"/>
      <c r="F6" s="310"/>
      <c r="H6" s="20"/>
    </row>
    <row r="7" spans="1:8" s="1" customFormat="1" ht="16.5" customHeight="1">
      <c r="B7" s="20"/>
      <c r="C7" s="113" t="s">
        <v>22</v>
      </c>
      <c r="D7" s="115" t="str">
        <f>'Rekapitulace stavby'!AN8</f>
        <v>12. 9. 2022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0"/>
      <c r="B9" s="258"/>
      <c r="C9" s="259" t="s">
        <v>60</v>
      </c>
      <c r="D9" s="260" t="s">
        <v>61</v>
      </c>
      <c r="E9" s="260" t="s">
        <v>121</v>
      </c>
      <c r="F9" s="261" t="s">
        <v>1036</v>
      </c>
      <c r="G9" s="160"/>
      <c r="H9" s="258"/>
    </row>
    <row r="10" spans="1:8" s="2" customFormat="1" ht="26.45" customHeight="1">
      <c r="A10" s="34"/>
      <c r="B10" s="39"/>
      <c r="C10" s="262" t="s">
        <v>1037</v>
      </c>
      <c r="D10" s="262" t="s">
        <v>85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3" t="s">
        <v>106</v>
      </c>
      <c r="D11" s="264" t="s">
        <v>1</v>
      </c>
      <c r="E11" s="265" t="s">
        <v>1</v>
      </c>
      <c r="F11" s="266">
        <v>4</v>
      </c>
      <c r="G11" s="34"/>
      <c r="H11" s="39"/>
    </row>
    <row r="12" spans="1:8" s="2" customFormat="1" ht="16.899999999999999" customHeight="1">
      <c r="A12" s="34"/>
      <c r="B12" s="39"/>
      <c r="C12" s="267" t="s">
        <v>106</v>
      </c>
      <c r="D12" s="267" t="s">
        <v>107</v>
      </c>
      <c r="E12" s="17" t="s">
        <v>1</v>
      </c>
      <c r="F12" s="268">
        <v>4</v>
      </c>
      <c r="G12" s="34"/>
      <c r="H12" s="39"/>
    </row>
    <row r="13" spans="1:8" s="2" customFormat="1" ht="16.899999999999999" customHeight="1">
      <c r="A13" s="34"/>
      <c r="B13" s="39"/>
      <c r="C13" s="269" t="s">
        <v>1038</v>
      </c>
      <c r="D13" s="34"/>
      <c r="E13" s="34"/>
      <c r="F13" s="34"/>
      <c r="G13" s="34"/>
      <c r="H13" s="39"/>
    </row>
    <row r="14" spans="1:8" s="2" customFormat="1" ht="16.899999999999999" customHeight="1">
      <c r="A14" s="34"/>
      <c r="B14" s="39"/>
      <c r="C14" s="267" t="s">
        <v>138</v>
      </c>
      <c r="D14" s="267" t="s">
        <v>139</v>
      </c>
      <c r="E14" s="17" t="s">
        <v>140</v>
      </c>
      <c r="F14" s="268">
        <v>14</v>
      </c>
      <c r="G14" s="34"/>
      <c r="H14" s="39"/>
    </row>
    <row r="15" spans="1:8" s="2" customFormat="1" ht="16.899999999999999" customHeight="1">
      <c r="A15" s="34"/>
      <c r="B15" s="39"/>
      <c r="C15" s="267" t="s">
        <v>156</v>
      </c>
      <c r="D15" s="267" t="s">
        <v>157</v>
      </c>
      <c r="E15" s="17" t="s">
        <v>140</v>
      </c>
      <c r="F15" s="268">
        <v>378</v>
      </c>
      <c r="G15" s="34"/>
      <c r="H15" s="39"/>
    </row>
    <row r="16" spans="1:8" s="2" customFormat="1" ht="16.899999999999999" customHeight="1">
      <c r="A16" s="34"/>
      <c r="B16" s="39"/>
      <c r="C16" s="263" t="s">
        <v>146</v>
      </c>
      <c r="D16" s="264" t="s">
        <v>1</v>
      </c>
      <c r="E16" s="265" t="s">
        <v>1</v>
      </c>
      <c r="F16" s="266">
        <v>2</v>
      </c>
      <c r="G16" s="34"/>
      <c r="H16" s="39"/>
    </row>
    <row r="17" spans="1:8" s="2" customFormat="1" ht="16.899999999999999" customHeight="1">
      <c r="A17" s="34"/>
      <c r="B17" s="39"/>
      <c r="C17" s="267" t="s">
        <v>146</v>
      </c>
      <c r="D17" s="267" t="s">
        <v>89</v>
      </c>
      <c r="E17" s="17" t="s">
        <v>1</v>
      </c>
      <c r="F17" s="268">
        <v>2</v>
      </c>
      <c r="G17" s="34"/>
      <c r="H17" s="39"/>
    </row>
    <row r="18" spans="1:8" s="2" customFormat="1" ht="16.899999999999999" customHeight="1">
      <c r="A18" s="34"/>
      <c r="B18" s="39"/>
      <c r="C18" s="263" t="s">
        <v>148</v>
      </c>
      <c r="D18" s="264" t="s">
        <v>1</v>
      </c>
      <c r="E18" s="265" t="s">
        <v>1</v>
      </c>
      <c r="F18" s="266">
        <v>1</v>
      </c>
      <c r="G18" s="34"/>
      <c r="H18" s="39"/>
    </row>
    <row r="19" spans="1:8" s="2" customFormat="1" ht="16.899999999999999" customHeight="1">
      <c r="A19" s="34"/>
      <c r="B19" s="39"/>
      <c r="C19" s="267" t="s">
        <v>148</v>
      </c>
      <c r="D19" s="267" t="s">
        <v>87</v>
      </c>
      <c r="E19" s="17" t="s">
        <v>1</v>
      </c>
      <c r="F19" s="268">
        <v>1</v>
      </c>
      <c r="G19" s="34"/>
      <c r="H19" s="39"/>
    </row>
    <row r="20" spans="1:8" s="2" customFormat="1" ht="16.899999999999999" customHeight="1">
      <c r="A20" s="34"/>
      <c r="B20" s="39"/>
      <c r="C20" s="263" t="s">
        <v>149</v>
      </c>
      <c r="D20" s="264" t="s">
        <v>1</v>
      </c>
      <c r="E20" s="265" t="s">
        <v>1</v>
      </c>
      <c r="F20" s="266">
        <v>1</v>
      </c>
      <c r="G20" s="34"/>
      <c r="H20" s="39"/>
    </row>
    <row r="21" spans="1:8" s="2" customFormat="1" ht="16.899999999999999" customHeight="1">
      <c r="A21" s="34"/>
      <c r="B21" s="39"/>
      <c r="C21" s="267" t="s">
        <v>149</v>
      </c>
      <c r="D21" s="267" t="s">
        <v>87</v>
      </c>
      <c r="E21" s="17" t="s">
        <v>1</v>
      </c>
      <c r="F21" s="268">
        <v>1</v>
      </c>
      <c r="G21" s="34"/>
      <c r="H21" s="39"/>
    </row>
    <row r="22" spans="1:8" s="2" customFormat="1" ht="16.899999999999999" customHeight="1">
      <c r="A22" s="34"/>
      <c r="B22" s="39"/>
      <c r="C22" s="263" t="s">
        <v>147</v>
      </c>
      <c r="D22" s="264" t="s">
        <v>1</v>
      </c>
      <c r="E22" s="265" t="s">
        <v>1</v>
      </c>
      <c r="F22" s="266">
        <v>2</v>
      </c>
      <c r="G22" s="34"/>
      <c r="H22" s="39"/>
    </row>
    <row r="23" spans="1:8" s="2" customFormat="1" ht="16.899999999999999" customHeight="1">
      <c r="A23" s="34"/>
      <c r="B23" s="39"/>
      <c r="C23" s="267" t="s">
        <v>147</v>
      </c>
      <c r="D23" s="267" t="s">
        <v>89</v>
      </c>
      <c r="E23" s="17" t="s">
        <v>1</v>
      </c>
      <c r="F23" s="268">
        <v>2</v>
      </c>
      <c r="G23" s="34"/>
      <c r="H23" s="39"/>
    </row>
    <row r="24" spans="1:8" s="2" customFormat="1" ht="16.899999999999999" customHeight="1">
      <c r="A24" s="34"/>
      <c r="B24" s="39"/>
      <c r="C24" s="263" t="s">
        <v>104</v>
      </c>
      <c r="D24" s="264" t="s">
        <v>1</v>
      </c>
      <c r="E24" s="265" t="s">
        <v>1</v>
      </c>
      <c r="F24" s="266">
        <v>10</v>
      </c>
      <c r="G24" s="34"/>
      <c r="H24" s="39"/>
    </row>
    <row r="25" spans="1:8" s="2" customFormat="1" ht="16.899999999999999" customHeight="1">
      <c r="A25" s="34"/>
      <c r="B25" s="39"/>
      <c r="C25" s="267" t="s">
        <v>146</v>
      </c>
      <c r="D25" s="267" t="s">
        <v>89</v>
      </c>
      <c r="E25" s="17" t="s">
        <v>1</v>
      </c>
      <c r="F25" s="268">
        <v>2</v>
      </c>
      <c r="G25" s="34"/>
      <c r="H25" s="39"/>
    </row>
    <row r="26" spans="1:8" s="2" customFormat="1" ht="16.899999999999999" customHeight="1">
      <c r="A26" s="34"/>
      <c r="B26" s="39"/>
      <c r="C26" s="267" t="s">
        <v>147</v>
      </c>
      <c r="D26" s="267" t="s">
        <v>89</v>
      </c>
      <c r="E26" s="17" t="s">
        <v>1</v>
      </c>
      <c r="F26" s="268">
        <v>2</v>
      </c>
      <c r="G26" s="34"/>
      <c r="H26" s="39"/>
    </row>
    <row r="27" spans="1:8" s="2" customFormat="1" ht="16.899999999999999" customHeight="1">
      <c r="A27" s="34"/>
      <c r="B27" s="39"/>
      <c r="C27" s="267" t="s">
        <v>148</v>
      </c>
      <c r="D27" s="267" t="s">
        <v>87</v>
      </c>
      <c r="E27" s="17" t="s">
        <v>1</v>
      </c>
      <c r="F27" s="268">
        <v>1</v>
      </c>
      <c r="G27" s="34"/>
      <c r="H27" s="39"/>
    </row>
    <row r="28" spans="1:8" s="2" customFormat="1" ht="16.899999999999999" customHeight="1">
      <c r="A28" s="34"/>
      <c r="B28" s="39"/>
      <c r="C28" s="267" t="s">
        <v>149</v>
      </c>
      <c r="D28" s="267" t="s">
        <v>87</v>
      </c>
      <c r="E28" s="17" t="s">
        <v>1</v>
      </c>
      <c r="F28" s="268">
        <v>1</v>
      </c>
      <c r="G28" s="34"/>
      <c r="H28" s="39"/>
    </row>
    <row r="29" spans="1:8" s="2" customFormat="1" ht="16.899999999999999" customHeight="1">
      <c r="A29" s="34"/>
      <c r="B29" s="39"/>
      <c r="C29" s="267" t="s">
        <v>150</v>
      </c>
      <c r="D29" s="267" t="s">
        <v>87</v>
      </c>
      <c r="E29" s="17" t="s">
        <v>1</v>
      </c>
      <c r="F29" s="268">
        <v>1</v>
      </c>
      <c r="G29" s="34"/>
      <c r="H29" s="39"/>
    </row>
    <row r="30" spans="1:8" s="2" customFormat="1" ht="16.899999999999999" customHeight="1">
      <c r="A30" s="34"/>
      <c r="B30" s="39"/>
      <c r="C30" s="267" t="s">
        <v>151</v>
      </c>
      <c r="D30" s="267" t="s">
        <v>89</v>
      </c>
      <c r="E30" s="17" t="s">
        <v>1</v>
      </c>
      <c r="F30" s="268">
        <v>2</v>
      </c>
      <c r="G30" s="34"/>
      <c r="H30" s="39"/>
    </row>
    <row r="31" spans="1:8" s="2" customFormat="1" ht="16.899999999999999" customHeight="1">
      <c r="A31" s="34"/>
      <c r="B31" s="39"/>
      <c r="C31" s="267" t="s">
        <v>152</v>
      </c>
      <c r="D31" s="267" t="s">
        <v>87</v>
      </c>
      <c r="E31" s="17" t="s">
        <v>1</v>
      </c>
      <c r="F31" s="268">
        <v>1</v>
      </c>
      <c r="G31" s="34"/>
      <c r="H31" s="39"/>
    </row>
    <row r="32" spans="1:8" s="2" customFormat="1" ht="16.899999999999999" customHeight="1">
      <c r="A32" s="34"/>
      <c r="B32" s="39"/>
      <c r="C32" s="267" t="s">
        <v>104</v>
      </c>
      <c r="D32" s="267" t="s">
        <v>153</v>
      </c>
      <c r="E32" s="17" t="s">
        <v>1</v>
      </c>
      <c r="F32" s="268">
        <v>10</v>
      </c>
      <c r="G32" s="34"/>
      <c r="H32" s="39"/>
    </row>
    <row r="33" spans="1:8" s="2" customFormat="1" ht="16.899999999999999" customHeight="1">
      <c r="A33" s="34"/>
      <c r="B33" s="39"/>
      <c r="C33" s="269" t="s">
        <v>1038</v>
      </c>
      <c r="D33" s="34"/>
      <c r="E33" s="34"/>
      <c r="F33" s="34"/>
      <c r="G33" s="34"/>
      <c r="H33" s="39"/>
    </row>
    <row r="34" spans="1:8" s="2" customFormat="1" ht="16.899999999999999" customHeight="1">
      <c r="A34" s="34"/>
      <c r="B34" s="39"/>
      <c r="C34" s="267" t="s">
        <v>138</v>
      </c>
      <c r="D34" s="267" t="s">
        <v>139</v>
      </c>
      <c r="E34" s="17" t="s">
        <v>140</v>
      </c>
      <c r="F34" s="268">
        <v>14</v>
      </c>
      <c r="G34" s="34"/>
      <c r="H34" s="39"/>
    </row>
    <row r="35" spans="1:8" s="2" customFormat="1" ht="16.899999999999999" customHeight="1">
      <c r="A35" s="34"/>
      <c r="B35" s="39"/>
      <c r="C35" s="267" t="s">
        <v>156</v>
      </c>
      <c r="D35" s="267" t="s">
        <v>157</v>
      </c>
      <c r="E35" s="17" t="s">
        <v>140</v>
      </c>
      <c r="F35" s="268">
        <v>378</v>
      </c>
      <c r="G35" s="34"/>
      <c r="H35" s="39"/>
    </row>
    <row r="36" spans="1:8" s="2" customFormat="1" ht="16.899999999999999" customHeight="1">
      <c r="A36" s="34"/>
      <c r="B36" s="39"/>
      <c r="C36" s="263" t="s">
        <v>150</v>
      </c>
      <c r="D36" s="264" t="s">
        <v>1</v>
      </c>
      <c r="E36" s="265" t="s">
        <v>1</v>
      </c>
      <c r="F36" s="266">
        <v>1</v>
      </c>
      <c r="G36" s="34"/>
      <c r="H36" s="39"/>
    </row>
    <row r="37" spans="1:8" s="2" customFormat="1" ht="16.899999999999999" customHeight="1">
      <c r="A37" s="34"/>
      <c r="B37" s="39"/>
      <c r="C37" s="267" t="s">
        <v>150</v>
      </c>
      <c r="D37" s="267" t="s">
        <v>87</v>
      </c>
      <c r="E37" s="17" t="s">
        <v>1</v>
      </c>
      <c r="F37" s="268">
        <v>1</v>
      </c>
      <c r="G37" s="34"/>
      <c r="H37" s="39"/>
    </row>
    <row r="38" spans="1:8" s="2" customFormat="1" ht="16.899999999999999" customHeight="1">
      <c r="A38" s="34"/>
      <c r="B38" s="39"/>
      <c r="C38" s="263" t="s">
        <v>151</v>
      </c>
      <c r="D38" s="264" t="s">
        <v>1</v>
      </c>
      <c r="E38" s="265" t="s">
        <v>1</v>
      </c>
      <c r="F38" s="266">
        <v>2</v>
      </c>
      <c r="G38" s="34"/>
      <c r="H38" s="39"/>
    </row>
    <row r="39" spans="1:8" s="2" customFormat="1" ht="16.899999999999999" customHeight="1">
      <c r="A39" s="34"/>
      <c r="B39" s="39"/>
      <c r="C39" s="267" t="s">
        <v>151</v>
      </c>
      <c r="D39" s="267" t="s">
        <v>89</v>
      </c>
      <c r="E39" s="17" t="s">
        <v>1</v>
      </c>
      <c r="F39" s="268">
        <v>2</v>
      </c>
      <c r="G39" s="34"/>
      <c r="H39" s="39"/>
    </row>
    <row r="40" spans="1:8" s="2" customFormat="1" ht="16.899999999999999" customHeight="1">
      <c r="A40" s="34"/>
      <c r="B40" s="39"/>
      <c r="C40" s="263" t="s">
        <v>109</v>
      </c>
      <c r="D40" s="264" t="s">
        <v>1</v>
      </c>
      <c r="E40" s="265" t="s">
        <v>1</v>
      </c>
      <c r="F40" s="266">
        <v>2</v>
      </c>
      <c r="G40" s="34"/>
      <c r="H40" s="39"/>
    </row>
    <row r="41" spans="1:8" s="2" customFormat="1" ht="16.899999999999999" customHeight="1">
      <c r="A41" s="34"/>
      <c r="B41" s="39"/>
      <c r="C41" s="267" t="s">
        <v>109</v>
      </c>
      <c r="D41" s="267" t="s">
        <v>89</v>
      </c>
      <c r="E41" s="17" t="s">
        <v>1</v>
      </c>
      <c r="F41" s="268">
        <v>2</v>
      </c>
      <c r="G41" s="34"/>
      <c r="H41" s="39"/>
    </row>
    <row r="42" spans="1:8" s="2" customFormat="1" ht="16.899999999999999" customHeight="1">
      <c r="A42" s="34"/>
      <c r="B42" s="39"/>
      <c r="C42" s="269" t="s">
        <v>1038</v>
      </c>
      <c r="D42" s="34"/>
      <c r="E42" s="34"/>
      <c r="F42" s="34"/>
      <c r="G42" s="34"/>
      <c r="H42" s="39"/>
    </row>
    <row r="43" spans="1:8" s="2" customFormat="1" ht="16.899999999999999" customHeight="1">
      <c r="A43" s="34"/>
      <c r="B43" s="39"/>
      <c r="C43" s="267" t="s">
        <v>162</v>
      </c>
      <c r="D43" s="267" t="s">
        <v>163</v>
      </c>
      <c r="E43" s="17" t="s">
        <v>140</v>
      </c>
      <c r="F43" s="268">
        <v>2</v>
      </c>
      <c r="G43" s="34"/>
      <c r="H43" s="39"/>
    </row>
    <row r="44" spans="1:8" s="2" customFormat="1" ht="16.899999999999999" customHeight="1">
      <c r="A44" s="34"/>
      <c r="B44" s="39"/>
      <c r="C44" s="267" t="s">
        <v>166</v>
      </c>
      <c r="D44" s="267" t="s">
        <v>167</v>
      </c>
      <c r="E44" s="17" t="s">
        <v>140</v>
      </c>
      <c r="F44" s="268">
        <v>70</v>
      </c>
      <c r="G44" s="34"/>
      <c r="H44" s="39"/>
    </row>
    <row r="45" spans="1:8" s="2" customFormat="1" ht="16.899999999999999" customHeight="1">
      <c r="A45" s="34"/>
      <c r="B45" s="39"/>
      <c r="C45" s="263" t="s">
        <v>152</v>
      </c>
      <c r="D45" s="264" t="s">
        <v>1</v>
      </c>
      <c r="E45" s="265" t="s">
        <v>1</v>
      </c>
      <c r="F45" s="266">
        <v>1</v>
      </c>
      <c r="G45" s="34"/>
      <c r="H45" s="39"/>
    </row>
    <row r="46" spans="1:8" s="2" customFormat="1" ht="16.899999999999999" customHeight="1">
      <c r="A46" s="34"/>
      <c r="B46" s="39"/>
      <c r="C46" s="267" t="s">
        <v>152</v>
      </c>
      <c r="D46" s="267" t="s">
        <v>87</v>
      </c>
      <c r="E46" s="17" t="s">
        <v>1</v>
      </c>
      <c r="F46" s="268">
        <v>1</v>
      </c>
      <c r="G46" s="34"/>
      <c r="H46" s="39"/>
    </row>
    <row r="47" spans="1:8" s="2" customFormat="1" ht="26.45" customHeight="1">
      <c r="A47" s="34"/>
      <c r="B47" s="39"/>
      <c r="C47" s="262" t="s">
        <v>1039</v>
      </c>
      <c r="D47" s="262" t="s">
        <v>91</v>
      </c>
      <c r="E47" s="34"/>
      <c r="F47" s="34"/>
      <c r="G47" s="34"/>
      <c r="H47" s="39"/>
    </row>
    <row r="48" spans="1:8" s="2" customFormat="1" ht="16.899999999999999" customHeight="1">
      <c r="A48" s="34"/>
      <c r="B48" s="39"/>
      <c r="C48" s="263" t="s">
        <v>1040</v>
      </c>
      <c r="D48" s="264" t="s">
        <v>1</v>
      </c>
      <c r="E48" s="265" t="s">
        <v>1</v>
      </c>
      <c r="F48" s="266">
        <v>771.99199999999996</v>
      </c>
      <c r="G48" s="34"/>
      <c r="H48" s="39"/>
    </row>
    <row r="49" spans="1:8" s="2" customFormat="1" ht="16.899999999999999" customHeight="1">
      <c r="A49" s="34"/>
      <c r="B49" s="39"/>
      <c r="C49" s="263" t="s">
        <v>227</v>
      </c>
      <c r="D49" s="264" t="s">
        <v>1</v>
      </c>
      <c r="E49" s="265" t="s">
        <v>1</v>
      </c>
      <c r="F49" s="266">
        <v>1</v>
      </c>
      <c r="G49" s="34"/>
      <c r="H49" s="39"/>
    </row>
    <row r="50" spans="1:8" s="2" customFormat="1" ht="16.899999999999999" customHeight="1">
      <c r="A50" s="34"/>
      <c r="B50" s="39"/>
      <c r="C50" s="267" t="s">
        <v>227</v>
      </c>
      <c r="D50" s="267" t="s">
        <v>87</v>
      </c>
      <c r="E50" s="17" t="s">
        <v>1</v>
      </c>
      <c r="F50" s="268">
        <v>1</v>
      </c>
      <c r="G50" s="34"/>
      <c r="H50" s="39"/>
    </row>
    <row r="51" spans="1:8" s="2" customFormat="1" ht="16.899999999999999" customHeight="1">
      <c r="A51" s="34"/>
      <c r="B51" s="39"/>
      <c r="C51" s="269" t="s">
        <v>1038</v>
      </c>
      <c r="D51" s="34"/>
      <c r="E51" s="34"/>
      <c r="F51" s="34"/>
      <c r="G51" s="34"/>
      <c r="H51" s="39"/>
    </row>
    <row r="52" spans="1:8" s="2" customFormat="1" ht="16.899999999999999" customHeight="1">
      <c r="A52" s="34"/>
      <c r="B52" s="39"/>
      <c r="C52" s="267" t="s">
        <v>461</v>
      </c>
      <c r="D52" s="267" t="s">
        <v>462</v>
      </c>
      <c r="E52" s="17" t="s">
        <v>140</v>
      </c>
      <c r="F52" s="268">
        <v>5</v>
      </c>
      <c r="G52" s="34"/>
      <c r="H52" s="39"/>
    </row>
    <row r="53" spans="1:8" s="2" customFormat="1" ht="16.899999999999999" customHeight="1">
      <c r="A53" s="34"/>
      <c r="B53" s="39"/>
      <c r="C53" s="267" t="s">
        <v>467</v>
      </c>
      <c r="D53" s="267" t="s">
        <v>468</v>
      </c>
      <c r="E53" s="17" t="s">
        <v>140</v>
      </c>
      <c r="F53" s="268">
        <v>3</v>
      </c>
      <c r="G53" s="34"/>
      <c r="H53" s="39"/>
    </row>
    <row r="54" spans="1:8" s="2" customFormat="1" ht="16.899999999999999" customHeight="1">
      <c r="A54" s="34"/>
      <c r="B54" s="39"/>
      <c r="C54" s="263" t="s">
        <v>228</v>
      </c>
      <c r="D54" s="264" t="s">
        <v>1</v>
      </c>
      <c r="E54" s="265" t="s">
        <v>1</v>
      </c>
      <c r="F54" s="266">
        <v>2</v>
      </c>
      <c r="G54" s="34"/>
      <c r="H54" s="39"/>
    </row>
    <row r="55" spans="1:8" s="2" customFormat="1" ht="16.899999999999999" customHeight="1">
      <c r="A55" s="34"/>
      <c r="B55" s="39"/>
      <c r="C55" s="267" t="s">
        <v>228</v>
      </c>
      <c r="D55" s="267" t="s">
        <v>89</v>
      </c>
      <c r="E55" s="17" t="s">
        <v>1</v>
      </c>
      <c r="F55" s="268">
        <v>2</v>
      </c>
      <c r="G55" s="34"/>
      <c r="H55" s="39"/>
    </row>
    <row r="56" spans="1:8" s="2" customFormat="1" ht="16.899999999999999" customHeight="1">
      <c r="A56" s="34"/>
      <c r="B56" s="39"/>
      <c r="C56" s="269" t="s">
        <v>1038</v>
      </c>
      <c r="D56" s="34"/>
      <c r="E56" s="34"/>
      <c r="F56" s="34"/>
      <c r="G56" s="34"/>
      <c r="H56" s="39"/>
    </row>
    <row r="57" spans="1:8" s="2" customFormat="1" ht="16.899999999999999" customHeight="1">
      <c r="A57" s="34"/>
      <c r="B57" s="39"/>
      <c r="C57" s="267" t="s">
        <v>439</v>
      </c>
      <c r="D57" s="267" t="s">
        <v>440</v>
      </c>
      <c r="E57" s="17" t="s">
        <v>140</v>
      </c>
      <c r="F57" s="268">
        <v>10</v>
      </c>
      <c r="G57" s="34"/>
      <c r="H57" s="39"/>
    </row>
    <row r="58" spans="1:8" s="2" customFormat="1" ht="16.899999999999999" customHeight="1">
      <c r="A58" s="34"/>
      <c r="B58" s="39"/>
      <c r="C58" s="267" t="s">
        <v>467</v>
      </c>
      <c r="D58" s="267" t="s">
        <v>468</v>
      </c>
      <c r="E58" s="17" t="s">
        <v>140</v>
      </c>
      <c r="F58" s="268">
        <v>3</v>
      </c>
      <c r="G58" s="34"/>
      <c r="H58" s="39"/>
    </row>
    <row r="59" spans="1:8" s="2" customFormat="1" ht="16.899999999999999" customHeight="1">
      <c r="A59" s="34"/>
      <c r="B59" s="39"/>
      <c r="C59" s="263" t="s">
        <v>206</v>
      </c>
      <c r="D59" s="264" t="s">
        <v>1</v>
      </c>
      <c r="E59" s="265" t="s">
        <v>1</v>
      </c>
      <c r="F59" s="266">
        <v>11.952</v>
      </c>
      <c r="G59" s="34"/>
      <c r="H59" s="39"/>
    </row>
    <row r="60" spans="1:8" s="2" customFormat="1" ht="16.899999999999999" customHeight="1">
      <c r="A60" s="34"/>
      <c r="B60" s="39"/>
      <c r="C60" s="267" t="s">
        <v>206</v>
      </c>
      <c r="D60" s="267" t="s">
        <v>207</v>
      </c>
      <c r="E60" s="17" t="s">
        <v>1</v>
      </c>
      <c r="F60" s="268">
        <v>11.952</v>
      </c>
      <c r="G60" s="34"/>
      <c r="H60" s="39"/>
    </row>
    <row r="61" spans="1:8" s="2" customFormat="1" ht="16.899999999999999" customHeight="1">
      <c r="A61" s="34"/>
      <c r="B61" s="39"/>
      <c r="C61" s="269" t="s">
        <v>1038</v>
      </c>
      <c r="D61" s="34"/>
      <c r="E61" s="34"/>
      <c r="F61" s="34"/>
      <c r="G61" s="34"/>
      <c r="H61" s="39"/>
    </row>
    <row r="62" spans="1:8" s="2" customFormat="1" ht="16.899999999999999" customHeight="1">
      <c r="A62" s="34"/>
      <c r="B62" s="39"/>
      <c r="C62" s="267" t="s">
        <v>248</v>
      </c>
      <c r="D62" s="267" t="s">
        <v>249</v>
      </c>
      <c r="E62" s="17" t="s">
        <v>250</v>
      </c>
      <c r="F62" s="268">
        <v>11.952</v>
      </c>
      <c r="G62" s="34"/>
      <c r="H62" s="39"/>
    </row>
    <row r="63" spans="1:8" s="2" customFormat="1" ht="16.899999999999999" customHeight="1">
      <c r="A63" s="34"/>
      <c r="B63" s="39"/>
      <c r="C63" s="267" t="s">
        <v>269</v>
      </c>
      <c r="D63" s="267" t="s">
        <v>270</v>
      </c>
      <c r="E63" s="17" t="s">
        <v>250</v>
      </c>
      <c r="F63" s="268">
        <v>749.90800000000002</v>
      </c>
      <c r="G63" s="34"/>
      <c r="H63" s="39"/>
    </row>
    <row r="64" spans="1:8" s="2" customFormat="1" ht="16.899999999999999" customHeight="1">
      <c r="A64" s="34"/>
      <c r="B64" s="39"/>
      <c r="C64" s="263" t="s">
        <v>208</v>
      </c>
      <c r="D64" s="264" t="s">
        <v>1</v>
      </c>
      <c r="E64" s="265" t="s">
        <v>1</v>
      </c>
      <c r="F64" s="266">
        <v>22.265999999999998</v>
      </c>
      <c r="G64" s="34"/>
      <c r="H64" s="39"/>
    </row>
    <row r="65" spans="1:8" s="2" customFormat="1" ht="16.899999999999999" customHeight="1">
      <c r="A65" s="34"/>
      <c r="B65" s="39"/>
      <c r="C65" s="267" t="s">
        <v>208</v>
      </c>
      <c r="D65" s="267" t="s">
        <v>209</v>
      </c>
      <c r="E65" s="17" t="s">
        <v>1</v>
      </c>
      <c r="F65" s="268">
        <v>22.265999999999998</v>
      </c>
      <c r="G65" s="34"/>
      <c r="H65" s="39"/>
    </row>
    <row r="66" spans="1:8" s="2" customFormat="1" ht="16.899999999999999" customHeight="1">
      <c r="A66" s="34"/>
      <c r="B66" s="39"/>
      <c r="C66" s="269" t="s">
        <v>1038</v>
      </c>
      <c r="D66" s="34"/>
      <c r="E66" s="34"/>
      <c r="F66" s="34"/>
      <c r="G66" s="34"/>
      <c r="H66" s="39"/>
    </row>
    <row r="67" spans="1:8" s="2" customFormat="1" ht="16.899999999999999" customHeight="1">
      <c r="A67" s="34"/>
      <c r="B67" s="39"/>
      <c r="C67" s="267" t="s">
        <v>253</v>
      </c>
      <c r="D67" s="267" t="s">
        <v>254</v>
      </c>
      <c r="E67" s="17" t="s">
        <v>250</v>
      </c>
      <c r="F67" s="268">
        <v>22.265999999999998</v>
      </c>
      <c r="G67" s="34"/>
      <c r="H67" s="39"/>
    </row>
    <row r="68" spans="1:8" s="2" customFormat="1" ht="16.899999999999999" customHeight="1">
      <c r="A68" s="34"/>
      <c r="B68" s="39"/>
      <c r="C68" s="267" t="s">
        <v>269</v>
      </c>
      <c r="D68" s="267" t="s">
        <v>270</v>
      </c>
      <c r="E68" s="17" t="s">
        <v>250</v>
      </c>
      <c r="F68" s="268">
        <v>749.90800000000002</v>
      </c>
      <c r="G68" s="34"/>
      <c r="H68" s="39"/>
    </row>
    <row r="69" spans="1:8" s="2" customFormat="1" ht="16.899999999999999" customHeight="1">
      <c r="A69" s="34"/>
      <c r="B69" s="39"/>
      <c r="C69" s="263" t="s">
        <v>198</v>
      </c>
      <c r="D69" s="264" t="s">
        <v>1</v>
      </c>
      <c r="E69" s="265" t="s">
        <v>1</v>
      </c>
      <c r="F69" s="266">
        <v>10</v>
      </c>
      <c r="G69" s="34"/>
      <c r="H69" s="39"/>
    </row>
    <row r="70" spans="1:8" s="2" customFormat="1" ht="16.899999999999999" customHeight="1">
      <c r="A70" s="34"/>
      <c r="B70" s="39"/>
      <c r="C70" s="267" t="s">
        <v>198</v>
      </c>
      <c r="D70" s="267" t="s">
        <v>261</v>
      </c>
      <c r="E70" s="17" t="s">
        <v>1</v>
      </c>
      <c r="F70" s="268">
        <v>10</v>
      </c>
      <c r="G70" s="34"/>
      <c r="H70" s="39"/>
    </row>
    <row r="71" spans="1:8" s="2" customFormat="1" ht="16.899999999999999" customHeight="1">
      <c r="A71" s="34"/>
      <c r="B71" s="39"/>
      <c r="C71" s="269" t="s">
        <v>1038</v>
      </c>
      <c r="D71" s="34"/>
      <c r="E71" s="34"/>
      <c r="F71" s="34"/>
      <c r="G71" s="34"/>
      <c r="H71" s="39"/>
    </row>
    <row r="72" spans="1:8" s="2" customFormat="1" ht="16.899999999999999" customHeight="1">
      <c r="A72" s="34"/>
      <c r="B72" s="39"/>
      <c r="C72" s="267" t="s">
        <v>257</v>
      </c>
      <c r="D72" s="267" t="s">
        <v>258</v>
      </c>
      <c r="E72" s="17" t="s">
        <v>250</v>
      </c>
      <c r="F72" s="268">
        <v>10</v>
      </c>
      <c r="G72" s="34"/>
      <c r="H72" s="39"/>
    </row>
    <row r="73" spans="1:8" s="2" customFormat="1" ht="16.899999999999999" customHeight="1">
      <c r="A73" s="34"/>
      <c r="B73" s="39"/>
      <c r="C73" s="267" t="s">
        <v>316</v>
      </c>
      <c r="D73" s="267" t="s">
        <v>317</v>
      </c>
      <c r="E73" s="17" t="s">
        <v>250</v>
      </c>
      <c r="F73" s="268">
        <v>814.46</v>
      </c>
      <c r="G73" s="34"/>
      <c r="H73" s="39"/>
    </row>
    <row r="74" spans="1:8" s="2" customFormat="1" ht="16.899999999999999" customHeight="1">
      <c r="A74" s="34"/>
      <c r="B74" s="39"/>
      <c r="C74" s="263" t="s">
        <v>266</v>
      </c>
      <c r="D74" s="264" t="s">
        <v>1</v>
      </c>
      <c r="E74" s="265" t="s">
        <v>1</v>
      </c>
      <c r="F74" s="266">
        <v>5.165</v>
      </c>
      <c r="G74" s="34"/>
      <c r="H74" s="39"/>
    </row>
    <row r="75" spans="1:8" s="2" customFormat="1" ht="16.899999999999999" customHeight="1">
      <c r="A75" s="34"/>
      <c r="B75" s="39"/>
      <c r="C75" s="267" t="s">
        <v>266</v>
      </c>
      <c r="D75" s="267" t="s">
        <v>267</v>
      </c>
      <c r="E75" s="17" t="s">
        <v>1</v>
      </c>
      <c r="F75" s="268">
        <v>5.165</v>
      </c>
      <c r="G75" s="34"/>
      <c r="H75" s="39"/>
    </row>
    <row r="76" spans="1:8" s="2" customFormat="1" ht="16.899999999999999" customHeight="1">
      <c r="A76" s="34"/>
      <c r="B76" s="39"/>
      <c r="C76" s="263" t="s">
        <v>196</v>
      </c>
      <c r="D76" s="264" t="s">
        <v>1</v>
      </c>
      <c r="E76" s="265" t="s">
        <v>1</v>
      </c>
      <c r="F76" s="266">
        <v>715.69</v>
      </c>
      <c r="G76" s="34"/>
      <c r="H76" s="39"/>
    </row>
    <row r="77" spans="1:8" s="2" customFormat="1" ht="16.899999999999999" customHeight="1">
      <c r="A77" s="34"/>
      <c r="B77" s="39"/>
      <c r="C77" s="267" t="s">
        <v>196</v>
      </c>
      <c r="D77" s="267" t="s">
        <v>283</v>
      </c>
      <c r="E77" s="17" t="s">
        <v>1</v>
      </c>
      <c r="F77" s="268">
        <v>715.69</v>
      </c>
      <c r="G77" s="34"/>
      <c r="H77" s="39"/>
    </row>
    <row r="78" spans="1:8" s="2" customFormat="1" ht="16.899999999999999" customHeight="1">
      <c r="A78" s="34"/>
      <c r="B78" s="39"/>
      <c r="C78" s="269" t="s">
        <v>1038</v>
      </c>
      <c r="D78" s="34"/>
      <c r="E78" s="34"/>
      <c r="F78" s="34"/>
      <c r="G78" s="34"/>
      <c r="H78" s="39"/>
    </row>
    <row r="79" spans="1:8" s="2" customFormat="1" ht="16.899999999999999" customHeight="1">
      <c r="A79" s="34"/>
      <c r="B79" s="39"/>
      <c r="C79" s="267" t="s">
        <v>279</v>
      </c>
      <c r="D79" s="267" t="s">
        <v>280</v>
      </c>
      <c r="E79" s="17" t="s">
        <v>250</v>
      </c>
      <c r="F79" s="268">
        <v>715.69</v>
      </c>
      <c r="G79" s="34"/>
      <c r="H79" s="39"/>
    </row>
    <row r="80" spans="1:8" s="2" customFormat="1" ht="16.899999999999999" customHeight="1">
      <c r="A80" s="34"/>
      <c r="B80" s="39"/>
      <c r="C80" s="267" t="s">
        <v>269</v>
      </c>
      <c r="D80" s="267" t="s">
        <v>270</v>
      </c>
      <c r="E80" s="17" t="s">
        <v>250</v>
      </c>
      <c r="F80" s="268">
        <v>749.90800000000002</v>
      </c>
      <c r="G80" s="34"/>
      <c r="H80" s="39"/>
    </row>
    <row r="81" spans="1:8" s="2" customFormat="1" ht="22.5">
      <c r="A81" s="34"/>
      <c r="B81" s="39"/>
      <c r="C81" s="267" t="s">
        <v>299</v>
      </c>
      <c r="D81" s="267" t="s">
        <v>300</v>
      </c>
      <c r="E81" s="17" t="s">
        <v>301</v>
      </c>
      <c r="F81" s="268">
        <v>174.84100000000001</v>
      </c>
      <c r="G81" s="34"/>
      <c r="H81" s="39"/>
    </row>
    <row r="82" spans="1:8" s="2" customFormat="1" ht="16.899999999999999" customHeight="1">
      <c r="A82" s="34"/>
      <c r="B82" s="39"/>
      <c r="C82" s="263" t="s">
        <v>194</v>
      </c>
      <c r="D82" s="264" t="s">
        <v>1</v>
      </c>
      <c r="E82" s="265" t="s">
        <v>1</v>
      </c>
      <c r="F82" s="266">
        <v>43.771999999999998</v>
      </c>
      <c r="G82" s="34"/>
      <c r="H82" s="39"/>
    </row>
    <row r="83" spans="1:8" s="2" customFormat="1" ht="16.899999999999999" customHeight="1">
      <c r="A83" s="34"/>
      <c r="B83" s="39"/>
      <c r="C83" s="267" t="s">
        <v>190</v>
      </c>
      <c r="D83" s="267" t="s">
        <v>411</v>
      </c>
      <c r="E83" s="17" t="s">
        <v>1</v>
      </c>
      <c r="F83" s="268">
        <v>42.107999999999997</v>
      </c>
      <c r="G83" s="34"/>
      <c r="H83" s="39"/>
    </row>
    <row r="84" spans="1:8" s="2" customFormat="1" ht="16.899999999999999" customHeight="1">
      <c r="A84" s="34"/>
      <c r="B84" s="39"/>
      <c r="C84" s="267" t="s">
        <v>192</v>
      </c>
      <c r="D84" s="267" t="s">
        <v>193</v>
      </c>
      <c r="E84" s="17" t="s">
        <v>1</v>
      </c>
      <c r="F84" s="268">
        <v>1.6639999999999999</v>
      </c>
      <c r="G84" s="34"/>
      <c r="H84" s="39"/>
    </row>
    <row r="85" spans="1:8" s="2" customFormat="1" ht="16.899999999999999" customHeight="1">
      <c r="A85" s="34"/>
      <c r="B85" s="39"/>
      <c r="C85" s="267" t="s">
        <v>194</v>
      </c>
      <c r="D85" s="267" t="s">
        <v>155</v>
      </c>
      <c r="E85" s="17" t="s">
        <v>1</v>
      </c>
      <c r="F85" s="268">
        <v>43.771999999999998</v>
      </c>
      <c r="G85" s="34"/>
      <c r="H85" s="39"/>
    </row>
    <row r="86" spans="1:8" s="2" customFormat="1" ht="16.899999999999999" customHeight="1">
      <c r="A86" s="34"/>
      <c r="B86" s="39"/>
      <c r="C86" s="269" t="s">
        <v>1038</v>
      </c>
      <c r="D86" s="34"/>
      <c r="E86" s="34"/>
      <c r="F86" s="34"/>
      <c r="G86" s="34"/>
      <c r="H86" s="39"/>
    </row>
    <row r="87" spans="1:8" s="2" customFormat="1" ht="16.899999999999999" customHeight="1">
      <c r="A87" s="34"/>
      <c r="B87" s="39"/>
      <c r="C87" s="267" t="s">
        <v>407</v>
      </c>
      <c r="D87" s="267" t="s">
        <v>408</v>
      </c>
      <c r="E87" s="17" t="s">
        <v>250</v>
      </c>
      <c r="F87" s="268">
        <v>43.771999999999998</v>
      </c>
      <c r="G87" s="34"/>
      <c r="H87" s="39"/>
    </row>
    <row r="88" spans="1:8" s="2" customFormat="1" ht="16.899999999999999" customHeight="1">
      <c r="A88" s="34"/>
      <c r="B88" s="39"/>
      <c r="C88" s="267" t="s">
        <v>316</v>
      </c>
      <c r="D88" s="267" t="s">
        <v>317</v>
      </c>
      <c r="E88" s="17" t="s">
        <v>250</v>
      </c>
      <c r="F88" s="268">
        <v>814.46</v>
      </c>
      <c r="G88" s="34"/>
      <c r="H88" s="39"/>
    </row>
    <row r="89" spans="1:8" s="2" customFormat="1" ht="16.899999999999999" customHeight="1">
      <c r="A89" s="34"/>
      <c r="B89" s="39"/>
      <c r="C89" s="267" t="s">
        <v>337</v>
      </c>
      <c r="D89" s="267" t="s">
        <v>338</v>
      </c>
      <c r="E89" s="17" t="s">
        <v>250</v>
      </c>
      <c r="F89" s="268">
        <v>27.62</v>
      </c>
      <c r="G89" s="34"/>
      <c r="H89" s="39"/>
    </row>
    <row r="90" spans="1:8" s="2" customFormat="1" ht="16.899999999999999" customHeight="1">
      <c r="A90" s="34"/>
      <c r="B90" s="39"/>
      <c r="C90" s="263" t="s">
        <v>190</v>
      </c>
      <c r="D90" s="264" t="s">
        <v>1</v>
      </c>
      <c r="E90" s="265" t="s">
        <v>1</v>
      </c>
      <c r="F90" s="266">
        <v>42.107999999999997</v>
      </c>
      <c r="G90" s="34"/>
      <c r="H90" s="39"/>
    </row>
    <row r="91" spans="1:8" s="2" customFormat="1" ht="16.899999999999999" customHeight="1">
      <c r="A91" s="34"/>
      <c r="B91" s="39"/>
      <c r="C91" s="267" t="s">
        <v>190</v>
      </c>
      <c r="D91" s="267" t="s">
        <v>411</v>
      </c>
      <c r="E91" s="17" t="s">
        <v>1</v>
      </c>
      <c r="F91" s="268">
        <v>42.107999999999997</v>
      </c>
      <c r="G91" s="34"/>
      <c r="H91" s="39"/>
    </row>
    <row r="92" spans="1:8" s="2" customFormat="1" ht="16.899999999999999" customHeight="1">
      <c r="A92" s="34"/>
      <c r="B92" s="39"/>
      <c r="C92" s="269" t="s">
        <v>1038</v>
      </c>
      <c r="D92" s="34"/>
      <c r="E92" s="34"/>
      <c r="F92" s="34"/>
      <c r="G92" s="34"/>
      <c r="H92" s="39"/>
    </row>
    <row r="93" spans="1:8" s="2" customFormat="1" ht="16.899999999999999" customHeight="1">
      <c r="A93" s="34"/>
      <c r="B93" s="39"/>
      <c r="C93" s="267" t="s">
        <v>407</v>
      </c>
      <c r="D93" s="267" t="s">
        <v>408</v>
      </c>
      <c r="E93" s="17" t="s">
        <v>250</v>
      </c>
      <c r="F93" s="268">
        <v>43.771999999999998</v>
      </c>
      <c r="G93" s="34"/>
      <c r="H93" s="39"/>
    </row>
    <row r="94" spans="1:8" s="2" customFormat="1" ht="16.899999999999999" customHeight="1">
      <c r="A94" s="34"/>
      <c r="B94" s="39"/>
      <c r="C94" s="267" t="s">
        <v>413</v>
      </c>
      <c r="D94" s="267" t="s">
        <v>414</v>
      </c>
      <c r="E94" s="17" t="s">
        <v>250</v>
      </c>
      <c r="F94" s="268">
        <v>42.95</v>
      </c>
      <c r="G94" s="34"/>
      <c r="H94" s="39"/>
    </row>
    <row r="95" spans="1:8" s="2" customFormat="1" ht="16.899999999999999" customHeight="1">
      <c r="A95" s="34"/>
      <c r="B95" s="39"/>
      <c r="C95" s="263" t="s">
        <v>192</v>
      </c>
      <c r="D95" s="264" t="s">
        <v>1</v>
      </c>
      <c r="E95" s="265" t="s">
        <v>1</v>
      </c>
      <c r="F95" s="266">
        <v>1.6639999999999999</v>
      </c>
      <c r="G95" s="34"/>
      <c r="H95" s="39"/>
    </row>
    <row r="96" spans="1:8" s="2" customFormat="1" ht="16.899999999999999" customHeight="1">
      <c r="A96" s="34"/>
      <c r="B96" s="39"/>
      <c r="C96" s="267" t="s">
        <v>192</v>
      </c>
      <c r="D96" s="267" t="s">
        <v>193</v>
      </c>
      <c r="E96" s="17" t="s">
        <v>1</v>
      </c>
      <c r="F96" s="268">
        <v>1.6639999999999999</v>
      </c>
      <c r="G96" s="34"/>
      <c r="H96" s="39"/>
    </row>
    <row r="97" spans="1:8" s="2" customFormat="1" ht="16.899999999999999" customHeight="1">
      <c r="A97" s="34"/>
      <c r="B97" s="39"/>
      <c r="C97" s="269" t="s">
        <v>1038</v>
      </c>
      <c r="D97" s="34"/>
      <c r="E97" s="34"/>
      <c r="F97" s="34"/>
      <c r="G97" s="34"/>
      <c r="H97" s="39"/>
    </row>
    <row r="98" spans="1:8" s="2" customFormat="1" ht="16.899999999999999" customHeight="1">
      <c r="A98" s="34"/>
      <c r="B98" s="39"/>
      <c r="C98" s="267" t="s">
        <v>407</v>
      </c>
      <c r="D98" s="267" t="s">
        <v>408</v>
      </c>
      <c r="E98" s="17" t="s">
        <v>250</v>
      </c>
      <c r="F98" s="268">
        <v>43.771999999999998</v>
      </c>
      <c r="G98" s="34"/>
      <c r="H98" s="39"/>
    </row>
    <row r="99" spans="1:8" s="2" customFormat="1" ht="16.899999999999999" customHeight="1">
      <c r="A99" s="34"/>
      <c r="B99" s="39"/>
      <c r="C99" s="267" t="s">
        <v>418</v>
      </c>
      <c r="D99" s="267" t="s">
        <v>419</v>
      </c>
      <c r="E99" s="17" t="s">
        <v>250</v>
      </c>
      <c r="F99" s="268">
        <v>1.6970000000000001</v>
      </c>
      <c r="G99" s="34"/>
      <c r="H99" s="39"/>
    </row>
    <row r="100" spans="1:8" s="2" customFormat="1" ht="16.899999999999999" customHeight="1">
      <c r="A100" s="34"/>
      <c r="B100" s="39"/>
      <c r="C100" s="263" t="s">
        <v>188</v>
      </c>
      <c r="D100" s="264" t="s">
        <v>1</v>
      </c>
      <c r="E100" s="265" t="s">
        <v>1</v>
      </c>
      <c r="F100" s="266">
        <v>6.46</v>
      </c>
      <c r="G100" s="34"/>
      <c r="H100" s="39"/>
    </row>
    <row r="101" spans="1:8" s="2" customFormat="1" ht="16.899999999999999" customHeight="1">
      <c r="A101" s="34"/>
      <c r="B101" s="39"/>
      <c r="C101" s="267" t="s">
        <v>188</v>
      </c>
      <c r="D101" s="267" t="s">
        <v>189</v>
      </c>
      <c r="E101" s="17" t="s">
        <v>1</v>
      </c>
      <c r="F101" s="268">
        <v>6.46</v>
      </c>
      <c r="G101" s="34"/>
      <c r="H101" s="39"/>
    </row>
    <row r="102" spans="1:8" s="2" customFormat="1" ht="16.899999999999999" customHeight="1">
      <c r="A102" s="34"/>
      <c r="B102" s="39"/>
      <c r="C102" s="269" t="s">
        <v>1038</v>
      </c>
      <c r="D102" s="34"/>
      <c r="E102" s="34"/>
      <c r="F102" s="34"/>
      <c r="G102" s="34"/>
      <c r="H102" s="39"/>
    </row>
    <row r="103" spans="1:8" s="2" customFormat="1" ht="16.899999999999999" customHeight="1">
      <c r="A103" s="34"/>
      <c r="B103" s="39"/>
      <c r="C103" s="267" t="s">
        <v>397</v>
      </c>
      <c r="D103" s="267" t="s">
        <v>398</v>
      </c>
      <c r="E103" s="17" t="s">
        <v>250</v>
      </c>
      <c r="F103" s="268">
        <v>6.46</v>
      </c>
      <c r="G103" s="34"/>
      <c r="H103" s="39"/>
    </row>
    <row r="104" spans="1:8" s="2" customFormat="1" ht="16.899999999999999" customHeight="1">
      <c r="A104" s="34"/>
      <c r="B104" s="39"/>
      <c r="C104" s="267" t="s">
        <v>257</v>
      </c>
      <c r="D104" s="267" t="s">
        <v>258</v>
      </c>
      <c r="E104" s="17" t="s">
        <v>250</v>
      </c>
      <c r="F104" s="268">
        <v>10</v>
      </c>
      <c r="G104" s="34"/>
      <c r="H104" s="39"/>
    </row>
    <row r="105" spans="1:8" s="2" customFormat="1" ht="16.899999999999999" customHeight="1">
      <c r="A105" s="34"/>
      <c r="B105" s="39"/>
      <c r="C105" s="267" t="s">
        <v>343</v>
      </c>
      <c r="D105" s="267" t="s">
        <v>344</v>
      </c>
      <c r="E105" s="17" t="s">
        <v>250</v>
      </c>
      <c r="F105" s="268">
        <v>770.68799999999999</v>
      </c>
      <c r="G105" s="34"/>
      <c r="H105" s="39"/>
    </row>
    <row r="106" spans="1:8" s="2" customFormat="1" ht="16.899999999999999" customHeight="1">
      <c r="A106" s="34"/>
      <c r="B106" s="39"/>
      <c r="C106" s="267" t="s">
        <v>359</v>
      </c>
      <c r="D106" s="267" t="s">
        <v>360</v>
      </c>
      <c r="E106" s="17" t="s">
        <v>250</v>
      </c>
      <c r="F106" s="268">
        <v>6.46</v>
      </c>
      <c r="G106" s="34"/>
      <c r="H106" s="39"/>
    </row>
    <row r="107" spans="1:8" s="2" customFormat="1" ht="16.899999999999999" customHeight="1">
      <c r="A107" s="34"/>
      <c r="B107" s="39"/>
      <c r="C107" s="267" t="s">
        <v>423</v>
      </c>
      <c r="D107" s="267" t="s">
        <v>424</v>
      </c>
      <c r="E107" s="17" t="s">
        <v>250</v>
      </c>
      <c r="F107" s="268">
        <v>6.46</v>
      </c>
      <c r="G107" s="34"/>
      <c r="H107" s="39"/>
    </row>
    <row r="108" spans="1:8" s="2" customFormat="1" ht="16.899999999999999" customHeight="1">
      <c r="A108" s="34"/>
      <c r="B108" s="39"/>
      <c r="C108" s="267" t="s">
        <v>403</v>
      </c>
      <c r="D108" s="267" t="s">
        <v>404</v>
      </c>
      <c r="E108" s="17" t="s">
        <v>250</v>
      </c>
      <c r="F108" s="268">
        <v>6.46</v>
      </c>
      <c r="G108" s="34"/>
      <c r="H108" s="39"/>
    </row>
    <row r="109" spans="1:8" s="2" customFormat="1" ht="16.899999999999999" customHeight="1">
      <c r="A109" s="34"/>
      <c r="B109" s="39"/>
      <c r="C109" s="263" t="s">
        <v>199</v>
      </c>
      <c r="D109" s="264" t="s">
        <v>1</v>
      </c>
      <c r="E109" s="265" t="s">
        <v>1</v>
      </c>
      <c r="F109" s="266">
        <v>9.6760000000000002</v>
      </c>
      <c r="G109" s="34"/>
      <c r="H109" s="39"/>
    </row>
    <row r="110" spans="1:8" s="2" customFormat="1" ht="16.899999999999999" customHeight="1">
      <c r="A110" s="34"/>
      <c r="B110" s="39"/>
      <c r="C110" s="267" t="s">
        <v>199</v>
      </c>
      <c r="D110" s="267" t="s">
        <v>620</v>
      </c>
      <c r="E110" s="17" t="s">
        <v>1</v>
      </c>
      <c r="F110" s="268">
        <v>9.6760000000000002</v>
      </c>
      <c r="G110" s="34"/>
      <c r="H110" s="39"/>
    </row>
    <row r="111" spans="1:8" s="2" customFormat="1" ht="16.899999999999999" customHeight="1">
      <c r="A111" s="34"/>
      <c r="B111" s="39"/>
      <c r="C111" s="269" t="s">
        <v>1038</v>
      </c>
      <c r="D111" s="34"/>
      <c r="E111" s="34"/>
      <c r="F111" s="34"/>
      <c r="G111" s="34"/>
      <c r="H111" s="39"/>
    </row>
    <row r="112" spans="1:8" s="2" customFormat="1" ht="16.899999999999999" customHeight="1">
      <c r="A112" s="34"/>
      <c r="B112" s="39"/>
      <c r="C112" s="267" t="s">
        <v>614</v>
      </c>
      <c r="D112" s="267" t="s">
        <v>615</v>
      </c>
      <c r="E112" s="17" t="s">
        <v>571</v>
      </c>
      <c r="F112" s="268">
        <v>246.96100000000001</v>
      </c>
      <c r="G112" s="34"/>
      <c r="H112" s="39"/>
    </row>
    <row r="113" spans="1:8" s="2" customFormat="1" ht="16.899999999999999" customHeight="1">
      <c r="A113" s="34"/>
      <c r="B113" s="39"/>
      <c r="C113" s="267" t="s">
        <v>622</v>
      </c>
      <c r="D113" s="267" t="s">
        <v>623</v>
      </c>
      <c r="E113" s="17" t="s">
        <v>571</v>
      </c>
      <c r="F113" s="268">
        <v>2382.5259999999998</v>
      </c>
      <c r="G113" s="34"/>
      <c r="H113" s="39"/>
    </row>
    <row r="114" spans="1:8" s="2" customFormat="1" ht="16.899999999999999" customHeight="1">
      <c r="A114" s="34"/>
      <c r="B114" s="39"/>
      <c r="C114" s="263" t="s">
        <v>232</v>
      </c>
      <c r="D114" s="264" t="s">
        <v>1</v>
      </c>
      <c r="E114" s="265" t="s">
        <v>1</v>
      </c>
      <c r="F114" s="266">
        <v>1</v>
      </c>
      <c r="G114" s="34"/>
      <c r="H114" s="39"/>
    </row>
    <row r="115" spans="1:8" s="2" customFormat="1" ht="16.899999999999999" customHeight="1">
      <c r="A115" s="34"/>
      <c r="B115" s="39"/>
      <c r="C115" s="267" t="s">
        <v>232</v>
      </c>
      <c r="D115" s="267" t="s">
        <v>87</v>
      </c>
      <c r="E115" s="17" t="s">
        <v>1</v>
      </c>
      <c r="F115" s="268">
        <v>1</v>
      </c>
      <c r="G115" s="34"/>
      <c r="H115" s="39"/>
    </row>
    <row r="116" spans="1:8" s="2" customFormat="1" ht="16.899999999999999" customHeight="1">
      <c r="A116" s="34"/>
      <c r="B116" s="39"/>
      <c r="C116" s="269" t="s">
        <v>1038</v>
      </c>
      <c r="D116" s="34"/>
      <c r="E116" s="34"/>
      <c r="F116" s="34"/>
      <c r="G116" s="34"/>
      <c r="H116" s="39"/>
    </row>
    <row r="117" spans="1:8" s="2" customFormat="1" ht="16.899999999999999" customHeight="1">
      <c r="A117" s="34"/>
      <c r="B117" s="39"/>
      <c r="C117" s="267" t="s">
        <v>439</v>
      </c>
      <c r="D117" s="267" t="s">
        <v>440</v>
      </c>
      <c r="E117" s="17" t="s">
        <v>140</v>
      </c>
      <c r="F117" s="268">
        <v>10</v>
      </c>
      <c r="G117" s="34"/>
      <c r="H117" s="39"/>
    </row>
    <row r="118" spans="1:8" s="2" customFormat="1" ht="16.899999999999999" customHeight="1">
      <c r="A118" s="34"/>
      <c r="B118" s="39"/>
      <c r="C118" s="267" t="s">
        <v>452</v>
      </c>
      <c r="D118" s="267" t="s">
        <v>453</v>
      </c>
      <c r="E118" s="17" t="s">
        <v>140</v>
      </c>
      <c r="F118" s="268">
        <v>1</v>
      </c>
      <c r="G118" s="34"/>
      <c r="H118" s="39"/>
    </row>
    <row r="119" spans="1:8" s="2" customFormat="1" ht="16.899999999999999" customHeight="1">
      <c r="A119" s="34"/>
      <c r="B119" s="39"/>
      <c r="C119" s="263" t="s">
        <v>233</v>
      </c>
      <c r="D119" s="264" t="s">
        <v>1</v>
      </c>
      <c r="E119" s="265" t="s">
        <v>1</v>
      </c>
      <c r="F119" s="266">
        <v>1</v>
      </c>
      <c r="G119" s="34"/>
      <c r="H119" s="39"/>
    </row>
    <row r="120" spans="1:8" s="2" customFormat="1" ht="16.899999999999999" customHeight="1">
      <c r="A120" s="34"/>
      <c r="B120" s="39"/>
      <c r="C120" s="267" t="s">
        <v>233</v>
      </c>
      <c r="D120" s="267" t="s">
        <v>87</v>
      </c>
      <c r="E120" s="17" t="s">
        <v>1</v>
      </c>
      <c r="F120" s="268">
        <v>1</v>
      </c>
      <c r="G120" s="34"/>
      <c r="H120" s="39"/>
    </row>
    <row r="121" spans="1:8" s="2" customFormat="1" ht="16.899999999999999" customHeight="1">
      <c r="A121" s="34"/>
      <c r="B121" s="39"/>
      <c r="C121" s="269" t="s">
        <v>1038</v>
      </c>
      <c r="D121" s="34"/>
      <c r="E121" s="34"/>
      <c r="F121" s="34"/>
      <c r="G121" s="34"/>
      <c r="H121" s="39"/>
    </row>
    <row r="122" spans="1:8" s="2" customFormat="1" ht="16.899999999999999" customHeight="1">
      <c r="A122" s="34"/>
      <c r="B122" s="39"/>
      <c r="C122" s="267" t="s">
        <v>439</v>
      </c>
      <c r="D122" s="267" t="s">
        <v>440</v>
      </c>
      <c r="E122" s="17" t="s">
        <v>140</v>
      </c>
      <c r="F122" s="268">
        <v>10</v>
      </c>
      <c r="G122" s="34"/>
      <c r="H122" s="39"/>
    </row>
    <row r="123" spans="1:8" s="2" customFormat="1" ht="16.899999999999999" customHeight="1">
      <c r="A123" s="34"/>
      <c r="B123" s="39"/>
      <c r="C123" s="267" t="s">
        <v>456</v>
      </c>
      <c r="D123" s="267" t="s">
        <v>457</v>
      </c>
      <c r="E123" s="17" t="s">
        <v>140</v>
      </c>
      <c r="F123" s="268">
        <v>2</v>
      </c>
      <c r="G123" s="34"/>
      <c r="H123" s="39"/>
    </row>
    <row r="124" spans="1:8" s="2" customFormat="1" ht="16.899999999999999" customHeight="1">
      <c r="A124" s="34"/>
      <c r="B124" s="39"/>
      <c r="C124" s="263" t="s">
        <v>234</v>
      </c>
      <c r="D124" s="264" t="s">
        <v>1</v>
      </c>
      <c r="E124" s="265" t="s">
        <v>1</v>
      </c>
      <c r="F124" s="266">
        <v>1</v>
      </c>
      <c r="G124" s="34"/>
      <c r="H124" s="39"/>
    </row>
    <row r="125" spans="1:8" s="2" customFormat="1" ht="16.899999999999999" customHeight="1">
      <c r="A125" s="34"/>
      <c r="B125" s="39"/>
      <c r="C125" s="267" t="s">
        <v>234</v>
      </c>
      <c r="D125" s="267" t="s">
        <v>87</v>
      </c>
      <c r="E125" s="17" t="s">
        <v>1</v>
      </c>
      <c r="F125" s="268">
        <v>1</v>
      </c>
      <c r="G125" s="34"/>
      <c r="H125" s="39"/>
    </row>
    <row r="126" spans="1:8" s="2" customFormat="1" ht="16.899999999999999" customHeight="1">
      <c r="A126" s="34"/>
      <c r="B126" s="39"/>
      <c r="C126" s="269" t="s">
        <v>1038</v>
      </c>
      <c r="D126" s="34"/>
      <c r="E126" s="34"/>
      <c r="F126" s="34"/>
      <c r="G126" s="34"/>
      <c r="H126" s="39"/>
    </row>
    <row r="127" spans="1:8" s="2" customFormat="1" ht="16.899999999999999" customHeight="1">
      <c r="A127" s="34"/>
      <c r="B127" s="39"/>
      <c r="C127" s="267" t="s">
        <v>439</v>
      </c>
      <c r="D127" s="267" t="s">
        <v>440</v>
      </c>
      <c r="E127" s="17" t="s">
        <v>140</v>
      </c>
      <c r="F127" s="268">
        <v>10</v>
      </c>
      <c r="G127" s="34"/>
      <c r="H127" s="39"/>
    </row>
    <row r="128" spans="1:8" s="2" customFormat="1" ht="16.899999999999999" customHeight="1">
      <c r="A128" s="34"/>
      <c r="B128" s="39"/>
      <c r="C128" s="267" t="s">
        <v>456</v>
      </c>
      <c r="D128" s="267" t="s">
        <v>457</v>
      </c>
      <c r="E128" s="17" t="s">
        <v>140</v>
      </c>
      <c r="F128" s="268">
        <v>2</v>
      </c>
      <c r="G128" s="34"/>
      <c r="H128" s="39"/>
    </row>
    <row r="129" spans="1:8" s="2" customFormat="1" ht="16.899999999999999" customHeight="1">
      <c r="A129" s="34"/>
      <c r="B129" s="39"/>
      <c r="C129" s="263" t="s">
        <v>218</v>
      </c>
      <c r="D129" s="264" t="s">
        <v>1</v>
      </c>
      <c r="E129" s="265" t="s">
        <v>1</v>
      </c>
      <c r="F129" s="266">
        <v>1.04</v>
      </c>
      <c r="G129" s="34"/>
      <c r="H129" s="39"/>
    </row>
    <row r="130" spans="1:8" s="2" customFormat="1" ht="16.899999999999999" customHeight="1">
      <c r="A130" s="34"/>
      <c r="B130" s="39"/>
      <c r="C130" s="267" t="s">
        <v>218</v>
      </c>
      <c r="D130" s="267" t="s">
        <v>219</v>
      </c>
      <c r="E130" s="17" t="s">
        <v>1</v>
      </c>
      <c r="F130" s="268">
        <v>1.04</v>
      </c>
      <c r="G130" s="34"/>
      <c r="H130" s="39"/>
    </row>
    <row r="131" spans="1:8" s="2" customFormat="1" ht="16.899999999999999" customHeight="1">
      <c r="A131" s="34"/>
      <c r="B131" s="39"/>
      <c r="C131" s="269" t="s">
        <v>1038</v>
      </c>
      <c r="D131" s="34"/>
      <c r="E131" s="34"/>
      <c r="F131" s="34"/>
      <c r="G131" s="34"/>
      <c r="H131" s="39"/>
    </row>
    <row r="132" spans="1:8" s="2" customFormat="1" ht="16.899999999999999" customHeight="1">
      <c r="A132" s="34"/>
      <c r="B132" s="39"/>
      <c r="C132" s="267" t="s">
        <v>602</v>
      </c>
      <c r="D132" s="267" t="s">
        <v>603</v>
      </c>
      <c r="E132" s="17" t="s">
        <v>571</v>
      </c>
      <c r="F132" s="268">
        <v>2.04</v>
      </c>
      <c r="G132" s="34"/>
      <c r="H132" s="39"/>
    </row>
    <row r="133" spans="1:8" s="2" customFormat="1" ht="22.5">
      <c r="A133" s="34"/>
      <c r="B133" s="39"/>
      <c r="C133" s="267" t="s">
        <v>607</v>
      </c>
      <c r="D133" s="267" t="s">
        <v>608</v>
      </c>
      <c r="E133" s="17" t="s">
        <v>571</v>
      </c>
      <c r="F133" s="268">
        <v>11.04</v>
      </c>
      <c r="G133" s="34"/>
      <c r="H133" s="39"/>
    </row>
    <row r="134" spans="1:8" s="2" customFormat="1" ht="16.899999999999999" customHeight="1">
      <c r="A134" s="34"/>
      <c r="B134" s="39"/>
      <c r="C134" s="263" t="s">
        <v>231</v>
      </c>
      <c r="D134" s="264" t="s">
        <v>1</v>
      </c>
      <c r="E134" s="265" t="s">
        <v>1</v>
      </c>
      <c r="F134" s="266">
        <v>2</v>
      </c>
      <c r="G134" s="34"/>
      <c r="H134" s="39"/>
    </row>
    <row r="135" spans="1:8" s="2" customFormat="1" ht="16.899999999999999" customHeight="1">
      <c r="A135" s="34"/>
      <c r="B135" s="39"/>
      <c r="C135" s="267" t="s">
        <v>231</v>
      </c>
      <c r="D135" s="267" t="s">
        <v>89</v>
      </c>
      <c r="E135" s="17" t="s">
        <v>1</v>
      </c>
      <c r="F135" s="268">
        <v>2</v>
      </c>
      <c r="G135" s="34"/>
      <c r="H135" s="39"/>
    </row>
    <row r="136" spans="1:8" s="2" customFormat="1" ht="16.899999999999999" customHeight="1">
      <c r="A136" s="34"/>
      <c r="B136" s="39"/>
      <c r="C136" s="269" t="s">
        <v>1038</v>
      </c>
      <c r="D136" s="34"/>
      <c r="E136" s="34"/>
      <c r="F136" s="34"/>
      <c r="G136" s="34"/>
      <c r="H136" s="39"/>
    </row>
    <row r="137" spans="1:8" s="2" customFormat="1" ht="16.899999999999999" customHeight="1">
      <c r="A137" s="34"/>
      <c r="B137" s="39"/>
      <c r="C137" s="267" t="s">
        <v>439</v>
      </c>
      <c r="D137" s="267" t="s">
        <v>440</v>
      </c>
      <c r="E137" s="17" t="s">
        <v>140</v>
      </c>
      <c r="F137" s="268">
        <v>10</v>
      </c>
      <c r="G137" s="34"/>
      <c r="H137" s="39"/>
    </row>
    <row r="138" spans="1:8" s="2" customFormat="1" ht="16.899999999999999" customHeight="1">
      <c r="A138" s="34"/>
      <c r="B138" s="39"/>
      <c r="C138" s="267" t="s">
        <v>472</v>
      </c>
      <c r="D138" s="267" t="s">
        <v>473</v>
      </c>
      <c r="E138" s="17" t="s">
        <v>140</v>
      </c>
      <c r="F138" s="268">
        <v>3</v>
      </c>
      <c r="G138" s="34"/>
      <c r="H138" s="39"/>
    </row>
    <row r="139" spans="1:8" s="2" customFormat="1" ht="16.899999999999999" customHeight="1">
      <c r="A139" s="34"/>
      <c r="B139" s="39"/>
      <c r="C139" s="263" t="s">
        <v>226</v>
      </c>
      <c r="D139" s="264" t="s">
        <v>1</v>
      </c>
      <c r="E139" s="265" t="s">
        <v>1</v>
      </c>
      <c r="F139" s="266">
        <v>1</v>
      </c>
      <c r="G139" s="34"/>
      <c r="H139" s="39"/>
    </row>
    <row r="140" spans="1:8" s="2" customFormat="1" ht="16.899999999999999" customHeight="1">
      <c r="A140" s="34"/>
      <c r="B140" s="39"/>
      <c r="C140" s="267" t="s">
        <v>226</v>
      </c>
      <c r="D140" s="267" t="s">
        <v>87</v>
      </c>
      <c r="E140" s="17" t="s">
        <v>1</v>
      </c>
      <c r="F140" s="268">
        <v>1</v>
      </c>
      <c r="G140" s="34"/>
      <c r="H140" s="39"/>
    </row>
    <row r="141" spans="1:8" s="2" customFormat="1" ht="16.899999999999999" customHeight="1">
      <c r="A141" s="34"/>
      <c r="B141" s="39"/>
      <c r="C141" s="269" t="s">
        <v>1038</v>
      </c>
      <c r="D141" s="34"/>
      <c r="E141" s="34"/>
      <c r="F141" s="34"/>
      <c r="G141" s="34"/>
      <c r="H141" s="39"/>
    </row>
    <row r="142" spans="1:8" s="2" customFormat="1" ht="16.899999999999999" customHeight="1">
      <c r="A142" s="34"/>
      <c r="B142" s="39"/>
      <c r="C142" s="267" t="s">
        <v>461</v>
      </c>
      <c r="D142" s="267" t="s">
        <v>462</v>
      </c>
      <c r="E142" s="17" t="s">
        <v>140</v>
      </c>
      <c r="F142" s="268">
        <v>5</v>
      </c>
      <c r="G142" s="34"/>
      <c r="H142" s="39"/>
    </row>
    <row r="143" spans="1:8" s="2" customFormat="1" ht="16.899999999999999" customHeight="1">
      <c r="A143" s="34"/>
      <c r="B143" s="39"/>
      <c r="C143" s="267" t="s">
        <v>472</v>
      </c>
      <c r="D143" s="267" t="s">
        <v>473</v>
      </c>
      <c r="E143" s="17" t="s">
        <v>140</v>
      </c>
      <c r="F143" s="268">
        <v>3</v>
      </c>
      <c r="G143" s="34"/>
      <c r="H143" s="39"/>
    </row>
    <row r="144" spans="1:8" s="2" customFormat="1" ht="16.899999999999999" customHeight="1">
      <c r="A144" s="34"/>
      <c r="B144" s="39"/>
      <c r="C144" s="263" t="s">
        <v>210</v>
      </c>
      <c r="D144" s="264" t="s">
        <v>1</v>
      </c>
      <c r="E144" s="265" t="s">
        <v>1</v>
      </c>
      <c r="F144" s="266">
        <v>3</v>
      </c>
      <c r="G144" s="34"/>
      <c r="H144" s="39"/>
    </row>
    <row r="145" spans="1:8" s="2" customFormat="1" ht="16.899999999999999" customHeight="1">
      <c r="A145" s="34"/>
      <c r="B145" s="39"/>
      <c r="C145" s="267" t="s">
        <v>210</v>
      </c>
      <c r="D145" s="267" t="s">
        <v>642</v>
      </c>
      <c r="E145" s="17" t="s">
        <v>1</v>
      </c>
      <c r="F145" s="268">
        <v>3</v>
      </c>
      <c r="G145" s="34"/>
      <c r="H145" s="39"/>
    </row>
    <row r="146" spans="1:8" s="2" customFormat="1" ht="16.899999999999999" customHeight="1">
      <c r="A146" s="34"/>
      <c r="B146" s="39"/>
      <c r="C146" s="269" t="s">
        <v>1038</v>
      </c>
      <c r="D146" s="34"/>
      <c r="E146" s="34"/>
      <c r="F146" s="34"/>
      <c r="G146" s="34"/>
      <c r="H146" s="39"/>
    </row>
    <row r="147" spans="1:8" s="2" customFormat="1" ht="22.5">
      <c r="A147" s="34"/>
      <c r="B147" s="39"/>
      <c r="C147" s="267" t="s">
        <v>638</v>
      </c>
      <c r="D147" s="267" t="s">
        <v>639</v>
      </c>
      <c r="E147" s="17" t="s">
        <v>250</v>
      </c>
      <c r="F147" s="268">
        <v>3</v>
      </c>
      <c r="G147" s="34"/>
      <c r="H147" s="39"/>
    </row>
    <row r="148" spans="1:8" s="2" customFormat="1" ht="16.899999999999999" customHeight="1">
      <c r="A148" s="34"/>
      <c r="B148" s="39"/>
      <c r="C148" s="267" t="s">
        <v>644</v>
      </c>
      <c r="D148" s="267" t="s">
        <v>645</v>
      </c>
      <c r="E148" s="17" t="s">
        <v>250</v>
      </c>
      <c r="F148" s="268">
        <v>3</v>
      </c>
      <c r="G148" s="34"/>
      <c r="H148" s="39"/>
    </row>
    <row r="149" spans="1:8" s="2" customFormat="1" ht="16.899999999999999" customHeight="1">
      <c r="A149" s="34"/>
      <c r="B149" s="39"/>
      <c r="C149" s="263" t="s">
        <v>171</v>
      </c>
      <c r="D149" s="264" t="s">
        <v>1</v>
      </c>
      <c r="E149" s="265" t="s">
        <v>1</v>
      </c>
      <c r="F149" s="266">
        <v>32.588999999999999</v>
      </c>
      <c r="G149" s="34"/>
      <c r="H149" s="39"/>
    </row>
    <row r="150" spans="1:8" s="2" customFormat="1" ht="16.899999999999999" customHeight="1">
      <c r="A150" s="34"/>
      <c r="B150" s="39"/>
      <c r="C150" s="267" t="s">
        <v>171</v>
      </c>
      <c r="D150" s="267" t="s">
        <v>172</v>
      </c>
      <c r="E150" s="17" t="s">
        <v>1</v>
      </c>
      <c r="F150" s="268">
        <v>32.588999999999999</v>
      </c>
      <c r="G150" s="34"/>
      <c r="H150" s="39"/>
    </row>
    <row r="151" spans="1:8" s="2" customFormat="1" ht="16.899999999999999" customHeight="1">
      <c r="A151" s="34"/>
      <c r="B151" s="39"/>
      <c r="C151" s="269" t="s">
        <v>1038</v>
      </c>
      <c r="D151" s="34"/>
      <c r="E151" s="34"/>
      <c r="F151" s="34"/>
      <c r="G151" s="34"/>
      <c r="H151" s="39"/>
    </row>
    <row r="152" spans="1:8" s="2" customFormat="1" ht="22.5">
      <c r="A152" s="34"/>
      <c r="B152" s="39"/>
      <c r="C152" s="267" t="s">
        <v>528</v>
      </c>
      <c r="D152" s="267" t="s">
        <v>529</v>
      </c>
      <c r="E152" s="17" t="s">
        <v>291</v>
      </c>
      <c r="F152" s="268">
        <v>32.588999999999999</v>
      </c>
      <c r="G152" s="34"/>
      <c r="H152" s="39"/>
    </row>
    <row r="153" spans="1:8" s="2" customFormat="1" ht="16.899999999999999" customHeight="1">
      <c r="A153" s="34"/>
      <c r="B153" s="39"/>
      <c r="C153" s="267" t="s">
        <v>533</v>
      </c>
      <c r="D153" s="267" t="s">
        <v>534</v>
      </c>
      <c r="E153" s="17" t="s">
        <v>291</v>
      </c>
      <c r="F153" s="268">
        <v>33.241</v>
      </c>
      <c r="G153" s="34"/>
      <c r="H153" s="39"/>
    </row>
    <row r="154" spans="1:8" s="2" customFormat="1" ht="16.899999999999999" customHeight="1">
      <c r="A154" s="34"/>
      <c r="B154" s="39"/>
      <c r="C154" s="263" t="s">
        <v>500</v>
      </c>
      <c r="D154" s="264" t="s">
        <v>1</v>
      </c>
      <c r="E154" s="265" t="s">
        <v>1</v>
      </c>
      <c r="F154" s="266">
        <v>254.166</v>
      </c>
      <c r="G154" s="34"/>
      <c r="H154" s="39"/>
    </row>
    <row r="155" spans="1:8" s="2" customFormat="1" ht="16.899999999999999" customHeight="1">
      <c r="A155" s="34"/>
      <c r="B155" s="39"/>
      <c r="C155" s="267" t="s">
        <v>173</v>
      </c>
      <c r="D155" s="267" t="s">
        <v>174</v>
      </c>
      <c r="E155" s="17" t="s">
        <v>1</v>
      </c>
      <c r="F155" s="268">
        <v>142.75700000000001</v>
      </c>
      <c r="G155" s="34"/>
      <c r="H155" s="39"/>
    </row>
    <row r="156" spans="1:8" s="2" customFormat="1" ht="16.899999999999999" customHeight="1">
      <c r="A156" s="34"/>
      <c r="B156" s="39"/>
      <c r="C156" s="267" t="s">
        <v>175</v>
      </c>
      <c r="D156" s="267" t="s">
        <v>176</v>
      </c>
      <c r="E156" s="17" t="s">
        <v>1</v>
      </c>
      <c r="F156" s="268">
        <v>12.606</v>
      </c>
      <c r="G156" s="34"/>
      <c r="H156" s="39"/>
    </row>
    <row r="157" spans="1:8" s="2" customFormat="1" ht="16.899999999999999" customHeight="1">
      <c r="A157" s="34"/>
      <c r="B157" s="39"/>
      <c r="C157" s="267" t="s">
        <v>177</v>
      </c>
      <c r="D157" s="267" t="s">
        <v>178</v>
      </c>
      <c r="E157" s="17" t="s">
        <v>1</v>
      </c>
      <c r="F157" s="268">
        <v>84.756</v>
      </c>
      <c r="G157" s="34"/>
      <c r="H157" s="39"/>
    </row>
    <row r="158" spans="1:8" s="2" customFormat="1" ht="16.899999999999999" customHeight="1">
      <c r="A158" s="34"/>
      <c r="B158" s="39"/>
      <c r="C158" s="267" t="s">
        <v>179</v>
      </c>
      <c r="D158" s="267" t="s">
        <v>180</v>
      </c>
      <c r="E158" s="17" t="s">
        <v>1</v>
      </c>
      <c r="F158" s="268">
        <v>13</v>
      </c>
      <c r="G158" s="34"/>
      <c r="H158" s="39"/>
    </row>
    <row r="159" spans="1:8" s="2" customFormat="1" ht="16.899999999999999" customHeight="1">
      <c r="A159" s="34"/>
      <c r="B159" s="39"/>
      <c r="C159" s="267" t="s">
        <v>181</v>
      </c>
      <c r="D159" s="267" t="s">
        <v>182</v>
      </c>
      <c r="E159" s="17" t="s">
        <v>1</v>
      </c>
      <c r="F159" s="268">
        <v>1.0469999999999999</v>
      </c>
      <c r="G159" s="34"/>
      <c r="H159" s="39"/>
    </row>
    <row r="160" spans="1:8" s="2" customFormat="1" ht="16.899999999999999" customHeight="1">
      <c r="A160" s="34"/>
      <c r="B160" s="39"/>
      <c r="C160" s="267" t="s">
        <v>500</v>
      </c>
      <c r="D160" s="267" t="s">
        <v>155</v>
      </c>
      <c r="E160" s="17" t="s">
        <v>1</v>
      </c>
      <c r="F160" s="268">
        <v>254.166</v>
      </c>
      <c r="G160" s="34"/>
      <c r="H160" s="39"/>
    </row>
    <row r="161" spans="1:8" s="2" customFormat="1" ht="16.899999999999999" customHeight="1">
      <c r="A161" s="34"/>
      <c r="B161" s="39"/>
      <c r="C161" s="263" t="s">
        <v>173</v>
      </c>
      <c r="D161" s="264" t="s">
        <v>1</v>
      </c>
      <c r="E161" s="265" t="s">
        <v>1</v>
      </c>
      <c r="F161" s="266">
        <v>142.75700000000001</v>
      </c>
      <c r="G161" s="34"/>
      <c r="H161" s="39"/>
    </row>
    <row r="162" spans="1:8" s="2" customFormat="1" ht="16.899999999999999" customHeight="1">
      <c r="A162" s="34"/>
      <c r="B162" s="39"/>
      <c r="C162" s="267" t="s">
        <v>173</v>
      </c>
      <c r="D162" s="267" t="s">
        <v>174</v>
      </c>
      <c r="E162" s="17" t="s">
        <v>1</v>
      </c>
      <c r="F162" s="268">
        <v>142.75700000000001</v>
      </c>
      <c r="G162" s="34"/>
      <c r="H162" s="39"/>
    </row>
    <row r="163" spans="1:8" s="2" customFormat="1" ht="16.899999999999999" customHeight="1">
      <c r="A163" s="34"/>
      <c r="B163" s="39"/>
      <c r="C163" s="269" t="s">
        <v>1038</v>
      </c>
      <c r="D163" s="34"/>
      <c r="E163" s="34"/>
      <c r="F163" s="34"/>
      <c r="G163" s="34"/>
      <c r="H163" s="39"/>
    </row>
    <row r="164" spans="1:8" s="2" customFormat="1" ht="22.5">
      <c r="A164" s="34"/>
      <c r="B164" s="39"/>
      <c r="C164" s="267" t="s">
        <v>496</v>
      </c>
      <c r="D164" s="267" t="s">
        <v>497</v>
      </c>
      <c r="E164" s="17" t="s">
        <v>291</v>
      </c>
      <c r="F164" s="268">
        <v>254.166</v>
      </c>
      <c r="G164" s="34"/>
      <c r="H164" s="39"/>
    </row>
    <row r="165" spans="1:8" s="2" customFormat="1" ht="16.899999999999999" customHeight="1">
      <c r="A165" s="34"/>
      <c r="B165" s="39"/>
      <c r="C165" s="267" t="s">
        <v>502</v>
      </c>
      <c r="D165" s="267" t="s">
        <v>503</v>
      </c>
      <c r="E165" s="17" t="s">
        <v>291</v>
      </c>
      <c r="F165" s="268">
        <v>145.61199999999999</v>
      </c>
      <c r="G165" s="34"/>
      <c r="H165" s="39"/>
    </row>
    <row r="166" spans="1:8" s="2" customFormat="1" ht="16.899999999999999" customHeight="1">
      <c r="A166" s="34"/>
      <c r="B166" s="39"/>
      <c r="C166" s="263" t="s">
        <v>175</v>
      </c>
      <c r="D166" s="264" t="s">
        <v>1</v>
      </c>
      <c r="E166" s="265" t="s">
        <v>1</v>
      </c>
      <c r="F166" s="266">
        <v>12.606</v>
      </c>
      <c r="G166" s="34"/>
      <c r="H166" s="39"/>
    </row>
    <row r="167" spans="1:8" s="2" customFormat="1" ht="16.899999999999999" customHeight="1">
      <c r="A167" s="34"/>
      <c r="B167" s="39"/>
      <c r="C167" s="267" t="s">
        <v>175</v>
      </c>
      <c r="D167" s="267" t="s">
        <v>176</v>
      </c>
      <c r="E167" s="17" t="s">
        <v>1</v>
      </c>
      <c r="F167" s="268">
        <v>12.606</v>
      </c>
      <c r="G167" s="34"/>
      <c r="H167" s="39"/>
    </row>
    <row r="168" spans="1:8" s="2" customFormat="1" ht="16.899999999999999" customHeight="1">
      <c r="A168" s="34"/>
      <c r="B168" s="39"/>
      <c r="C168" s="269" t="s">
        <v>1038</v>
      </c>
      <c r="D168" s="34"/>
      <c r="E168" s="34"/>
      <c r="F168" s="34"/>
      <c r="G168" s="34"/>
      <c r="H168" s="39"/>
    </row>
    <row r="169" spans="1:8" s="2" customFormat="1" ht="22.5">
      <c r="A169" s="34"/>
      <c r="B169" s="39"/>
      <c r="C169" s="267" t="s">
        <v>496</v>
      </c>
      <c r="D169" s="267" t="s">
        <v>497</v>
      </c>
      <c r="E169" s="17" t="s">
        <v>291</v>
      </c>
      <c r="F169" s="268">
        <v>254.166</v>
      </c>
      <c r="G169" s="34"/>
      <c r="H169" s="39"/>
    </row>
    <row r="170" spans="1:8" s="2" customFormat="1" ht="16.899999999999999" customHeight="1">
      <c r="A170" s="34"/>
      <c r="B170" s="39"/>
      <c r="C170" s="267" t="s">
        <v>507</v>
      </c>
      <c r="D170" s="267" t="s">
        <v>508</v>
      </c>
      <c r="E170" s="17" t="s">
        <v>291</v>
      </c>
      <c r="F170" s="268">
        <v>12.858000000000001</v>
      </c>
      <c r="G170" s="34"/>
      <c r="H170" s="39"/>
    </row>
    <row r="171" spans="1:8" s="2" customFormat="1" ht="16.899999999999999" customHeight="1">
      <c r="A171" s="34"/>
      <c r="B171" s="39"/>
      <c r="C171" s="263" t="s">
        <v>177</v>
      </c>
      <c r="D171" s="264" t="s">
        <v>1</v>
      </c>
      <c r="E171" s="265" t="s">
        <v>1</v>
      </c>
      <c r="F171" s="266">
        <v>84.756</v>
      </c>
      <c r="G171" s="34"/>
      <c r="H171" s="39"/>
    </row>
    <row r="172" spans="1:8" s="2" customFormat="1" ht="16.899999999999999" customHeight="1">
      <c r="A172" s="34"/>
      <c r="B172" s="39"/>
      <c r="C172" s="267" t="s">
        <v>177</v>
      </c>
      <c r="D172" s="267" t="s">
        <v>178</v>
      </c>
      <c r="E172" s="17" t="s">
        <v>1</v>
      </c>
      <c r="F172" s="268">
        <v>84.756</v>
      </c>
      <c r="G172" s="34"/>
      <c r="H172" s="39"/>
    </row>
    <row r="173" spans="1:8" s="2" customFormat="1" ht="16.899999999999999" customHeight="1">
      <c r="A173" s="34"/>
      <c r="B173" s="39"/>
      <c r="C173" s="269" t="s">
        <v>1038</v>
      </c>
      <c r="D173" s="34"/>
      <c r="E173" s="34"/>
      <c r="F173" s="34"/>
      <c r="G173" s="34"/>
      <c r="H173" s="39"/>
    </row>
    <row r="174" spans="1:8" s="2" customFormat="1" ht="22.5">
      <c r="A174" s="34"/>
      <c r="B174" s="39"/>
      <c r="C174" s="267" t="s">
        <v>496</v>
      </c>
      <c r="D174" s="267" t="s">
        <v>497</v>
      </c>
      <c r="E174" s="17" t="s">
        <v>291</v>
      </c>
      <c r="F174" s="268">
        <v>254.166</v>
      </c>
      <c r="G174" s="34"/>
      <c r="H174" s="39"/>
    </row>
    <row r="175" spans="1:8" s="2" customFormat="1" ht="16.899999999999999" customHeight="1">
      <c r="A175" s="34"/>
      <c r="B175" s="39"/>
      <c r="C175" s="267" t="s">
        <v>512</v>
      </c>
      <c r="D175" s="267" t="s">
        <v>513</v>
      </c>
      <c r="E175" s="17" t="s">
        <v>291</v>
      </c>
      <c r="F175" s="268">
        <v>86.450999999999993</v>
      </c>
      <c r="G175" s="34"/>
      <c r="H175" s="39"/>
    </row>
    <row r="176" spans="1:8" s="2" customFormat="1" ht="16.899999999999999" customHeight="1">
      <c r="A176" s="34"/>
      <c r="B176" s="39"/>
      <c r="C176" s="263" t="s">
        <v>179</v>
      </c>
      <c r="D176" s="264" t="s">
        <v>1</v>
      </c>
      <c r="E176" s="265" t="s">
        <v>1</v>
      </c>
      <c r="F176" s="266">
        <v>13</v>
      </c>
      <c r="G176" s="34"/>
      <c r="H176" s="39"/>
    </row>
    <row r="177" spans="1:8" s="2" customFormat="1" ht="16.899999999999999" customHeight="1">
      <c r="A177" s="34"/>
      <c r="B177" s="39"/>
      <c r="C177" s="267" t="s">
        <v>179</v>
      </c>
      <c r="D177" s="267" t="s">
        <v>180</v>
      </c>
      <c r="E177" s="17" t="s">
        <v>1</v>
      </c>
      <c r="F177" s="268">
        <v>13</v>
      </c>
      <c r="G177" s="34"/>
      <c r="H177" s="39"/>
    </row>
    <row r="178" spans="1:8" s="2" customFormat="1" ht="16.899999999999999" customHeight="1">
      <c r="A178" s="34"/>
      <c r="B178" s="39"/>
      <c r="C178" s="269" t="s">
        <v>1038</v>
      </c>
      <c r="D178" s="34"/>
      <c r="E178" s="34"/>
      <c r="F178" s="34"/>
      <c r="G178" s="34"/>
      <c r="H178" s="39"/>
    </row>
    <row r="179" spans="1:8" s="2" customFormat="1" ht="22.5">
      <c r="A179" s="34"/>
      <c r="B179" s="39"/>
      <c r="C179" s="267" t="s">
        <v>496</v>
      </c>
      <c r="D179" s="267" t="s">
        <v>497</v>
      </c>
      <c r="E179" s="17" t="s">
        <v>291</v>
      </c>
      <c r="F179" s="268">
        <v>254.166</v>
      </c>
      <c r="G179" s="34"/>
      <c r="H179" s="39"/>
    </row>
    <row r="180" spans="1:8" s="2" customFormat="1" ht="16.899999999999999" customHeight="1">
      <c r="A180" s="34"/>
      <c r="B180" s="39"/>
      <c r="C180" s="267" t="s">
        <v>517</v>
      </c>
      <c r="D180" s="267" t="s">
        <v>518</v>
      </c>
      <c r="E180" s="17" t="s">
        <v>291</v>
      </c>
      <c r="F180" s="268">
        <v>13.26</v>
      </c>
      <c r="G180" s="34"/>
      <c r="H180" s="39"/>
    </row>
    <row r="181" spans="1:8" s="2" customFormat="1" ht="16.899999999999999" customHeight="1">
      <c r="A181" s="34"/>
      <c r="B181" s="39"/>
      <c r="C181" s="263" t="s">
        <v>181</v>
      </c>
      <c r="D181" s="264" t="s">
        <v>1</v>
      </c>
      <c r="E181" s="265" t="s">
        <v>1</v>
      </c>
      <c r="F181" s="266">
        <v>1.0469999999999999</v>
      </c>
      <c r="G181" s="34"/>
      <c r="H181" s="39"/>
    </row>
    <row r="182" spans="1:8" s="2" customFormat="1" ht="16.899999999999999" customHeight="1">
      <c r="A182" s="34"/>
      <c r="B182" s="39"/>
      <c r="C182" s="267" t="s">
        <v>181</v>
      </c>
      <c r="D182" s="267" t="s">
        <v>182</v>
      </c>
      <c r="E182" s="17" t="s">
        <v>1</v>
      </c>
      <c r="F182" s="268">
        <v>1.0469999999999999</v>
      </c>
      <c r="G182" s="34"/>
      <c r="H182" s="39"/>
    </row>
    <row r="183" spans="1:8" s="2" customFormat="1" ht="16.899999999999999" customHeight="1">
      <c r="A183" s="34"/>
      <c r="B183" s="39"/>
      <c r="C183" s="269" t="s">
        <v>1038</v>
      </c>
      <c r="D183" s="34"/>
      <c r="E183" s="34"/>
      <c r="F183" s="34"/>
      <c r="G183" s="34"/>
      <c r="H183" s="39"/>
    </row>
    <row r="184" spans="1:8" s="2" customFormat="1" ht="22.5">
      <c r="A184" s="34"/>
      <c r="B184" s="39"/>
      <c r="C184" s="267" t="s">
        <v>496</v>
      </c>
      <c r="D184" s="267" t="s">
        <v>497</v>
      </c>
      <c r="E184" s="17" t="s">
        <v>291</v>
      </c>
      <c r="F184" s="268">
        <v>254.166</v>
      </c>
      <c r="G184" s="34"/>
      <c r="H184" s="39"/>
    </row>
    <row r="185" spans="1:8" s="2" customFormat="1" ht="16.899999999999999" customHeight="1">
      <c r="A185" s="34"/>
      <c r="B185" s="39"/>
      <c r="C185" s="267" t="s">
        <v>522</v>
      </c>
      <c r="D185" s="267" t="s">
        <v>523</v>
      </c>
      <c r="E185" s="17" t="s">
        <v>140</v>
      </c>
      <c r="F185" s="268">
        <v>1.369</v>
      </c>
      <c r="G185" s="34"/>
      <c r="H185" s="39"/>
    </row>
    <row r="186" spans="1:8" s="2" customFormat="1" ht="16.899999999999999" customHeight="1">
      <c r="A186" s="34"/>
      <c r="B186" s="39"/>
      <c r="C186" s="263" t="s">
        <v>183</v>
      </c>
      <c r="D186" s="264" t="s">
        <v>1</v>
      </c>
      <c r="E186" s="265" t="s">
        <v>1</v>
      </c>
      <c r="F186" s="266">
        <v>11.8</v>
      </c>
      <c r="G186" s="34"/>
      <c r="H186" s="39"/>
    </row>
    <row r="187" spans="1:8" s="2" customFormat="1" ht="16.899999999999999" customHeight="1">
      <c r="A187" s="34"/>
      <c r="B187" s="39"/>
      <c r="C187" s="267" t="s">
        <v>183</v>
      </c>
      <c r="D187" s="267" t="s">
        <v>184</v>
      </c>
      <c r="E187" s="17" t="s">
        <v>1</v>
      </c>
      <c r="F187" s="268">
        <v>11.8</v>
      </c>
      <c r="G187" s="34"/>
      <c r="H187" s="39"/>
    </row>
    <row r="188" spans="1:8" s="2" customFormat="1" ht="16.899999999999999" customHeight="1">
      <c r="A188" s="34"/>
      <c r="B188" s="39"/>
      <c r="C188" s="269" t="s">
        <v>1038</v>
      </c>
      <c r="D188" s="34"/>
      <c r="E188" s="34"/>
      <c r="F188" s="34"/>
      <c r="G188" s="34"/>
      <c r="H188" s="39"/>
    </row>
    <row r="189" spans="1:8" s="2" customFormat="1" ht="22.5">
      <c r="A189" s="34"/>
      <c r="B189" s="39"/>
      <c r="C189" s="267" t="s">
        <v>538</v>
      </c>
      <c r="D189" s="267" t="s">
        <v>539</v>
      </c>
      <c r="E189" s="17" t="s">
        <v>291</v>
      </c>
      <c r="F189" s="268">
        <v>11.8</v>
      </c>
      <c r="G189" s="34"/>
      <c r="H189" s="39"/>
    </row>
    <row r="190" spans="1:8" s="2" customFormat="1" ht="16.899999999999999" customHeight="1">
      <c r="A190" s="34"/>
      <c r="B190" s="39"/>
      <c r="C190" s="267" t="s">
        <v>543</v>
      </c>
      <c r="D190" s="267" t="s">
        <v>544</v>
      </c>
      <c r="E190" s="17" t="s">
        <v>291</v>
      </c>
      <c r="F190" s="268">
        <v>12.036</v>
      </c>
      <c r="G190" s="34"/>
      <c r="H190" s="39"/>
    </row>
    <row r="191" spans="1:8" s="2" customFormat="1" ht="16.899999999999999" customHeight="1">
      <c r="A191" s="34"/>
      <c r="B191" s="39"/>
      <c r="C191" s="263" t="s">
        <v>224</v>
      </c>
      <c r="D191" s="264" t="s">
        <v>1</v>
      </c>
      <c r="E191" s="265" t="s">
        <v>1</v>
      </c>
      <c r="F191" s="266">
        <v>174.84100000000001</v>
      </c>
      <c r="G191" s="34"/>
      <c r="H191" s="39"/>
    </row>
    <row r="192" spans="1:8" s="2" customFormat="1" ht="16.899999999999999" customHeight="1">
      <c r="A192" s="34"/>
      <c r="B192" s="39"/>
      <c r="C192" s="267" t="s">
        <v>224</v>
      </c>
      <c r="D192" s="267" t="s">
        <v>304</v>
      </c>
      <c r="E192" s="17" t="s">
        <v>1</v>
      </c>
      <c r="F192" s="268">
        <v>174.84100000000001</v>
      </c>
      <c r="G192" s="34"/>
      <c r="H192" s="39"/>
    </row>
    <row r="193" spans="1:8" s="2" customFormat="1" ht="16.899999999999999" customHeight="1">
      <c r="A193" s="34"/>
      <c r="B193" s="39"/>
      <c r="C193" s="269" t="s">
        <v>1038</v>
      </c>
      <c r="D193" s="34"/>
      <c r="E193" s="34"/>
      <c r="F193" s="34"/>
      <c r="G193" s="34"/>
      <c r="H193" s="39"/>
    </row>
    <row r="194" spans="1:8" s="2" customFormat="1" ht="22.5">
      <c r="A194" s="34"/>
      <c r="B194" s="39"/>
      <c r="C194" s="267" t="s">
        <v>299</v>
      </c>
      <c r="D194" s="267" t="s">
        <v>300</v>
      </c>
      <c r="E194" s="17" t="s">
        <v>301</v>
      </c>
      <c r="F194" s="268">
        <v>174.84100000000001</v>
      </c>
      <c r="G194" s="34"/>
      <c r="H194" s="39"/>
    </row>
    <row r="195" spans="1:8" s="2" customFormat="1" ht="22.5">
      <c r="A195" s="34"/>
      <c r="B195" s="39"/>
      <c r="C195" s="267" t="s">
        <v>306</v>
      </c>
      <c r="D195" s="267" t="s">
        <v>307</v>
      </c>
      <c r="E195" s="17" t="s">
        <v>301</v>
      </c>
      <c r="F195" s="268">
        <v>174.84100000000001</v>
      </c>
      <c r="G195" s="34"/>
      <c r="H195" s="39"/>
    </row>
    <row r="196" spans="1:8" s="2" customFormat="1" ht="22.5">
      <c r="A196" s="34"/>
      <c r="B196" s="39"/>
      <c r="C196" s="267" t="s">
        <v>310</v>
      </c>
      <c r="D196" s="267" t="s">
        <v>311</v>
      </c>
      <c r="E196" s="17" t="s">
        <v>301</v>
      </c>
      <c r="F196" s="268">
        <v>174.84100000000001</v>
      </c>
      <c r="G196" s="34"/>
      <c r="H196" s="39"/>
    </row>
    <row r="197" spans="1:8" s="2" customFormat="1" ht="22.5">
      <c r="A197" s="34"/>
      <c r="B197" s="39"/>
      <c r="C197" s="267" t="s">
        <v>593</v>
      </c>
      <c r="D197" s="267" t="s">
        <v>594</v>
      </c>
      <c r="E197" s="17" t="s">
        <v>571</v>
      </c>
      <c r="F197" s="268">
        <v>298.23</v>
      </c>
      <c r="G197" s="34"/>
      <c r="H197" s="39"/>
    </row>
    <row r="198" spans="1:8" s="2" customFormat="1" ht="16.899999999999999" customHeight="1">
      <c r="A198" s="34"/>
      <c r="B198" s="39"/>
      <c r="C198" s="263" t="s">
        <v>229</v>
      </c>
      <c r="D198" s="264" t="s">
        <v>1</v>
      </c>
      <c r="E198" s="265" t="s">
        <v>1</v>
      </c>
      <c r="F198" s="266">
        <v>1</v>
      </c>
      <c r="G198" s="34"/>
      <c r="H198" s="39"/>
    </row>
    <row r="199" spans="1:8" s="2" customFormat="1" ht="16.899999999999999" customHeight="1">
      <c r="A199" s="34"/>
      <c r="B199" s="39"/>
      <c r="C199" s="267" t="s">
        <v>229</v>
      </c>
      <c r="D199" s="267" t="s">
        <v>87</v>
      </c>
      <c r="E199" s="17" t="s">
        <v>1</v>
      </c>
      <c r="F199" s="268">
        <v>1</v>
      </c>
      <c r="G199" s="34"/>
      <c r="H199" s="39"/>
    </row>
    <row r="200" spans="1:8" s="2" customFormat="1" ht="16.899999999999999" customHeight="1">
      <c r="A200" s="34"/>
      <c r="B200" s="39"/>
      <c r="C200" s="269" t="s">
        <v>1038</v>
      </c>
      <c r="D200" s="34"/>
      <c r="E200" s="34"/>
      <c r="F200" s="34"/>
      <c r="G200" s="34"/>
      <c r="H200" s="39"/>
    </row>
    <row r="201" spans="1:8" s="2" customFormat="1" ht="16.899999999999999" customHeight="1">
      <c r="A201" s="34"/>
      <c r="B201" s="39"/>
      <c r="C201" s="267" t="s">
        <v>439</v>
      </c>
      <c r="D201" s="267" t="s">
        <v>440</v>
      </c>
      <c r="E201" s="17" t="s">
        <v>140</v>
      </c>
      <c r="F201" s="268">
        <v>10</v>
      </c>
      <c r="G201" s="34"/>
      <c r="H201" s="39"/>
    </row>
    <row r="202" spans="1:8" s="2" customFormat="1" ht="16.899999999999999" customHeight="1">
      <c r="A202" s="34"/>
      <c r="B202" s="39"/>
      <c r="C202" s="267" t="s">
        <v>444</v>
      </c>
      <c r="D202" s="267" t="s">
        <v>445</v>
      </c>
      <c r="E202" s="17" t="s">
        <v>140</v>
      </c>
      <c r="F202" s="268">
        <v>1</v>
      </c>
      <c r="G202" s="34"/>
      <c r="H202" s="39"/>
    </row>
    <row r="203" spans="1:8" s="2" customFormat="1" ht="16.899999999999999" customHeight="1">
      <c r="A203" s="34"/>
      <c r="B203" s="39"/>
      <c r="C203" s="263" t="s">
        <v>230</v>
      </c>
      <c r="D203" s="264" t="s">
        <v>1</v>
      </c>
      <c r="E203" s="265" t="s">
        <v>1</v>
      </c>
      <c r="F203" s="266">
        <v>1</v>
      </c>
      <c r="G203" s="34"/>
      <c r="H203" s="39"/>
    </row>
    <row r="204" spans="1:8" s="2" customFormat="1" ht="16.899999999999999" customHeight="1">
      <c r="A204" s="34"/>
      <c r="B204" s="39"/>
      <c r="C204" s="267" t="s">
        <v>230</v>
      </c>
      <c r="D204" s="267" t="s">
        <v>87</v>
      </c>
      <c r="E204" s="17" t="s">
        <v>1</v>
      </c>
      <c r="F204" s="268">
        <v>1</v>
      </c>
      <c r="G204" s="34"/>
      <c r="H204" s="39"/>
    </row>
    <row r="205" spans="1:8" s="2" customFormat="1" ht="16.899999999999999" customHeight="1">
      <c r="A205" s="34"/>
      <c r="B205" s="39"/>
      <c r="C205" s="269" t="s">
        <v>1038</v>
      </c>
      <c r="D205" s="34"/>
      <c r="E205" s="34"/>
      <c r="F205" s="34"/>
      <c r="G205" s="34"/>
      <c r="H205" s="39"/>
    </row>
    <row r="206" spans="1:8" s="2" customFormat="1" ht="16.899999999999999" customHeight="1">
      <c r="A206" s="34"/>
      <c r="B206" s="39"/>
      <c r="C206" s="267" t="s">
        <v>439</v>
      </c>
      <c r="D206" s="267" t="s">
        <v>440</v>
      </c>
      <c r="E206" s="17" t="s">
        <v>140</v>
      </c>
      <c r="F206" s="268">
        <v>10</v>
      </c>
      <c r="G206" s="34"/>
      <c r="H206" s="39"/>
    </row>
    <row r="207" spans="1:8" s="2" customFormat="1" ht="16.899999999999999" customHeight="1">
      <c r="A207" s="34"/>
      <c r="B207" s="39"/>
      <c r="C207" s="267" t="s">
        <v>448</v>
      </c>
      <c r="D207" s="267" t="s">
        <v>449</v>
      </c>
      <c r="E207" s="17" t="s">
        <v>140</v>
      </c>
      <c r="F207" s="268">
        <v>1</v>
      </c>
      <c r="G207" s="34"/>
      <c r="H207" s="39"/>
    </row>
    <row r="208" spans="1:8" s="2" customFormat="1" ht="16.899999999999999" customHeight="1">
      <c r="A208" s="34"/>
      <c r="B208" s="39"/>
      <c r="C208" s="263" t="s">
        <v>465</v>
      </c>
      <c r="D208" s="264" t="s">
        <v>1</v>
      </c>
      <c r="E208" s="265" t="s">
        <v>1</v>
      </c>
      <c r="F208" s="266">
        <v>3</v>
      </c>
      <c r="G208" s="34"/>
      <c r="H208" s="39"/>
    </row>
    <row r="209" spans="1:8" s="2" customFormat="1" ht="16.899999999999999" customHeight="1">
      <c r="A209" s="34"/>
      <c r="B209" s="39"/>
      <c r="C209" s="267" t="s">
        <v>465</v>
      </c>
      <c r="D209" s="267" t="s">
        <v>154</v>
      </c>
      <c r="E209" s="17" t="s">
        <v>1</v>
      </c>
      <c r="F209" s="268">
        <v>3</v>
      </c>
      <c r="G209" s="34"/>
      <c r="H209" s="39"/>
    </row>
    <row r="210" spans="1:8" s="2" customFormat="1" ht="16.899999999999999" customHeight="1">
      <c r="A210" s="34"/>
      <c r="B210" s="39"/>
      <c r="C210" s="263" t="s">
        <v>235</v>
      </c>
      <c r="D210" s="264" t="s">
        <v>1</v>
      </c>
      <c r="E210" s="265" t="s">
        <v>1</v>
      </c>
      <c r="F210" s="266">
        <v>1</v>
      </c>
      <c r="G210" s="34"/>
      <c r="H210" s="39"/>
    </row>
    <row r="211" spans="1:8" s="2" customFormat="1" ht="16.899999999999999" customHeight="1">
      <c r="A211" s="34"/>
      <c r="B211" s="39"/>
      <c r="C211" s="267" t="s">
        <v>235</v>
      </c>
      <c r="D211" s="267" t="s">
        <v>87</v>
      </c>
      <c r="E211" s="17" t="s">
        <v>1</v>
      </c>
      <c r="F211" s="268">
        <v>1</v>
      </c>
      <c r="G211" s="34"/>
      <c r="H211" s="39"/>
    </row>
    <row r="212" spans="1:8" s="2" customFormat="1" ht="16.899999999999999" customHeight="1">
      <c r="A212" s="34"/>
      <c r="B212" s="39"/>
      <c r="C212" s="269" t="s">
        <v>1038</v>
      </c>
      <c r="D212" s="34"/>
      <c r="E212" s="34"/>
      <c r="F212" s="34"/>
      <c r="G212" s="34"/>
      <c r="H212" s="39"/>
    </row>
    <row r="213" spans="1:8" s="2" customFormat="1" ht="16.899999999999999" customHeight="1">
      <c r="A213" s="34"/>
      <c r="B213" s="39"/>
      <c r="C213" s="267" t="s">
        <v>439</v>
      </c>
      <c r="D213" s="267" t="s">
        <v>440</v>
      </c>
      <c r="E213" s="17" t="s">
        <v>140</v>
      </c>
      <c r="F213" s="268">
        <v>10</v>
      </c>
      <c r="G213" s="34"/>
      <c r="H213" s="39"/>
    </row>
    <row r="214" spans="1:8" s="2" customFormat="1" ht="16.899999999999999" customHeight="1">
      <c r="A214" s="34"/>
      <c r="B214" s="39"/>
      <c r="C214" s="267" t="s">
        <v>580</v>
      </c>
      <c r="D214" s="267" t="s">
        <v>581</v>
      </c>
      <c r="E214" s="17" t="s">
        <v>140</v>
      </c>
      <c r="F214" s="268">
        <v>2</v>
      </c>
      <c r="G214" s="34"/>
      <c r="H214" s="39"/>
    </row>
    <row r="215" spans="1:8" s="2" customFormat="1" ht="16.899999999999999" customHeight="1">
      <c r="A215" s="34"/>
      <c r="B215" s="39"/>
      <c r="C215" s="263" t="s">
        <v>204</v>
      </c>
      <c r="D215" s="264" t="s">
        <v>1</v>
      </c>
      <c r="E215" s="265" t="s">
        <v>1</v>
      </c>
      <c r="F215" s="266">
        <v>7.5</v>
      </c>
      <c r="G215" s="34"/>
      <c r="H215" s="39"/>
    </row>
    <row r="216" spans="1:8" s="2" customFormat="1" ht="16.899999999999999" customHeight="1">
      <c r="A216" s="34"/>
      <c r="B216" s="39"/>
      <c r="C216" s="267" t="s">
        <v>204</v>
      </c>
      <c r="D216" s="267" t="s">
        <v>205</v>
      </c>
      <c r="E216" s="17" t="s">
        <v>1</v>
      </c>
      <c r="F216" s="268">
        <v>7.5</v>
      </c>
      <c r="G216" s="34"/>
      <c r="H216" s="39"/>
    </row>
    <row r="217" spans="1:8" s="2" customFormat="1" ht="16.899999999999999" customHeight="1">
      <c r="A217" s="34"/>
      <c r="B217" s="39"/>
      <c r="C217" s="269" t="s">
        <v>1038</v>
      </c>
      <c r="D217" s="34"/>
      <c r="E217" s="34"/>
      <c r="F217" s="34"/>
      <c r="G217" s="34"/>
      <c r="H217" s="39"/>
    </row>
    <row r="218" spans="1:8" s="2" customFormat="1" ht="16.899999999999999" customHeight="1">
      <c r="A218" s="34"/>
      <c r="B218" s="39"/>
      <c r="C218" s="267" t="s">
        <v>381</v>
      </c>
      <c r="D218" s="267" t="s">
        <v>382</v>
      </c>
      <c r="E218" s="17" t="s">
        <v>250</v>
      </c>
      <c r="F218" s="268">
        <v>7.5</v>
      </c>
      <c r="G218" s="34"/>
      <c r="H218" s="39"/>
    </row>
    <row r="219" spans="1:8" s="2" customFormat="1" ht="16.899999999999999" customHeight="1">
      <c r="A219" s="34"/>
      <c r="B219" s="39"/>
      <c r="C219" s="267" t="s">
        <v>364</v>
      </c>
      <c r="D219" s="267" t="s">
        <v>365</v>
      </c>
      <c r="E219" s="17" t="s">
        <v>250</v>
      </c>
      <c r="F219" s="268">
        <v>35.262</v>
      </c>
      <c r="G219" s="34"/>
      <c r="H219" s="39"/>
    </row>
    <row r="220" spans="1:8" s="2" customFormat="1" ht="16.899999999999999" customHeight="1">
      <c r="A220" s="34"/>
      <c r="B220" s="39"/>
      <c r="C220" s="263" t="s">
        <v>211</v>
      </c>
      <c r="D220" s="264" t="s">
        <v>1</v>
      </c>
      <c r="E220" s="265" t="s">
        <v>1</v>
      </c>
      <c r="F220" s="266">
        <v>6</v>
      </c>
      <c r="G220" s="34"/>
      <c r="H220" s="39"/>
    </row>
    <row r="221" spans="1:8" s="2" customFormat="1" ht="16.899999999999999" customHeight="1">
      <c r="A221" s="34"/>
      <c r="B221" s="39"/>
      <c r="C221" s="267" t="s">
        <v>211</v>
      </c>
      <c r="D221" s="267" t="s">
        <v>212</v>
      </c>
      <c r="E221" s="17" t="s">
        <v>1</v>
      </c>
      <c r="F221" s="268">
        <v>6</v>
      </c>
      <c r="G221" s="34"/>
      <c r="H221" s="39"/>
    </row>
    <row r="222" spans="1:8" s="2" customFormat="1" ht="16.899999999999999" customHeight="1">
      <c r="A222" s="34"/>
      <c r="B222" s="39"/>
      <c r="C222" s="269" t="s">
        <v>1038</v>
      </c>
      <c r="D222" s="34"/>
      <c r="E222" s="34"/>
      <c r="F222" s="34"/>
      <c r="G222" s="34"/>
      <c r="H222" s="39"/>
    </row>
    <row r="223" spans="1:8" s="2" customFormat="1" ht="16.899999999999999" customHeight="1">
      <c r="A223" s="34"/>
      <c r="B223" s="39"/>
      <c r="C223" s="267" t="s">
        <v>657</v>
      </c>
      <c r="D223" s="267" t="s">
        <v>658</v>
      </c>
      <c r="E223" s="17" t="s">
        <v>291</v>
      </c>
      <c r="F223" s="268">
        <v>6</v>
      </c>
      <c r="G223" s="34"/>
      <c r="H223" s="39"/>
    </row>
    <row r="224" spans="1:8" s="2" customFormat="1" ht="16.899999999999999" customHeight="1">
      <c r="A224" s="34"/>
      <c r="B224" s="39"/>
      <c r="C224" s="267" t="s">
        <v>662</v>
      </c>
      <c r="D224" s="267" t="s">
        <v>663</v>
      </c>
      <c r="E224" s="17" t="s">
        <v>291</v>
      </c>
      <c r="F224" s="268">
        <v>6</v>
      </c>
      <c r="G224" s="34"/>
      <c r="H224" s="39"/>
    </row>
    <row r="225" spans="1:8" s="2" customFormat="1" ht="16.899999999999999" customHeight="1">
      <c r="A225" s="34"/>
      <c r="B225" s="39"/>
      <c r="C225" s="267" t="s">
        <v>667</v>
      </c>
      <c r="D225" s="267" t="s">
        <v>668</v>
      </c>
      <c r="E225" s="17" t="s">
        <v>291</v>
      </c>
      <c r="F225" s="268">
        <v>6</v>
      </c>
      <c r="G225" s="34"/>
      <c r="H225" s="39"/>
    </row>
    <row r="226" spans="1:8" s="2" customFormat="1" ht="16.899999999999999" customHeight="1">
      <c r="A226" s="34"/>
      <c r="B226" s="39"/>
      <c r="C226" s="263" t="s">
        <v>202</v>
      </c>
      <c r="D226" s="264" t="s">
        <v>1</v>
      </c>
      <c r="E226" s="265" t="s">
        <v>1</v>
      </c>
      <c r="F226" s="266">
        <v>25.3</v>
      </c>
      <c r="G226" s="34"/>
      <c r="H226" s="39"/>
    </row>
    <row r="227" spans="1:8" s="2" customFormat="1" ht="16.899999999999999" customHeight="1">
      <c r="A227" s="34"/>
      <c r="B227" s="39"/>
      <c r="C227" s="267" t="s">
        <v>202</v>
      </c>
      <c r="D227" s="267" t="s">
        <v>567</v>
      </c>
      <c r="E227" s="17" t="s">
        <v>1</v>
      </c>
      <c r="F227" s="268">
        <v>25.3</v>
      </c>
      <c r="G227" s="34"/>
      <c r="H227" s="39"/>
    </row>
    <row r="228" spans="1:8" s="2" customFormat="1" ht="16.899999999999999" customHeight="1">
      <c r="A228" s="34"/>
      <c r="B228" s="39"/>
      <c r="C228" s="269" t="s">
        <v>1038</v>
      </c>
      <c r="D228" s="34"/>
      <c r="E228" s="34"/>
      <c r="F228" s="34"/>
      <c r="G228" s="34"/>
      <c r="H228" s="39"/>
    </row>
    <row r="229" spans="1:8" s="2" customFormat="1" ht="16.899999999999999" customHeight="1">
      <c r="A229" s="34"/>
      <c r="B229" s="39"/>
      <c r="C229" s="267" t="s">
        <v>563</v>
      </c>
      <c r="D229" s="267" t="s">
        <v>564</v>
      </c>
      <c r="E229" s="17" t="s">
        <v>291</v>
      </c>
      <c r="F229" s="268">
        <v>25.3</v>
      </c>
      <c r="G229" s="34"/>
      <c r="H229" s="39"/>
    </row>
    <row r="230" spans="1:8" s="2" customFormat="1" ht="16.899999999999999" customHeight="1">
      <c r="A230" s="34"/>
      <c r="B230" s="39"/>
      <c r="C230" s="267" t="s">
        <v>548</v>
      </c>
      <c r="D230" s="267" t="s">
        <v>549</v>
      </c>
      <c r="E230" s="17" t="s">
        <v>291</v>
      </c>
      <c r="F230" s="268">
        <v>25.3</v>
      </c>
      <c r="G230" s="34"/>
      <c r="H230" s="39"/>
    </row>
    <row r="231" spans="1:8" s="2" customFormat="1" ht="16.899999999999999" customHeight="1">
      <c r="A231" s="34"/>
      <c r="B231" s="39"/>
      <c r="C231" s="267" t="s">
        <v>553</v>
      </c>
      <c r="D231" s="267" t="s">
        <v>554</v>
      </c>
      <c r="E231" s="17" t="s">
        <v>291</v>
      </c>
      <c r="F231" s="268">
        <v>25.3</v>
      </c>
      <c r="G231" s="34"/>
      <c r="H231" s="39"/>
    </row>
    <row r="232" spans="1:8" s="2" customFormat="1" ht="16.899999999999999" customHeight="1">
      <c r="A232" s="34"/>
      <c r="B232" s="39"/>
      <c r="C232" s="263" t="s">
        <v>201</v>
      </c>
      <c r="D232" s="264" t="s">
        <v>1</v>
      </c>
      <c r="E232" s="265" t="s">
        <v>1</v>
      </c>
      <c r="F232" s="266">
        <v>13</v>
      </c>
      <c r="G232" s="34"/>
      <c r="H232" s="39"/>
    </row>
    <row r="233" spans="1:8" s="2" customFormat="1" ht="16.899999999999999" customHeight="1">
      <c r="A233" s="34"/>
      <c r="B233" s="39"/>
      <c r="C233" s="267" t="s">
        <v>201</v>
      </c>
      <c r="D233" s="267" t="s">
        <v>180</v>
      </c>
      <c r="E233" s="17" t="s">
        <v>1</v>
      </c>
      <c r="F233" s="268">
        <v>13</v>
      </c>
      <c r="G233" s="34"/>
      <c r="H233" s="39"/>
    </row>
    <row r="234" spans="1:8" s="2" customFormat="1" ht="16.899999999999999" customHeight="1">
      <c r="A234" s="34"/>
      <c r="B234" s="39"/>
      <c r="C234" s="269" t="s">
        <v>1038</v>
      </c>
      <c r="D234" s="34"/>
      <c r="E234" s="34"/>
      <c r="F234" s="34"/>
      <c r="G234" s="34"/>
      <c r="H234" s="39"/>
    </row>
    <row r="235" spans="1:8" s="2" customFormat="1" ht="16.899999999999999" customHeight="1">
      <c r="A235" s="34"/>
      <c r="B235" s="39"/>
      <c r="C235" s="267" t="s">
        <v>558</v>
      </c>
      <c r="D235" s="267" t="s">
        <v>559</v>
      </c>
      <c r="E235" s="17" t="s">
        <v>291</v>
      </c>
      <c r="F235" s="268">
        <v>13</v>
      </c>
      <c r="G235" s="34"/>
      <c r="H235" s="39"/>
    </row>
    <row r="236" spans="1:8" s="2" customFormat="1" ht="16.899999999999999" customHeight="1">
      <c r="A236" s="34"/>
      <c r="B236" s="39"/>
      <c r="C236" s="267" t="s">
        <v>428</v>
      </c>
      <c r="D236" s="267" t="s">
        <v>429</v>
      </c>
      <c r="E236" s="17" t="s">
        <v>291</v>
      </c>
      <c r="F236" s="268">
        <v>15</v>
      </c>
      <c r="G236" s="34"/>
      <c r="H236" s="39"/>
    </row>
    <row r="237" spans="1:8" s="2" customFormat="1" ht="16.899999999999999" customHeight="1">
      <c r="A237" s="34"/>
      <c r="B237" s="39"/>
      <c r="C237" s="263" t="s">
        <v>214</v>
      </c>
      <c r="D237" s="264" t="s">
        <v>1</v>
      </c>
      <c r="E237" s="265" t="s">
        <v>1</v>
      </c>
      <c r="F237" s="266">
        <v>7.2949999999999999</v>
      </c>
      <c r="G237" s="34"/>
      <c r="H237" s="39"/>
    </row>
    <row r="238" spans="1:8" s="2" customFormat="1" ht="16.899999999999999" customHeight="1">
      <c r="A238" s="34"/>
      <c r="B238" s="39"/>
      <c r="C238" s="267" t="s">
        <v>214</v>
      </c>
      <c r="D238" s="267" t="s">
        <v>618</v>
      </c>
      <c r="E238" s="17" t="s">
        <v>1</v>
      </c>
      <c r="F238" s="268">
        <v>7.2949999999999999</v>
      </c>
      <c r="G238" s="34"/>
      <c r="H238" s="39"/>
    </row>
    <row r="239" spans="1:8" s="2" customFormat="1" ht="16.899999999999999" customHeight="1">
      <c r="A239" s="34"/>
      <c r="B239" s="39"/>
      <c r="C239" s="269" t="s">
        <v>1038</v>
      </c>
      <c r="D239" s="34"/>
      <c r="E239" s="34"/>
      <c r="F239" s="34"/>
      <c r="G239" s="34"/>
      <c r="H239" s="39"/>
    </row>
    <row r="240" spans="1:8" s="2" customFormat="1" ht="16.899999999999999" customHeight="1">
      <c r="A240" s="34"/>
      <c r="B240" s="39"/>
      <c r="C240" s="267" t="s">
        <v>614</v>
      </c>
      <c r="D240" s="267" t="s">
        <v>615</v>
      </c>
      <c r="E240" s="17" t="s">
        <v>571</v>
      </c>
      <c r="F240" s="268">
        <v>246.96100000000001</v>
      </c>
      <c r="G240" s="34"/>
      <c r="H240" s="39"/>
    </row>
    <row r="241" spans="1:8" s="2" customFormat="1" ht="22.5">
      <c r="A241" s="34"/>
      <c r="B241" s="39"/>
      <c r="C241" s="267" t="s">
        <v>588</v>
      </c>
      <c r="D241" s="267" t="s">
        <v>589</v>
      </c>
      <c r="E241" s="17" t="s">
        <v>571</v>
      </c>
      <c r="F241" s="268">
        <v>7.2949999999999999</v>
      </c>
      <c r="G241" s="34"/>
      <c r="H241" s="39"/>
    </row>
    <row r="242" spans="1:8" s="2" customFormat="1" ht="16.899999999999999" customHeight="1">
      <c r="A242" s="34"/>
      <c r="B242" s="39"/>
      <c r="C242" s="263" t="s">
        <v>213</v>
      </c>
      <c r="D242" s="264" t="s">
        <v>1</v>
      </c>
      <c r="E242" s="265" t="s">
        <v>1</v>
      </c>
      <c r="F242" s="266">
        <v>1</v>
      </c>
      <c r="G242" s="34"/>
      <c r="H242" s="39"/>
    </row>
    <row r="243" spans="1:8" s="2" customFormat="1" ht="16.899999999999999" customHeight="1">
      <c r="A243" s="34"/>
      <c r="B243" s="39"/>
      <c r="C243" s="267" t="s">
        <v>213</v>
      </c>
      <c r="D243" s="267" t="s">
        <v>87</v>
      </c>
      <c r="E243" s="17" t="s">
        <v>1</v>
      </c>
      <c r="F243" s="268">
        <v>1</v>
      </c>
      <c r="G243" s="34"/>
      <c r="H243" s="39"/>
    </row>
    <row r="244" spans="1:8" s="2" customFormat="1" ht="16.899999999999999" customHeight="1">
      <c r="A244" s="34"/>
      <c r="B244" s="39"/>
      <c r="C244" s="269" t="s">
        <v>1038</v>
      </c>
      <c r="D244" s="34"/>
      <c r="E244" s="34"/>
      <c r="F244" s="34"/>
      <c r="G244" s="34"/>
      <c r="H244" s="39"/>
    </row>
    <row r="245" spans="1:8" s="2" customFormat="1" ht="16.899999999999999" customHeight="1">
      <c r="A245" s="34"/>
      <c r="B245" s="39"/>
      <c r="C245" s="267" t="s">
        <v>602</v>
      </c>
      <c r="D245" s="267" t="s">
        <v>603</v>
      </c>
      <c r="E245" s="17" t="s">
        <v>571</v>
      </c>
      <c r="F245" s="268">
        <v>2.04</v>
      </c>
      <c r="G245" s="34"/>
      <c r="H245" s="39"/>
    </row>
    <row r="246" spans="1:8" s="2" customFormat="1" ht="22.5">
      <c r="A246" s="34"/>
      <c r="B246" s="39"/>
      <c r="C246" s="267" t="s">
        <v>593</v>
      </c>
      <c r="D246" s="267" t="s">
        <v>594</v>
      </c>
      <c r="E246" s="17" t="s">
        <v>571</v>
      </c>
      <c r="F246" s="268">
        <v>298.23</v>
      </c>
      <c r="G246" s="34"/>
      <c r="H246" s="39"/>
    </row>
    <row r="247" spans="1:8" s="2" customFormat="1" ht="22.5">
      <c r="A247" s="34"/>
      <c r="B247" s="39"/>
      <c r="C247" s="267" t="s">
        <v>607</v>
      </c>
      <c r="D247" s="267" t="s">
        <v>608</v>
      </c>
      <c r="E247" s="17" t="s">
        <v>571</v>
      </c>
      <c r="F247" s="268">
        <v>11.04</v>
      </c>
      <c r="G247" s="34"/>
      <c r="H247" s="39"/>
    </row>
    <row r="248" spans="1:8" s="2" customFormat="1" ht="16.899999999999999" customHeight="1">
      <c r="A248" s="34"/>
      <c r="B248" s="39"/>
      <c r="C248" s="263" t="s">
        <v>222</v>
      </c>
      <c r="D248" s="264" t="s">
        <v>1</v>
      </c>
      <c r="E248" s="265" t="s">
        <v>1</v>
      </c>
      <c r="F248" s="266">
        <v>237.285</v>
      </c>
      <c r="G248" s="34"/>
      <c r="H248" s="39"/>
    </row>
    <row r="249" spans="1:8" s="2" customFormat="1" ht="16.899999999999999" customHeight="1">
      <c r="A249" s="34"/>
      <c r="B249" s="39"/>
      <c r="C249" s="267" t="s">
        <v>214</v>
      </c>
      <c r="D249" s="267" t="s">
        <v>618</v>
      </c>
      <c r="E249" s="17" t="s">
        <v>1</v>
      </c>
      <c r="F249" s="268">
        <v>7.2949999999999999</v>
      </c>
      <c r="G249" s="34"/>
      <c r="H249" s="39"/>
    </row>
    <row r="250" spans="1:8" s="2" customFormat="1" ht="16.899999999999999" customHeight="1">
      <c r="A250" s="34"/>
      <c r="B250" s="39"/>
      <c r="C250" s="267" t="s">
        <v>216</v>
      </c>
      <c r="D250" s="267" t="s">
        <v>619</v>
      </c>
      <c r="E250" s="17" t="s">
        <v>1</v>
      </c>
      <c r="F250" s="268">
        <v>229.99</v>
      </c>
      <c r="G250" s="34"/>
      <c r="H250" s="39"/>
    </row>
    <row r="251" spans="1:8" s="2" customFormat="1" ht="16.899999999999999" customHeight="1">
      <c r="A251" s="34"/>
      <c r="B251" s="39"/>
      <c r="C251" s="267" t="s">
        <v>222</v>
      </c>
      <c r="D251" s="267" t="s">
        <v>153</v>
      </c>
      <c r="E251" s="17" t="s">
        <v>1</v>
      </c>
      <c r="F251" s="268">
        <v>237.285</v>
      </c>
      <c r="G251" s="34"/>
      <c r="H251" s="39"/>
    </row>
    <row r="252" spans="1:8" s="2" customFormat="1" ht="16.899999999999999" customHeight="1">
      <c r="A252" s="34"/>
      <c r="B252" s="39"/>
      <c r="C252" s="269" t="s">
        <v>1038</v>
      </c>
      <c r="D252" s="34"/>
      <c r="E252" s="34"/>
      <c r="F252" s="34"/>
      <c r="G252" s="34"/>
      <c r="H252" s="39"/>
    </row>
    <row r="253" spans="1:8" s="2" customFormat="1" ht="16.899999999999999" customHeight="1">
      <c r="A253" s="34"/>
      <c r="B253" s="39"/>
      <c r="C253" s="267" t="s">
        <v>614</v>
      </c>
      <c r="D253" s="267" t="s">
        <v>615</v>
      </c>
      <c r="E253" s="17" t="s">
        <v>571</v>
      </c>
      <c r="F253" s="268">
        <v>246.96100000000001</v>
      </c>
      <c r="G253" s="34"/>
      <c r="H253" s="39"/>
    </row>
    <row r="254" spans="1:8" s="2" customFormat="1" ht="16.899999999999999" customHeight="1">
      <c r="A254" s="34"/>
      <c r="B254" s="39"/>
      <c r="C254" s="267" t="s">
        <v>622</v>
      </c>
      <c r="D254" s="267" t="s">
        <v>623</v>
      </c>
      <c r="E254" s="17" t="s">
        <v>571</v>
      </c>
      <c r="F254" s="268">
        <v>2382.5259999999998</v>
      </c>
      <c r="G254" s="34"/>
      <c r="H254" s="39"/>
    </row>
    <row r="255" spans="1:8" s="2" customFormat="1" ht="16.899999999999999" customHeight="1">
      <c r="A255" s="34"/>
      <c r="B255" s="39"/>
      <c r="C255" s="263" t="s">
        <v>216</v>
      </c>
      <c r="D255" s="264" t="s">
        <v>1</v>
      </c>
      <c r="E255" s="265" t="s">
        <v>1</v>
      </c>
      <c r="F255" s="266">
        <v>229.99</v>
      </c>
      <c r="G255" s="34"/>
      <c r="H255" s="39"/>
    </row>
    <row r="256" spans="1:8" s="2" customFormat="1" ht="16.899999999999999" customHeight="1">
      <c r="A256" s="34"/>
      <c r="B256" s="39"/>
      <c r="C256" s="267" t="s">
        <v>216</v>
      </c>
      <c r="D256" s="267" t="s">
        <v>619</v>
      </c>
      <c r="E256" s="17" t="s">
        <v>1</v>
      </c>
      <c r="F256" s="268">
        <v>229.99</v>
      </c>
      <c r="G256" s="34"/>
      <c r="H256" s="39"/>
    </row>
    <row r="257" spans="1:8" s="2" customFormat="1" ht="16.899999999999999" customHeight="1">
      <c r="A257" s="34"/>
      <c r="B257" s="39"/>
      <c r="C257" s="269" t="s">
        <v>1038</v>
      </c>
      <c r="D257" s="34"/>
      <c r="E257" s="34"/>
      <c r="F257" s="34"/>
      <c r="G257" s="34"/>
      <c r="H257" s="39"/>
    </row>
    <row r="258" spans="1:8" s="2" customFormat="1" ht="16.899999999999999" customHeight="1">
      <c r="A258" s="34"/>
      <c r="B258" s="39"/>
      <c r="C258" s="267" t="s">
        <v>614</v>
      </c>
      <c r="D258" s="267" t="s">
        <v>615</v>
      </c>
      <c r="E258" s="17" t="s">
        <v>571</v>
      </c>
      <c r="F258" s="268">
        <v>246.96100000000001</v>
      </c>
      <c r="G258" s="34"/>
      <c r="H258" s="39"/>
    </row>
    <row r="259" spans="1:8" s="2" customFormat="1" ht="22.5">
      <c r="A259" s="34"/>
      <c r="B259" s="39"/>
      <c r="C259" s="267" t="s">
        <v>598</v>
      </c>
      <c r="D259" s="267" t="s">
        <v>599</v>
      </c>
      <c r="E259" s="17" t="s">
        <v>571</v>
      </c>
      <c r="F259" s="268">
        <v>229.99</v>
      </c>
      <c r="G259" s="34"/>
      <c r="H259" s="39"/>
    </row>
    <row r="260" spans="1:8" s="2" customFormat="1" ht="16.899999999999999" customHeight="1">
      <c r="A260" s="34"/>
      <c r="B260" s="39"/>
      <c r="C260" s="263" t="s">
        <v>220</v>
      </c>
      <c r="D260" s="264" t="s">
        <v>1</v>
      </c>
      <c r="E260" s="265" t="s">
        <v>1</v>
      </c>
      <c r="F260" s="266">
        <v>11.304</v>
      </c>
      <c r="G260" s="34"/>
      <c r="H260" s="39"/>
    </row>
    <row r="261" spans="1:8" s="2" customFormat="1" ht="16.899999999999999" customHeight="1">
      <c r="A261" s="34"/>
      <c r="B261" s="39"/>
      <c r="C261" s="267" t="s">
        <v>220</v>
      </c>
      <c r="D261" s="267" t="s">
        <v>221</v>
      </c>
      <c r="E261" s="17" t="s">
        <v>1</v>
      </c>
      <c r="F261" s="268">
        <v>11.304</v>
      </c>
      <c r="G261" s="34"/>
      <c r="H261" s="39"/>
    </row>
    <row r="262" spans="1:8" s="2" customFormat="1" ht="16.899999999999999" customHeight="1">
      <c r="A262" s="34"/>
      <c r="B262" s="39"/>
      <c r="C262" s="269" t="s">
        <v>1038</v>
      </c>
      <c r="D262" s="34"/>
      <c r="E262" s="34"/>
      <c r="F262" s="34"/>
      <c r="G262" s="34"/>
      <c r="H262" s="39"/>
    </row>
    <row r="263" spans="1:8" s="2" customFormat="1" ht="22.5">
      <c r="A263" s="34"/>
      <c r="B263" s="39"/>
      <c r="C263" s="267" t="s">
        <v>392</v>
      </c>
      <c r="D263" s="267" t="s">
        <v>393</v>
      </c>
      <c r="E263" s="17" t="s">
        <v>250</v>
      </c>
      <c r="F263" s="268">
        <v>11.304</v>
      </c>
      <c r="G263" s="34"/>
      <c r="H263" s="39"/>
    </row>
    <row r="264" spans="1:8" s="2" customFormat="1" ht="16.899999999999999" customHeight="1">
      <c r="A264" s="34"/>
      <c r="B264" s="39"/>
      <c r="C264" s="267" t="s">
        <v>285</v>
      </c>
      <c r="D264" s="267" t="s">
        <v>286</v>
      </c>
      <c r="E264" s="17" t="s">
        <v>250</v>
      </c>
      <c r="F264" s="268">
        <v>11.304</v>
      </c>
      <c r="G264" s="34"/>
      <c r="H264" s="39"/>
    </row>
    <row r="265" spans="1:8" s="2" customFormat="1" ht="16.899999999999999" customHeight="1">
      <c r="A265" s="34"/>
      <c r="B265" s="39"/>
      <c r="C265" s="267" t="s">
        <v>375</v>
      </c>
      <c r="D265" s="267" t="s">
        <v>376</v>
      </c>
      <c r="E265" s="17" t="s">
        <v>250</v>
      </c>
      <c r="F265" s="268">
        <v>771.99199999999996</v>
      </c>
      <c r="G265" s="34"/>
      <c r="H265" s="39"/>
    </row>
    <row r="266" spans="1:8" s="2" customFormat="1" ht="16.899999999999999" customHeight="1">
      <c r="A266" s="34"/>
      <c r="B266" s="39"/>
      <c r="C266" s="263" t="s">
        <v>186</v>
      </c>
      <c r="D266" s="264" t="s">
        <v>1</v>
      </c>
      <c r="E266" s="265" t="s">
        <v>1</v>
      </c>
      <c r="F266" s="266">
        <v>760.68799999999999</v>
      </c>
      <c r="G266" s="34"/>
      <c r="H266" s="39"/>
    </row>
    <row r="267" spans="1:8" s="2" customFormat="1" ht="16.899999999999999" customHeight="1">
      <c r="A267" s="34"/>
      <c r="B267" s="39"/>
      <c r="C267" s="267" t="s">
        <v>186</v>
      </c>
      <c r="D267" s="267" t="s">
        <v>390</v>
      </c>
      <c r="E267" s="17" t="s">
        <v>1</v>
      </c>
      <c r="F267" s="268">
        <v>760.68799999999999</v>
      </c>
      <c r="G267" s="34"/>
      <c r="H267" s="39"/>
    </row>
    <row r="268" spans="1:8" s="2" customFormat="1" ht="16.899999999999999" customHeight="1">
      <c r="A268" s="34"/>
      <c r="B268" s="39"/>
      <c r="C268" s="269" t="s">
        <v>1038</v>
      </c>
      <c r="D268" s="34"/>
      <c r="E268" s="34"/>
      <c r="F268" s="34"/>
      <c r="G268" s="34"/>
      <c r="H268" s="39"/>
    </row>
    <row r="269" spans="1:8" s="2" customFormat="1" ht="22.5">
      <c r="A269" s="34"/>
      <c r="B269" s="39"/>
      <c r="C269" s="267" t="s">
        <v>386</v>
      </c>
      <c r="D269" s="267" t="s">
        <v>387</v>
      </c>
      <c r="E269" s="17" t="s">
        <v>250</v>
      </c>
      <c r="F269" s="268">
        <v>760.68799999999999</v>
      </c>
      <c r="G269" s="34"/>
      <c r="H269" s="39"/>
    </row>
    <row r="270" spans="1:8" s="2" customFormat="1" ht="16.899999999999999" customHeight="1">
      <c r="A270" s="34"/>
      <c r="B270" s="39"/>
      <c r="C270" s="267" t="s">
        <v>316</v>
      </c>
      <c r="D270" s="267" t="s">
        <v>317</v>
      </c>
      <c r="E270" s="17" t="s">
        <v>250</v>
      </c>
      <c r="F270" s="268">
        <v>814.46</v>
      </c>
      <c r="G270" s="34"/>
      <c r="H270" s="39"/>
    </row>
    <row r="271" spans="1:8" s="2" customFormat="1" ht="16.899999999999999" customHeight="1">
      <c r="A271" s="34"/>
      <c r="B271" s="39"/>
      <c r="C271" s="267" t="s">
        <v>343</v>
      </c>
      <c r="D271" s="267" t="s">
        <v>344</v>
      </c>
      <c r="E271" s="17" t="s">
        <v>250</v>
      </c>
      <c r="F271" s="268">
        <v>770.68799999999999</v>
      </c>
      <c r="G271" s="34"/>
      <c r="H271" s="39"/>
    </row>
    <row r="272" spans="1:8" s="2" customFormat="1" ht="16.899999999999999" customHeight="1">
      <c r="A272" s="34"/>
      <c r="B272" s="39"/>
      <c r="C272" s="267" t="s">
        <v>349</v>
      </c>
      <c r="D272" s="267" t="s">
        <v>350</v>
      </c>
      <c r="E272" s="17" t="s">
        <v>250</v>
      </c>
      <c r="F272" s="268">
        <v>760.68799999999999</v>
      </c>
      <c r="G272" s="34"/>
      <c r="H272" s="39"/>
    </row>
    <row r="273" spans="1:8" s="2" customFormat="1" ht="16.899999999999999" customHeight="1">
      <c r="A273" s="34"/>
      <c r="B273" s="39"/>
      <c r="C273" s="267" t="s">
        <v>354</v>
      </c>
      <c r="D273" s="267" t="s">
        <v>355</v>
      </c>
      <c r="E273" s="17" t="s">
        <v>250</v>
      </c>
      <c r="F273" s="268">
        <v>764.22799999999995</v>
      </c>
      <c r="G273" s="34"/>
      <c r="H273" s="39"/>
    </row>
    <row r="274" spans="1:8" s="2" customFormat="1" ht="16.899999999999999" customHeight="1">
      <c r="A274" s="34"/>
      <c r="B274" s="39"/>
      <c r="C274" s="267" t="s">
        <v>370</v>
      </c>
      <c r="D274" s="267" t="s">
        <v>371</v>
      </c>
      <c r="E274" s="17" t="s">
        <v>250</v>
      </c>
      <c r="F274" s="268">
        <v>760.68799999999999</v>
      </c>
      <c r="G274" s="34"/>
      <c r="H274" s="39"/>
    </row>
    <row r="275" spans="1:8" s="2" customFormat="1" ht="16.899999999999999" customHeight="1">
      <c r="A275" s="34"/>
      <c r="B275" s="39"/>
      <c r="C275" s="267" t="s">
        <v>375</v>
      </c>
      <c r="D275" s="267" t="s">
        <v>376</v>
      </c>
      <c r="E275" s="17" t="s">
        <v>250</v>
      </c>
      <c r="F275" s="268">
        <v>771.99199999999996</v>
      </c>
      <c r="G275" s="34"/>
      <c r="H275" s="39"/>
    </row>
    <row r="276" spans="1:8" s="2" customFormat="1" ht="26.45" customHeight="1">
      <c r="A276" s="34"/>
      <c r="B276" s="39"/>
      <c r="C276" s="262" t="s">
        <v>1041</v>
      </c>
      <c r="D276" s="262" t="s">
        <v>94</v>
      </c>
      <c r="E276" s="34"/>
      <c r="F276" s="34"/>
      <c r="G276" s="34"/>
      <c r="H276" s="39"/>
    </row>
    <row r="277" spans="1:8" s="2" customFormat="1" ht="16.899999999999999" customHeight="1">
      <c r="A277" s="34"/>
      <c r="B277" s="39"/>
      <c r="C277" s="263" t="s">
        <v>671</v>
      </c>
      <c r="D277" s="264" t="s">
        <v>1</v>
      </c>
      <c r="E277" s="265" t="s">
        <v>1</v>
      </c>
      <c r="F277" s="266">
        <v>92.478999999999999</v>
      </c>
      <c r="G277" s="34"/>
      <c r="H277" s="39"/>
    </row>
    <row r="278" spans="1:8" s="2" customFormat="1" ht="16.899999999999999" customHeight="1">
      <c r="A278" s="34"/>
      <c r="B278" s="39"/>
      <c r="C278" s="267" t="s">
        <v>671</v>
      </c>
      <c r="D278" s="267" t="s">
        <v>672</v>
      </c>
      <c r="E278" s="17" t="s">
        <v>1</v>
      </c>
      <c r="F278" s="268">
        <v>92.478999999999999</v>
      </c>
      <c r="G278" s="34"/>
      <c r="H278" s="39"/>
    </row>
    <row r="279" spans="1:8" s="2" customFormat="1" ht="16.899999999999999" customHeight="1">
      <c r="A279" s="34"/>
      <c r="B279" s="39"/>
      <c r="C279" s="269" t="s">
        <v>1038</v>
      </c>
      <c r="D279" s="34"/>
      <c r="E279" s="34"/>
      <c r="F279" s="34"/>
      <c r="G279" s="34"/>
      <c r="H279" s="39"/>
    </row>
    <row r="280" spans="1:8" s="2" customFormat="1" ht="22.5">
      <c r="A280" s="34"/>
      <c r="B280" s="39"/>
      <c r="C280" s="267" t="s">
        <v>709</v>
      </c>
      <c r="D280" s="267" t="s">
        <v>710</v>
      </c>
      <c r="E280" s="17" t="s">
        <v>250</v>
      </c>
      <c r="F280" s="268">
        <v>92.478999999999999</v>
      </c>
      <c r="G280" s="34"/>
      <c r="H280" s="39"/>
    </row>
    <row r="281" spans="1:8" s="2" customFormat="1" ht="16.899999999999999" customHeight="1">
      <c r="A281" s="34"/>
      <c r="B281" s="39"/>
      <c r="C281" s="267" t="s">
        <v>343</v>
      </c>
      <c r="D281" s="267" t="s">
        <v>344</v>
      </c>
      <c r="E281" s="17" t="s">
        <v>250</v>
      </c>
      <c r="F281" s="268">
        <v>92.478999999999999</v>
      </c>
      <c r="G281" s="34"/>
      <c r="H281" s="39"/>
    </row>
    <row r="282" spans="1:8" s="2" customFormat="1" ht="16.899999999999999" customHeight="1">
      <c r="A282" s="34"/>
      <c r="B282" s="39"/>
      <c r="C282" s="267" t="s">
        <v>354</v>
      </c>
      <c r="D282" s="267" t="s">
        <v>355</v>
      </c>
      <c r="E282" s="17" t="s">
        <v>250</v>
      </c>
      <c r="F282" s="268">
        <v>92.478999999999999</v>
      </c>
      <c r="G282" s="34"/>
      <c r="H282" s="39"/>
    </row>
    <row r="283" spans="1:8" s="2" customFormat="1" ht="16.899999999999999" customHeight="1">
      <c r="A283" s="34"/>
      <c r="B283" s="39"/>
      <c r="C283" s="267" t="s">
        <v>713</v>
      </c>
      <c r="D283" s="267" t="s">
        <v>714</v>
      </c>
      <c r="E283" s="17" t="s">
        <v>250</v>
      </c>
      <c r="F283" s="268">
        <v>94.328999999999994</v>
      </c>
      <c r="G283" s="34"/>
      <c r="H283" s="39"/>
    </row>
    <row r="284" spans="1:8" s="2" customFormat="1" ht="16.899999999999999" customHeight="1">
      <c r="A284" s="34"/>
      <c r="B284" s="39"/>
      <c r="C284" s="263" t="s">
        <v>171</v>
      </c>
      <c r="D284" s="264" t="s">
        <v>1</v>
      </c>
      <c r="E284" s="265" t="s">
        <v>1</v>
      </c>
      <c r="F284" s="266">
        <v>9.4410000000000007</v>
      </c>
      <c r="G284" s="34"/>
      <c r="H284" s="39"/>
    </row>
    <row r="285" spans="1:8" s="2" customFormat="1" ht="16.899999999999999" customHeight="1">
      <c r="A285" s="34"/>
      <c r="B285" s="39"/>
      <c r="C285" s="267" t="s">
        <v>171</v>
      </c>
      <c r="D285" s="267" t="s">
        <v>679</v>
      </c>
      <c r="E285" s="17" t="s">
        <v>1</v>
      </c>
      <c r="F285" s="268">
        <v>9.4410000000000007</v>
      </c>
      <c r="G285" s="34"/>
      <c r="H285" s="39"/>
    </row>
    <row r="286" spans="1:8" s="2" customFormat="1" ht="16.899999999999999" customHeight="1">
      <c r="A286" s="34"/>
      <c r="B286" s="39"/>
      <c r="C286" s="269" t="s">
        <v>1038</v>
      </c>
      <c r="D286" s="34"/>
      <c r="E286" s="34"/>
      <c r="F286" s="34"/>
      <c r="G286" s="34"/>
      <c r="H286" s="39"/>
    </row>
    <row r="287" spans="1:8" s="2" customFormat="1" ht="22.5">
      <c r="A287" s="34"/>
      <c r="B287" s="39"/>
      <c r="C287" s="267" t="s">
        <v>725</v>
      </c>
      <c r="D287" s="267" t="s">
        <v>726</v>
      </c>
      <c r="E287" s="17" t="s">
        <v>291</v>
      </c>
      <c r="F287" s="268">
        <v>9.4410000000000007</v>
      </c>
      <c r="G287" s="34"/>
      <c r="H287" s="39"/>
    </row>
    <row r="288" spans="1:8" s="2" customFormat="1" ht="16.899999999999999" customHeight="1">
      <c r="A288" s="34"/>
      <c r="B288" s="39"/>
      <c r="C288" s="267" t="s">
        <v>533</v>
      </c>
      <c r="D288" s="267" t="s">
        <v>534</v>
      </c>
      <c r="E288" s="17" t="s">
        <v>291</v>
      </c>
      <c r="F288" s="268">
        <v>9.8230000000000004</v>
      </c>
      <c r="G288" s="34"/>
      <c r="H288" s="39"/>
    </row>
    <row r="289" spans="1:8" s="2" customFormat="1" ht="16.899999999999999" customHeight="1">
      <c r="A289" s="34"/>
      <c r="B289" s="39"/>
      <c r="C289" s="263" t="s">
        <v>500</v>
      </c>
      <c r="D289" s="264" t="s">
        <v>1</v>
      </c>
      <c r="E289" s="265" t="s">
        <v>1</v>
      </c>
      <c r="F289" s="266">
        <v>19.911999999999999</v>
      </c>
      <c r="G289" s="34"/>
      <c r="H289" s="39"/>
    </row>
    <row r="290" spans="1:8" s="2" customFormat="1" ht="16.899999999999999" customHeight="1">
      <c r="A290" s="34"/>
      <c r="B290" s="39"/>
      <c r="C290" s="267" t="s">
        <v>500</v>
      </c>
      <c r="D290" s="267" t="s">
        <v>676</v>
      </c>
      <c r="E290" s="17" t="s">
        <v>1</v>
      </c>
      <c r="F290" s="268">
        <v>19.911999999999999</v>
      </c>
      <c r="G290" s="34"/>
      <c r="H290" s="39"/>
    </row>
    <row r="291" spans="1:8" s="2" customFormat="1" ht="16.899999999999999" customHeight="1">
      <c r="A291" s="34"/>
      <c r="B291" s="39"/>
      <c r="C291" s="269" t="s">
        <v>1038</v>
      </c>
      <c r="D291" s="34"/>
      <c r="E291" s="34"/>
      <c r="F291" s="34"/>
      <c r="G291" s="34"/>
      <c r="H291" s="39"/>
    </row>
    <row r="292" spans="1:8" s="2" customFormat="1" ht="22.5">
      <c r="A292" s="34"/>
      <c r="B292" s="39"/>
      <c r="C292" s="267" t="s">
        <v>496</v>
      </c>
      <c r="D292" s="267" t="s">
        <v>497</v>
      </c>
      <c r="E292" s="17" t="s">
        <v>291</v>
      </c>
      <c r="F292" s="268">
        <v>23.053000000000001</v>
      </c>
      <c r="G292" s="34"/>
      <c r="H292" s="39"/>
    </row>
    <row r="293" spans="1:8" s="2" customFormat="1" ht="16.899999999999999" customHeight="1">
      <c r="A293" s="34"/>
      <c r="B293" s="39"/>
      <c r="C293" s="267" t="s">
        <v>502</v>
      </c>
      <c r="D293" s="267" t="s">
        <v>503</v>
      </c>
      <c r="E293" s="17" t="s">
        <v>291</v>
      </c>
      <c r="F293" s="268">
        <v>20.716000000000001</v>
      </c>
      <c r="G293" s="34"/>
      <c r="H293" s="39"/>
    </row>
    <row r="294" spans="1:8" s="2" customFormat="1" ht="16.899999999999999" customHeight="1">
      <c r="A294" s="34"/>
      <c r="B294" s="39"/>
      <c r="C294" s="263" t="s">
        <v>677</v>
      </c>
      <c r="D294" s="264" t="s">
        <v>1</v>
      </c>
      <c r="E294" s="265" t="s">
        <v>1</v>
      </c>
      <c r="F294" s="266">
        <v>3.141</v>
      </c>
      <c r="G294" s="34"/>
      <c r="H294" s="39"/>
    </row>
    <row r="295" spans="1:8" s="2" customFormat="1" ht="16.899999999999999" customHeight="1">
      <c r="A295" s="34"/>
      <c r="B295" s="39"/>
      <c r="C295" s="267" t="s">
        <v>677</v>
      </c>
      <c r="D295" s="267" t="s">
        <v>678</v>
      </c>
      <c r="E295" s="17" t="s">
        <v>1</v>
      </c>
      <c r="F295" s="268">
        <v>3.141</v>
      </c>
      <c r="G295" s="34"/>
      <c r="H295" s="39"/>
    </row>
    <row r="296" spans="1:8" s="2" customFormat="1" ht="16.899999999999999" customHeight="1">
      <c r="A296" s="34"/>
      <c r="B296" s="39"/>
      <c r="C296" s="269" t="s">
        <v>1038</v>
      </c>
      <c r="D296" s="34"/>
      <c r="E296" s="34"/>
      <c r="F296" s="34"/>
      <c r="G296" s="34"/>
      <c r="H296" s="39"/>
    </row>
    <row r="297" spans="1:8" s="2" customFormat="1" ht="22.5">
      <c r="A297" s="34"/>
      <c r="B297" s="39"/>
      <c r="C297" s="267" t="s">
        <v>496</v>
      </c>
      <c r="D297" s="267" t="s">
        <v>497</v>
      </c>
      <c r="E297" s="17" t="s">
        <v>291</v>
      </c>
      <c r="F297" s="268">
        <v>23.053000000000001</v>
      </c>
      <c r="G297" s="34"/>
      <c r="H297" s="39"/>
    </row>
    <row r="298" spans="1:8" s="2" customFormat="1" ht="16.899999999999999" customHeight="1">
      <c r="A298" s="34"/>
      <c r="B298" s="39"/>
      <c r="C298" s="267" t="s">
        <v>721</v>
      </c>
      <c r="D298" s="267" t="s">
        <v>722</v>
      </c>
      <c r="E298" s="17" t="s">
        <v>140</v>
      </c>
      <c r="F298" s="268">
        <v>4.1070000000000002</v>
      </c>
      <c r="G298" s="34"/>
      <c r="H298" s="39"/>
    </row>
    <row r="299" spans="1:8" s="2" customFormat="1" ht="16.899999999999999" customHeight="1">
      <c r="A299" s="34"/>
      <c r="B299" s="39"/>
      <c r="C299" s="263" t="s">
        <v>224</v>
      </c>
      <c r="D299" s="264" t="s">
        <v>1</v>
      </c>
      <c r="E299" s="265" t="s">
        <v>1</v>
      </c>
      <c r="F299" s="266">
        <v>21.47</v>
      </c>
      <c r="G299" s="34"/>
      <c r="H299" s="39"/>
    </row>
    <row r="300" spans="1:8" s="2" customFormat="1" ht="16.899999999999999" customHeight="1">
      <c r="A300" s="34"/>
      <c r="B300" s="39"/>
      <c r="C300" s="267" t="s">
        <v>224</v>
      </c>
      <c r="D300" s="267" t="s">
        <v>682</v>
      </c>
      <c r="E300" s="17" t="s">
        <v>1</v>
      </c>
      <c r="F300" s="268">
        <v>21.47</v>
      </c>
      <c r="G300" s="34"/>
      <c r="H300" s="39"/>
    </row>
    <row r="301" spans="1:8" s="2" customFormat="1" ht="16.899999999999999" customHeight="1">
      <c r="A301" s="34"/>
      <c r="B301" s="39"/>
      <c r="C301" s="269" t="s">
        <v>1038</v>
      </c>
      <c r="D301" s="34"/>
      <c r="E301" s="34"/>
      <c r="F301" s="34"/>
      <c r="G301" s="34"/>
      <c r="H301" s="39"/>
    </row>
    <row r="302" spans="1:8" s="2" customFormat="1" ht="22.5">
      <c r="A302" s="34"/>
      <c r="B302" s="39"/>
      <c r="C302" s="267" t="s">
        <v>299</v>
      </c>
      <c r="D302" s="267" t="s">
        <v>300</v>
      </c>
      <c r="E302" s="17" t="s">
        <v>301</v>
      </c>
      <c r="F302" s="268">
        <v>21.47</v>
      </c>
      <c r="G302" s="34"/>
      <c r="H302" s="39"/>
    </row>
    <row r="303" spans="1:8" s="2" customFormat="1" ht="22.5">
      <c r="A303" s="34"/>
      <c r="B303" s="39"/>
      <c r="C303" s="267" t="s">
        <v>306</v>
      </c>
      <c r="D303" s="267" t="s">
        <v>307</v>
      </c>
      <c r="E303" s="17" t="s">
        <v>301</v>
      </c>
      <c r="F303" s="268">
        <v>21.47</v>
      </c>
      <c r="G303" s="34"/>
      <c r="H303" s="39"/>
    </row>
    <row r="304" spans="1:8" s="2" customFormat="1" ht="22.5">
      <c r="A304" s="34"/>
      <c r="B304" s="39"/>
      <c r="C304" s="267" t="s">
        <v>310</v>
      </c>
      <c r="D304" s="267" t="s">
        <v>311</v>
      </c>
      <c r="E304" s="17" t="s">
        <v>301</v>
      </c>
      <c r="F304" s="268">
        <v>21.47</v>
      </c>
      <c r="G304" s="34"/>
      <c r="H304" s="39"/>
    </row>
    <row r="305" spans="1:8" s="2" customFormat="1" ht="22.5">
      <c r="A305" s="34"/>
      <c r="B305" s="39"/>
      <c r="C305" s="267" t="s">
        <v>593</v>
      </c>
      <c r="D305" s="267" t="s">
        <v>594</v>
      </c>
      <c r="E305" s="17" t="s">
        <v>571</v>
      </c>
      <c r="F305" s="268">
        <v>36.499000000000002</v>
      </c>
      <c r="G305" s="34"/>
      <c r="H305" s="39"/>
    </row>
    <row r="306" spans="1:8" s="2" customFormat="1" ht="16.899999999999999" customHeight="1">
      <c r="A306" s="34"/>
      <c r="B306" s="39"/>
      <c r="C306" s="263" t="s">
        <v>674</v>
      </c>
      <c r="D306" s="264" t="s">
        <v>1</v>
      </c>
      <c r="E306" s="265" t="s">
        <v>1</v>
      </c>
      <c r="F306" s="266">
        <v>22.236000000000001</v>
      </c>
      <c r="G306" s="34"/>
      <c r="H306" s="39"/>
    </row>
    <row r="307" spans="1:8" s="2" customFormat="1" ht="16.899999999999999" customHeight="1">
      <c r="A307" s="34"/>
      <c r="B307" s="39"/>
      <c r="C307" s="267" t="s">
        <v>674</v>
      </c>
      <c r="D307" s="267" t="s">
        <v>675</v>
      </c>
      <c r="E307" s="17" t="s">
        <v>1</v>
      </c>
      <c r="F307" s="268">
        <v>22.236000000000001</v>
      </c>
      <c r="G307" s="34"/>
      <c r="H307" s="39"/>
    </row>
    <row r="308" spans="1:8" s="2" customFormat="1" ht="16.899999999999999" customHeight="1">
      <c r="A308" s="34"/>
      <c r="B308" s="39"/>
      <c r="C308" s="269" t="s">
        <v>1038</v>
      </c>
      <c r="D308" s="34"/>
      <c r="E308" s="34"/>
      <c r="F308" s="34"/>
      <c r="G308" s="34"/>
      <c r="H308" s="39"/>
    </row>
    <row r="309" spans="1:8" s="2" customFormat="1" ht="22.5">
      <c r="A309" s="34"/>
      <c r="B309" s="39"/>
      <c r="C309" s="267" t="s">
        <v>694</v>
      </c>
      <c r="D309" s="267" t="s">
        <v>695</v>
      </c>
      <c r="E309" s="17" t="s">
        <v>250</v>
      </c>
      <c r="F309" s="268">
        <v>22.236000000000001</v>
      </c>
      <c r="G309" s="34"/>
      <c r="H309" s="39"/>
    </row>
    <row r="310" spans="1:8" s="2" customFormat="1" ht="16.899999999999999" customHeight="1">
      <c r="A310" s="34"/>
      <c r="B310" s="39"/>
      <c r="C310" s="267" t="s">
        <v>685</v>
      </c>
      <c r="D310" s="267" t="s">
        <v>686</v>
      </c>
      <c r="E310" s="17" t="s">
        <v>250</v>
      </c>
      <c r="F310" s="268">
        <v>22.236000000000001</v>
      </c>
      <c r="G310" s="34"/>
      <c r="H310" s="39"/>
    </row>
    <row r="311" spans="1:8" s="2" customFormat="1" ht="16.899999999999999" customHeight="1">
      <c r="A311" s="34"/>
      <c r="B311" s="39"/>
      <c r="C311" s="267" t="s">
        <v>689</v>
      </c>
      <c r="D311" s="267" t="s">
        <v>690</v>
      </c>
      <c r="E311" s="17" t="s">
        <v>691</v>
      </c>
      <c r="F311" s="268">
        <v>0.55600000000000005</v>
      </c>
      <c r="G311" s="34"/>
      <c r="H311" s="39"/>
    </row>
    <row r="312" spans="1:8" s="2" customFormat="1" ht="16.899999999999999" customHeight="1">
      <c r="A312" s="34"/>
      <c r="B312" s="39"/>
      <c r="C312" s="267" t="s">
        <v>698</v>
      </c>
      <c r="D312" s="267" t="s">
        <v>699</v>
      </c>
      <c r="E312" s="17" t="s">
        <v>301</v>
      </c>
      <c r="F312" s="268">
        <v>1.1120000000000001</v>
      </c>
      <c r="G312" s="34"/>
      <c r="H312" s="39"/>
    </row>
    <row r="313" spans="1:8" s="2" customFormat="1" ht="26.45" customHeight="1">
      <c r="A313" s="34"/>
      <c r="B313" s="39"/>
      <c r="C313" s="262" t="s">
        <v>1042</v>
      </c>
      <c r="D313" s="262" t="s">
        <v>97</v>
      </c>
      <c r="E313" s="34"/>
      <c r="F313" s="34"/>
      <c r="G313" s="34"/>
      <c r="H313" s="39"/>
    </row>
    <row r="314" spans="1:8" s="2" customFormat="1" ht="16.899999999999999" customHeight="1">
      <c r="A314" s="34"/>
      <c r="B314" s="39"/>
      <c r="C314" s="263" t="s">
        <v>757</v>
      </c>
      <c r="D314" s="264" t="s">
        <v>1</v>
      </c>
      <c r="E314" s="265" t="s">
        <v>1</v>
      </c>
      <c r="F314" s="266">
        <v>15</v>
      </c>
      <c r="G314" s="34"/>
      <c r="H314" s="39"/>
    </row>
    <row r="315" spans="1:8" s="2" customFormat="1" ht="16.899999999999999" customHeight="1">
      <c r="A315" s="34"/>
      <c r="B315" s="39"/>
      <c r="C315" s="267" t="s">
        <v>757</v>
      </c>
      <c r="D315" s="267" t="s">
        <v>8</v>
      </c>
      <c r="E315" s="17" t="s">
        <v>1</v>
      </c>
      <c r="F315" s="268">
        <v>15</v>
      </c>
      <c r="G315" s="34"/>
      <c r="H315" s="39"/>
    </row>
    <row r="316" spans="1:8" s="2" customFormat="1" ht="16.899999999999999" customHeight="1">
      <c r="A316" s="34"/>
      <c r="B316" s="39"/>
      <c r="C316" s="269" t="s">
        <v>1038</v>
      </c>
      <c r="D316" s="34"/>
      <c r="E316" s="34"/>
      <c r="F316" s="34"/>
      <c r="G316" s="34"/>
      <c r="H316" s="39"/>
    </row>
    <row r="317" spans="1:8" s="2" customFormat="1" ht="22.5">
      <c r="A317" s="34"/>
      <c r="B317" s="39"/>
      <c r="C317" s="267" t="s">
        <v>784</v>
      </c>
      <c r="D317" s="267" t="s">
        <v>785</v>
      </c>
      <c r="E317" s="17" t="s">
        <v>291</v>
      </c>
      <c r="F317" s="268">
        <v>15</v>
      </c>
      <c r="G317" s="34"/>
      <c r="H317" s="39"/>
    </row>
    <row r="318" spans="1:8" s="2" customFormat="1" ht="16.899999999999999" customHeight="1">
      <c r="A318" s="34"/>
      <c r="B318" s="39"/>
      <c r="C318" s="267" t="s">
        <v>869</v>
      </c>
      <c r="D318" s="267" t="s">
        <v>870</v>
      </c>
      <c r="E318" s="17" t="s">
        <v>291</v>
      </c>
      <c r="F318" s="268">
        <v>17</v>
      </c>
      <c r="G318" s="34"/>
      <c r="H318" s="39"/>
    </row>
    <row r="319" spans="1:8" s="2" customFormat="1" ht="16.899999999999999" customHeight="1">
      <c r="A319" s="34"/>
      <c r="B319" s="39"/>
      <c r="C319" s="267" t="s">
        <v>892</v>
      </c>
      <c r="D319" s="267" t="s">
        <v>893</v>
      </c>
      <c r="E319" s="17" t="s">
        <v>291</v>
      </c>
      <c r="F319" s="268">
        <v>47</v>
      </c>
      <c r="G319" s="34"/>
      <c r="H319" s="39"/>
    </row>
    <row r="320" spans="1:8" s="2" customFormat="1" ht="16.899999999999999" customHeight="1">
      <c r="A320" s="34"/>
      <c r="B320" s="39"/>
      <c r="C320" s="267" t="s">
        <v>667</v>
      </c>
      <c r="D320" s="267" t="s">
        <v>668</v>
      </c>
      <c r="E320" s="17" t="s">
        <v>291</v>
      </c>
      <c r="F320" s="268">
        <v>221</v>
      </c>
      <c r="G320" s="34"/>
      <c r="H320" s="39"/>
    </row>
    <row r="321" spans="1:8" s="2" customFormat="1" ht="16.899999999999999" customHeight="1">
      <c r="A321" s="34"/>
      <c r="B321" s="39"/>
      <c r="C321" s="263" t="s">
        <v>743</v>
      </c>
      <c r="D321" s="264" t="s">
        <v>1</v>
      </c>
      <c r="E321" s="265" t="s">
        <v>1</v>
      </c>
      <c r="F321" s="266">
        <v>282</v>
      </c>
      <c r="G321" s="34"/>
      <c r="H321" s="39"/>
    </row>
    <row r="322" spans="1:8" s="2" customFormat="1" ht="16.899999999999999" customHeight="1">
      <c r="A322" s="34"/>
      <c r="B322" s="39"/>
      <c r="C322" s="267" t="s">
        <v>743</v>
      </c>
      <c r="D322" s="267" t="s">
        <v>744</v>
      </c>
      <c r="E322" s="17" t="s">
        <v>1</v>
      </c>
      <c r="F322" s="268">
        <v>282</v>
      </c>
      <c r="G322" s="34"/>
      <c r="H322" s="39"/>
    </row>
    <row r="323" spans="1:8" s="2" customFormat="1" ht="16.899999999999999" customHeight="1">
      <c r="A323" s="34"/>
      <c r="B323" s="39"/>
      <c r="C323" s="269" t="s">
        <v>1038</v>
      </c>
      <c r="D323" s="34"/>
      <c r="E323" s="34"/>
      <c r="F323" s="34"/>
      <c r="G323" s="34"/>
      <c r="H323" s="39"/>
    </row>
    <row r="324" spans="1:8" s="2" customFormat="1" ht="16.899999999999999" customHeight="1">
      <c r="A324" s="34"/>
      <c r="B324" s="39"/>
      <c r="C324" s="267" t="s">
        <v>777</v>
      </c>
      <c r="D324" s="267" t="s">
        <v>778</v>
      </c>
      <c r="E324" s="17" t="s">
        <v>291</v>
      </c>
      <c r="F324" s="268">
        <v>282</v>
      </c>
      <c r="G324" s="34"/>
      <c r="H324" s="39"/>
    </row>
    <row r="325" spans="1:8" s="2" customFormat="1" ht="16.899999999999999" customHeight="1">
      <c r="A325" s="34"/>
      <c r="B325" s="39"/>
      <c r="C325" s="267" t="s">
        <v>781</v>
      </c>
      <c r="D325" s="267" t="s">
        <v>782</v>
      </c>
      <c r="E325" s="17" t="s">
        <v>291</v>
      </c>
      <c r="F325" s="268">
        <v>282</v>
      </c>
      <c r="G325" s="34"/>
      <c r="H325" s="39"/>
    </row>
    <row r="326" spans="1:8" s="2" customFormat="1" ht="16.899999999999999" customHeight="1">
      <c r="A326" s="34"/>
      <c r="B326" s="39"/>
      <c r="C326" s="263" t="s">
        <v>741</v>
      </c>
      <c r="D326" s="264" t="s">
        <v>1</v>
      </c>
      <c r="E326" s="265" t="s">
        <v>1</v>
      </c>
      <c r="F326" s="266">
        <v>64</v>
      </c>
      <c r="G326" s="34"/>
      <c r="H326" s="39"/>
    </row>
    <row r="327" spans="1:8" s="2" customFormat="1" ht="16.899999999999999" customHeight="1">
      <c r="A327" s="34"/>
      <c r="B327" s="39"/>
      <c r="C327" s="267" t="s">
        <v>741</v>
      </c>
      <c r="D327" s="267" t="s">
        <v>773</v>
      </c>
      <c r="E327" s="17" t="s">
        <v>1</v>
      </c>
      <c r="F327" s="268">
        <v>64</v>
      </c>
      <c r="G327" s="34"/>
      <c r="H327" s="39"/>
    </row>
    <row r="328" spans="1:8" s="2" customFormat="1" ht="16.899999999999999" customHeight="1">
      <c r="A328" s="34"/>
      <c r="B328" s="39"/>
      <c r="C328" s="269" t="s">
        <v>1038</v>
      </c>
      <c r="D328" s="34"/>
      <c r="E328" s="34"/>
      <c r="F328" s="34"/>
      <c r="G328" s="34"/>
      <c r="H328" s="39"/>
    </row>
    <row r="329" spans="1:8" s="2" customFormat="1" ht="16.899999999999999" customHeight="1">
      <c r="A329" s="34"/>
      <c r="B329" s="39"/>
      <c r="C329" s="267" t="s">
        <v>769</v>
      </c>
      <c r="D329" s="267" t="s">
        <v>770</v>
      </c>
      <c r="E329" s="17" t="s">
        <v>291</v>
      </c>
      <c r="F329" s="268">
        <v>64</v>
      </c>
      <c r="G329" s="34"/>
      <c r="H329" s="39"/>
    </row>
    <row r="330" spans="1:8" s="2" customFormat="1" ht="16.899999999999999" customHeight="1">
      <c r="A330" s="34"/>
      <c r="B330" s="39"/>
      <c r="C330" s="267" t="s">
        <v>774</v>
      </c>
      <c r="D330" s="267" t="s">
        <v>775</v>
      </c>
      <c r="E330" s="17" t="s">
        <v>291</v>
      </c>
      <c r="F330" s="268">
        <v>64</v>
      </c>
      <c r="G330" s="34"/>
      <c r="H330" s="39"/>
    </row>
    <row r="331" spans="1:8" s="2" customFormat="1" ht="16.899999999999999" customHeight="1">
      <c r="A331" s="34"/>
      <c r="B331" s="39"/>
      <c r="C331" s="263" t="s">
        <v>738</v>
      </c>
      <c r="D331" s="264" t="s">
        <v>1</v>
      </c>
      <c r="E331" s="265" t="s">
        <v>1</v>
      </c>
      <c r="F331" s="266">
        <v>0.74</v>
      </c>
      <c r="G331" s="34"/>
      <c r="H331" s="39"/>
    </row>
    <row r="332" spans="1:8" s="2" customFormat="1" ht="16.899999999999999" customHeight="1">
      <c r="A332" s="34"/>
      <c r="B332" s="39"/>
      <c r="C332" s="267" t="s">
        <v>738</v>
      </c>
      <c r="D332" s="267" t="s">
        <v>937</v>
      </c>
      <c r="E332" s="17" t="s">
        <v>1</v>
      </c>
      <c r="F332" s="268">
        <v>0.74</v>
      </c>
      <c r="G332" s="34"/>
      <c r="H332" s="39"/>
    </row>
    <row r="333" spans="1:8" s="2" customFormat="1" ht="16.899999999999999" customHeight="1">
      <c r="A333" s="34"/>
      <c r="B333" s="39"/>
      <c r="C333" s="269" t="s">
        <v>1038</v>
      </c>
      <c r="D333" s="34"/>
      <c r="E333" s="34"/>
      <c r="F333" s="34"/>
      <c r="G333" s="34"/>
      <c r="H333" s="39"/>
    </row>
    <row r="334" spans="1:8" s="2" customFormat="1" ht="22.5">
      <c r="A334" s="34"/>
      <c r="B334" s="39"/>
      <c r="C334" s="267" t="s">
        <v>933</v>
      </c>
      <c r="D334" s="267" t="s">
        <v>934</v>
      </c>
      <c r="E334" s="17" t="s">
        <v>571</v>
      </c>
      <c r="F334" s="268">
        <v>6.3719999999999999</v>
      </c>
      <c r="G334" s="34"/>
      <c r="H334" s="39"/>
    </row>
    <row r="335" spans="1:8" s="2" customFormat="1" ht="22.5">
      <c r="A335" s="34"/>
      <c r="B335" s="39"/>
      <c r="C335" s="267" t="s">
        <v>938</v>
      </c>
      <c r="D335" s="267" t="s">
        <v>939</v>
      </c>
      <c r="E335" s="17" t="s">
        <v>571</v>
      </c>
      <c r="F335" s="268">
        <v>57.8</v>
      </c>
      <c r="G335" s="34"/>
      <c r="H335" s="39"/>
    </row>
    <row r="336" spans="1:8" s="2" customFormat="1" ht="16.899999999999999" customHeight="1">
      <c r="A336" s="34"/>
      <c r="B336" s="39"/>
      <c r="C336" s="263" t="s">
        <v>740</v>
      </c>
      <c r="D336" s="264" t="s">
        <v>1</v>
      </c>
      <c r="E336" s="265" t="s">
        <v>1</v>
      </c>
      <c r="F336" s="266">
        <v>4</v>
      </c>
      <c r="G336" s="34"/>
      <c r="H336" s="39"/>
    </row>
    <row r="337" spans="1:8" s="2" customFormat="1" ht="16.899999999999999" customHeight="1">
      <c r="A337" s="34"/>
      <c r="B337" s="39"/>
      <c r="C337" s="267" t="s">
        <v>740</v>
      </c>
      <c r="D337" s="267" t="s">
        <v>107</v>
      </c>
      <c r="E337" s="17" t="s">
        <v>1</v>
      </c>
      <c r="F337" s="268">
        <v>4</v>
      </c>
      <c r="G337" s="34"/>
      <c r="H337" s="39"/>
    </row>
    <row r="338" spans="1:8" s="2" customFormat="1" ht="16.899999999999999" customHeight="1">
      <c r="A338" s="34"/>
      <c r="B338" s="39"/>
      <c r="C338" s="269" t="s">
        <v>1038</v>
      </c>
      <c r="D338" s="34"/>
      <c r="E338" s="34"/>
      <c r="F338" s="34"/>
      <c r="G338" s="34"/>
      <c r="H338" s="39"/>
    </row>
    <row r="339" spans="1:8" s="2" customFormat="1" ht="16.899999999999999" customHeight="1">
      <c r="A339" s="34"/>
      <c r="B339" s="39"/>
      <c r="C339" s="267" t="s">
        <v>836</v>
      </c>
      <c r="D339" s="267" t="s">
        <v>837</v>
      </c>
      <c r="E339" s="17" t="s">
        <v>140</v>
      </c>
      <c r="F339" s="268">
        <v>4</v>
      </c>
      <c r="G339" s="34"/>
      <c r="H339" s="39"/>
    </row>
    <row r="340" spans="1:8" s="2" customFormat="1" ht="16.899999999999999" customHeight="1">
      <c r="A340" s="34"/>
      <c r="B340" s="39"/>
      <c r="C340" s="267" t="s">
        <v>831</v>
      </c>
      <c r="D340" s="267" t="s">
        <v>832</v>
      </c>
      <c r="E340" s="17" t="s">
        <v>140</v>
      </c>
      <c r="F340" s="268">
        <v>8</v>
      </c>
      <c r="G340" s="34"/>
      <c r="H340" s="39"/>
    </row>
    <row r="341" spans="1:8" s="2" customFormat="1" ht="16.899999999999999" customHeight="1">
      <c r="A341" s="34"/>
      <c r="B341" s="39"/>
      <c r="C341" s="267" t="s">
        <v>844</v>
      </c>
      <c r="D341" s="267" t="s">
        <v>845</v>
      </c>
      <c r="E341" s="17" t="s">
        <v>140</v>
      </c>
      <c r="F341" s="268">
        <v>3</v>
      </c>
      <c r="G341" s="34"/>
      <c r="H341" s="39"/>
    </row>
    <row r="342" spans="1:8" s="2" customFormat="1" ht="16.899999999999999" customHeight="1">
      <c r="A342" s="34"/>
      <c r="B342" s="39"/>
      <c r="C342" s="267" t="s">
        <v>928</v>
      </c>
      <c r="D342" s="267" t="s">
        <v>929</v>
      </c>
      <c r="E342" s="17" t="s">
        <v>301</v>
      </c>
      <c r="F342" s="268">
        <v>2.56</v>
      </c>
      <c r="G342" s="34"/>
      <c r="H342" s="39"/>
    </row>
    <row r="343" spans="1:8" s="2" customFormat="1" ht="22.5">
      <c r="A343" s="34"/>
      <c r="B343" s="39"/>
      <c r="C343" s="267" t="s">
        <v>933</v>
      </c>
      <c r="D343" s="267" t="s">
        <v>934</v>
      </c>
      <c r="E343" s="17" t="s">
        <v>571</v>
      </c>
      <c r="F343" s="268">
        <v>6.3719999999999999</v>
      </c>
      <c r="G343" s="34"/>
      <c r="H343" s="39"/>
    </row>
    <row r="344" spans="1:8" s="2" customFormat="1" ht="16.899999999999999" customHeight="1">
      <c r="A344" s="34"/>
      <c r="B344" s="39"/>
      <c r="C344" s="263" t="s">
        <v>735</v>
      </c>
      <c r="D344" s="264" t="s">
        <v>1</v>
      </c>
      <c r="E344" s="265" t="s">
        <v>1</v>
      </c>
      <c r="F344" s="266">
        <v>2.56</v>
      </c>
      <c r="G344" s="34"/>
      <c r="H344" s="39"/>
    </row>
    <row r="345" spans="1:8" s="2" customFormat="1" ht="16.899999999999999" customHeight="1">
      <c r="A345" s="34"/>
      <c r="B345" s="39"/>
      <c r="C345" s="267" t="s">
        <v>735</v>
      </c>
      <c r="D345" s="267" t="s">
        <v>932</v>
      </c>
      <c r="E345" s="17" t="s">
        <v>1</v>
      </c>
      <c r="F345" s="268">
        <v>2.56</v>
      </c>
      <c r="G345" s="34"/>
      <c r="H345" s="39"/>
    </row>
    <row r="346" spans="1:8" s="2" customFormat="1" ht="16.899999999999999" customHeight="1">
      <c r="A346" s="34"/>
      <c r="B346" s="39"/>
      <c r="C346" s="269" t="s">
        <v>1038</v>
      </c>
      <c r="D346" s="34"/>
      <c r="E346" s="34"/>
      <c r="F346" s="34"/>
      <c r="G346" s="34"/>
      <c r="H346" s="39"/>
    </row>
    <row r="347" spans="1:8" s="2" customFormat="1" ht="16.899999999999999" customHeight="1">
      <c r="A347" s="34"/>
      <c r="B347" s="39"/>
      <c r="C347" s="267" t="s">
        <v>928</v>
      </c>
      <c r="D347" s="267" t="s">
        <v>929</v>
      </c>
      <c r="E347" s="17" t="s">
        <v>301</v>
      </c>
      <c r="F347" s="268">
        <v>2.56</v>
      </c>
      <c r="G347" s="34"/>
      <c r="H347" s="39"/>
    </row>
    <row r="348" spans="1:8" s="2" customFormat="1" ht="22.5">
      <c r="A348" s="34"/>
      <c r="B348" s="39"/>
      <c r="C348" s="267" t="s">
        <v>306</v>
      </c>
      <c r="D348" s="267" t="s">
        <v>307</v>
      </c>
      <c r="E348" s="17" t="s">
        <v>301</v>
      </c>
      <c r="F348" s="268">
        <v>0.32</v>
      </c>
      <c r="G348" s="34"/>
      <c r="H348" s="39"/>
    </row>
    <row r="349" spans="1:8" s="2" customFormat="1" ht="16.899999999999999" customHeight="1">
      <c r="A349" s="34"/>
      <c r="B349" s="39"/>
      <c r="C349" s="267" t="s">
        <v>883</v>
      </c>
      <c r="D349" s="267" t="s">
        <v>884</v>
      </c>
      <c r="E349" s="17" t="s">
        <v>301</v>
      </c>
      <c r="F349" s="268">
        <v>2.56</v>
      </c>
      <c r="G349" s="34"/>
      <c r="H349" s="39"/>
    </row>
    <row r="350" spans="1:8" s="2" customFormat="1" ht="16.899999999999999" customHeight="1">
      <c r="A350" s="34"/>
      <c r="B350" s="39"/>
      <c r="C350" s="263" t="s">
        <v>745</v>
      </c>
      <c r="D350" s="264" t="s">
        <v>1</v>
      </c>
      <c r="E350" s="265" t="s">
        <v>1</v>
      </c>
      <c r="F350" s="266">
        <v>174</v>
      </c>
      <c r="G350" s="34"/>
      <c r="H350" s="39"/>
    </row>
    <row r="351" spans="1:8" s="2" customFormat="1" ht="16.899999999999999" customHeight="1">
      <c r="A351" s="34"/>
      <c r="B351" s="39"/>
      <c r="C351" s="267" t="s">
        <v>745</v>
      </c>
      <c r="D351" s="267" t="s">
        <v>746</v>
      </c>
      <c r="E351" s="17" t="s">
        <v>1</v>
      </c>
      <c r="F351" s="268">
        <v>174</v>
      </c>
      <c r="G351" s="34"/>
      <c r="H351" s="39"/>
    </row>
    <row r="352" spans="1:8" s="2" customFormat="1" ht="16.899999999999999" customHeight="1">
      <c r="A352" s="34"/>
      <c r="B352" s="39"/>
      <c r="C352" s="269" t="s">
        <v>1038</v>
      </c>
      <c r="D352" s="34"/>
      <c r="E352" s="34"/>
      <c r="F352" s="34"/>
      <c r="G352" s="34"/>
      <c r="H352" s="39"/>
    </row>
    <row r="353" spans="1:8" s="2" customFormat="1" ht="16.899999999999999" customHeight="1">
      <c r="A353" s="34"/>
      <c r="B353" s="39"/>
      <c r="C353" s="267" t="s">
        <v>788</v>
      </c>
      <c r="D353" s="267" t="s">
        <v>789</v>
      </c>
      <c r="E353" s="17" t="s">
        <v>291</v>
      </c>
      <c r="F353" s="268">
        <v>174</v>
      </c>
      <c r="G353" s="34"/>
      <c r="H353" s="39"/>
    </row>
    <row r="354" spans="1:8" s="2" customFormat="1" ht="16.899999999999999" customHeight="1">
      <c r="A354" s="34"/>
      <c r="B354" s="39"/>
      <c r="C354" s="267" t="s">
        <v>792</v>
      </c>
      <c r="D354" s="267" t="s">
        <v>793</v>
      </c>
      <c r="E354" s="17" t="s">
        <v>691</v>
      </c>
      <c r="F354" s="268">
        <v>69.599999999999994</v>
      </c>
      <c r="G354" s="34"/>
      <c r="H354" s="39"/>
    </row>
    <row r="355" spans="1:8" s="2" customFormat="1" ht="16.899999999999999" customHeight="1">
      <c r="A355" s="34"/>
      <c r="B355" s="39"/>
      <c r="C355" s="263" t="s">
        <v>749</v>
      </c>
      <c r="D355" s="264" t="s">
        <v>1</v>
      </c>
      <c r="E355" s="265" t="s">
        <v>1</v>
      </c>
      <c r="F355" s="266">
        <v>263</v>
      </c>
      <c r="G355" s="34"/>
      <c r="H355" s="39"/>
    </row>
    <row r="356" spans="1:8" s="2" customFormat="1" ht="16.899999999999999" customHeight="1">
      <c r="A356" s="34"/>
      <c r="B356" s="39"/>
      <c r="C356" s="267" t="s">
        <v>749</v>
      </c>
      <c r="D356" s="267" t="s">
        <v>750</v>
      </c>
      <c r="E356" s="17" t="s">
        <v>1</v>
      </c>
      <c r="F356" s="268">
        <v>263</v>
      </c>
      <c r="G356" s="34"/>
      <c r="H356" s="39"/>
    </row>
    <row r="357" spans="1:8" s="2" customFormat="1" ht="16.899999999999999" customHeight="1">
      <c r="A357" s="34"/>
      <c r="B357" s="39"/>
      <c r="C357" s="269" t="s">
        <v>1038</v>
      </c>
      <c r="D357" s="34"/>
      <c r="E357" s="34"/>
      <c r="F357" s="34"/>
      <c r="G357" s="34"/>
      <c r="H357" s="39"/>
    </row>
    <row r="358" spans="1:8" s="2" customFormat="1" ht="22.5">
      <c r="A358" s="34"/>
      <c r="B358" s="39"/>
      <c r="C358" s="267" t="s">
        <v>912</v>
      </c>
      <c r="D358" s="267" t="s">
        <v>913</v>
      </c>
      <c r="E358" s="17" t="s">
        <v>291</v>
      </c>
      <c r="F358" s="268">
        <v>263</v>
      </c>
      <c r="G358" s="34"/>
      <c r="H358" s="39"/>
    </row>
    <row r="359" spans="1:8" s="2" customFormat="1" ht="22.5">
      <c r="A359" s="34"/>
      <c r="B359" s="39"/>
      <c r="C359" s="267" t="s">
        <v>916</v>
      </c>
      <c r="D359" s="267" t="s">
        <v>917</v>
      </c>
      <c r="E359" s="17" t="s">
        <v>291</v>
      </c>
      <c r="F359" s="268">
        <v>263</v>
      </c>
      <c r="G359" s="34"/>
      <c r="H359" s="39"/>
    </row>
    <row r="360" spans="1:8" s="2" customFormat="1" ht="16.899999999999999" customHeight="1">
      <c r="A360" s="34"/>
      <c r="B360" s="39"/>
      <c r="C360" s="263" t="s">
        <v>747</v>
      </c>
      <c r="D360" s="264" t="s">
        <v>1</v>
      </c>
      <c r="E360" s="265" t="s">
        <v>1</v>
      </c>
      <c r="F360" s="266">
        <v>2.88</v>
      </c>
      <c r="G360" s="34"/>
      <c r="H360" s="39"/>
    </row>
    <row r="361" spans="1:8" s="2" customFormat="1" ht="16.899999999999999" customHeight="1">
      <c r="A361" s="34"/>
      <c r="B361" s="39"/>
      <c r="C361" s="267" t="s">
        <v>747</v>
      </c>
      <c r="D361" s="267" t="s">
        <v>863</v>
      </c>
      <c r="E361" s="17" t="s">
        <v>1</v>
      </c>
      <c r="F361" s="268">
        <v>2.88</v>
      </c>
      <c r="G361" s="34"/>
      <c r="H361" s="39"/>
    </row>
    <row r="362" spans="1:8" s="2" customFormat="1" ht="16.899999999999999" customHeight="1">
      <c r="A362" s="34"/>
      <c r="B362" s="39"/>
      <c r="C362" s="269" t="s">
        <v>1038</v>
      </c>
      <c r="D362" s="34"/>
      <c r="E362" s="34"/>
      <c r="F362" s="34"/>
      <c r="G362" s="34"/>
      <c r="H362" s="39"/>
    </row>
    <row r="363" spans="1:8" s="2" customFormat="1" ht="16.899999999999999" customHeight="1">
      <c r="A363" s="34"/>
      <c r="B363" s="39"/>
      <c r="C363" s="267" t="s">
        <v>859</v>
      </c>
      <c r="D363" s="267" t="s">
        <v>860</v>
      </c>
      <c r="E363" s="17" t="s">
        <v>301</v>
      </c>
      <c r="F363" s="268">
        <v>2.88</v>
      </c>
      <c r="G363" s="34"/>
      <c r="H363" s="39"/>
    </row>
    <row r="364" spans="1:8" s="2" customFormat="1" ht="22.5">
      <c r="A364" s="34"/>
      <c r="B364" s="39"/>
      <c r="C364" s="267" t="s">
        <v>306</v>
      </c>
      <c r="D364" s="267" t="s">
        <v>307</v>
      </c>
      <c r="E364" s="17" t="s">
        <v>301</v>
      </c>
      <c r="F364" s="268">
        <v>0.32</v>
      </c>
      <c r="G364" s="34"/>
      <c r="H364" s="39"/>
    </row>
    <row r="365" spans="1:8" s="2" customFormat="1" ht="22.5">
      <c r="A365" s="34"/>
      <c r="B365" s="39"/>
      <c r="C365" s="267" t="s">
        <v>905</v>
      </c>
      <c r="D365" s="267" t="s">
        <v>906</v>
      </c>
      <c r="E365" s="17" t="s">
        <v>301</v>
      </c>
      <c r="F365" s="268">
        <v>2.3140000000000001</v>
      </c>
      <c r="G365" s="34"/>
      <c r="H365" s="39"/>
    </row>
    <row r="366" spans="1:8" s="2" customFormat="1" ht="16.899999999999999" customHeight="1">
      <c r="A366" s="34"/>
      <c r="B366" s="39"/>
      <c r="C366" s="263" t="s">
        <v>751</v>
      </c>
      <c r="D366" s="264" t="s">
        <v>1</v>
      </c>
      <c r="E366" s="265" t="s">
        <v>1</v>
      </c>
      <c r="F366" s="266">
        <v>41</v>
      </c>
      <c r="G366" s="34"/>
      <c r="H366" s="39"/>
    </row>
    <row r="367" spans="1:8" s="2" customFormat="1" ht="16.899999999999999" customHeight="1">
      <c r="A367" s="34"/>
      <c r="B367" s="39"/>
      <c r="C367" s="267" t="s">
        <v>751</v>
      </c>
      <c r="D367" s="267" t="s">
        <v>923</v>
      </c>
      <c r="E367" s="17" t="s">
        <v>1</v>
      </c>
      <c r="F367" s="268">
        <v>41</v>
      </c>
      <c r="G367" s="34"/>
      <c r="H367" s="39"/>
    </row>
    <row r="368" spans="1:8" s="2" customFormat="1" ht="16.899999999999999" customHeight="1">
      <c r="A368" s="34"/>
      <c r="B368" s="39"/>
      <c r="C368" s="269" t="s">
        <v>1038</v>
      </c>
      <c r="D368" s="34"/>
      <c r="E368" s="34"/>
      <c r="F368" s="34"/>
      <c r="G368" s="34"/>
      <c r="H368" s="39"/>
    </row>
    <row r="369" spans="1:8" s="2" customFormat="1" ht="22.5">
      <c r="A369" s="34"/>
      <c r="B369" s="39"/>
      <c r="C369" s="267" t="s">
        <v>919</v>
      </c>
      <c r="D369" s="267" t="s">
        <v>920</v>
      </c>
      <c r="E369" s="17" t="s">
        <v>291</v>
      </c>
      <c r="F369" s="268">
        <v>47</v>
      </c>
      <c r="G369" s="34"/>
      <c r="H369" s="39"/>
    </row>
    <row r="370" spans="1:8" s="2" customFormat="1" ht="22.5">
      <c r="A370" s="34"/>
      <c r="B370" s="39"/>
      <c r="C370" s="267" t="s">
        <v>925</v>
      </c>
      <c r="D370" s="267" t="s">
        <v>926</v>
      </c>
      <c r="E370" s="17" t="s">
        <v>291</v>
      </c>
      <c r="F370" s="268">
        <v>41</v>
      </c>
      <c r="G370" s="34"/>
      <c r="H370" s="39"/>
    </row>
    <row r="371" spans="1:8" s="2" customFormat="1" ht="16.899999999999999" customHeight="1">
      <c r="A371" s="34"/>
      <c r="B371" s="39"/>
      <c r="C371" s="263" t="s">
        <v>733</v>
      </c>
      <c r="D371" s="264" t="s">
        <v>1</v>
      </c>
      <c r="E371" s="265" t="s">
        <v>1</v>
      </c>
      <c r="F371" s="266">
        <v>0.32</v>
      </c>
      <c r="G371" s="34"/>
      <c r="H371" s="39"/>
    </row>
    <row r="372" spans="1:8" s="2" customFormat="1" ht="16.899999999999999" customHeight="1">
      <c r="A372" s="34"/>
      <c r="B372" s="39"/>
      <c r="C372" s="267" t="s">
        <v>733</v>
      </c>
      <c r="D372" s="267" t="s">
        <v>762</v>
      </c>
      <c r="E372" s="17" t="s">
        <v>1</v>
      </c>
      <c r="F372" s="268">
        <v>0.32</v>
      </c>
      <c r="G372" s="34"/>
      <c r="H372" s="39"/>
    </row>
    <row r="373" spans="1:8" s="2" customFormat="1" ht="16.899999999999999" customHeight="1">
      <c r="A373" s="34"/>
      <c r="B373" s="39"/>
      <c r="C373" s="269" t="s">
        <v>1038</v>
      </c>
      <c r="D373" s="34"/>
      <c r="E373" s="34"/>
      <c r="F373" s="34"/>
      <c r="G373" s="34"/>
      <c r="H373" s="39"/>
    </row>
    <row r="374" spans="1:8" s="2" customFormat="1" ht="22.5">
      <c r="A374" s="34"/>
      <c r="B374" s="39"/>
      <c r="C374" s="267" t="s">
        <v>306</v>
      </c>
      <c r="D374" s="267" t="s">
        <v>307</v>
      </c>
      <c r="E374" s="17" t="s">
        <v>301</v>
      </c>
      <c r="F374" s="268">
        <v>0.32</v>
      </c>
      <c r="G374" s="34"/>
      <c r="H374" s="39"/>
    </row>
    <row r="375" spans="1:8" s="2" customFormat="1" ht="22.5">
      <c r="A375" s="34"/>
      <c r="B375" s="39"/>
      <c r="C375" s="267" t="s">
        <v>310</v>
      </c>
      <c r="D375" s="267" t="s">
        <v>311</v>
      </c>
      <c r="E375" s="17" t="s">
        <v>301</v>
      </c>
      <c r="F375" s="268">
        <v>0.32</v>
      </c>
      <c r="G375" s="34"/>
      <c r="H375" s="39"/>
    </row>
    <row r="376" spans="1:8" s="2" customFormat="1" ht="22.5">
      <c r="A376" s="34"/>
      <c r="B376" s="39"/>
      <c r="C376" s="267" t="s">
        <v>593</v>
      </c>
      <c r="D376" s="267" t="s">
        <v>594</v>
      </c>
      <c r="E376" s="17" t="s">
        <v>571</v>
      </c>
      <c r="F376" s="268">
        <v>0.32</v>
      </c>
      <c r="G376" s="34"/>
      <c r="H376" s="39"/>
    </row>
    <row r="377" spans="1:8" s="2" customFormat="1" ht="16.899999999999999" customHeight="1">
      <c r="A377" s="34"/>
      <c r="B377" s="39"/>
      <c r="C377" s="263" t="s">
        <v>752</v>
      </c>
      <c r="D377" s="264" t="s">
        <v>1</v>
      </c>
      <c r="E377" s="265" t="s">
        <v>1</v>
      </c>
      <c r="F377" s="266">
        <v>18</v>
      </c>
      <c r="G377" s="34"/>
      <c r="H377" s="39"/>
    </row>
    <row r="378" spans="1:8" s="2" customFormat="1" ht="16.899999999999999" customHeight="1">
      <c r="A378" s="34"/>
      <c r="B378" s="39"/>
      <c r="C378" s="267" t="s">
        <v>752</v>
      </c>
      <c r="D378" s="267" t="s">
        <v>868</v>
      </c>
      <c r="E378" s="17" t="s">
        <v>1</v>
      </c>
      <c r="F378" s="268">
        <v>18</v>
      </c>
      <c r="G378" s="34"/>
      <c r="H378" s="39"/>
    </row>
    <row r="379" spans="1:8" s="2" customFormat="1" ht="16.899999999999999" customHeight="1">
      <c r="A379" s="34"/>
      <c r="B379" s="39"/>
      <c r="C379" s="269" t="s">
        <v>1038</v>
      </c>
      <c r="D379" s="34"/>
      <c r="E379" s="34"/>
      <c r="F379" s="34"/>
      <c r="G379" s="34"/>
      <c r="H379" s="39"/>
    </row>
    <row r="380" spans="1:8" s="2" customFormat="1" ht="16.899999999999999" customHeight="1">
      <c r="A380" s="34"/>
      <c r="B380" s="39"/>
      <c r="C380" s="267" t="s">
        <v>864</v>
      </c>
      <c r="D380" s="267" t="s">
        <v>865</v>
      </c>
      <c r="E380" s="17" t="s">
        <v>291</v>
      </c>
      <c r="F380" s="268">
        <v>18</v>
      </c>
      <c r="G380" s="34"/>
      <c r="H380" s="39"/>
    </row>
    <row r="381" spans="1:8" s="2" customFormat="1" ht="16.899999999999999" customHeight="1">
      <c r="A381" s="34"/>
      <c r="B381" s="39"/>
      <c r="C381" s="267" t="s">
        <v>873</v>
      </c>
      <c r="D381" s="267" t="s">
        <v>874</v>
      </c>
      <c r="E381" s="17" t="s">
        <v>291</v>
      </c>
      <c r="F381" s="268">
        <v>156</v>
      </c>
      <c r="G381" s="34"/>
      <c r="H381" s="39"/>
    </row>
    <row r="382" spans="1:8" s="2" customFormat="1" ht="16.899999999999999" customHeight="1">
      <c r="A382" s="34"/>
      <c r="B382" s="39"/>
      <c r="C382" s="267" t="s">
        <v>887</v>
      </c>
      <c r="D382" s="267" t="s">
        <v>888</v>
      </c>
      <c r="E382" s="17" t="s">
        <v>291</v>
      </c>
      <c r="F382" s="268">
        <v>174</v>
      </c>
      <c r="G382" s="34"/>
      <c r="H382" s="39"/>
    </row>
    <row r="383" spans="1:8" s="2" customFormat="1" ht="16.899999999999999" customHeight="1">
      <c r="A383" s="34"/>
      <c r="B383" s="39"/>
      <c r="C383" s="267" t="s">
        <v>667</v>
      </c>
      <c r="D383" s="267" t="s">
        <v>668</v>
      </c>
      <c r="E383" s="17" t="s">
        <v>291</v>
      </c>
      <c r="F383" s="268">
        <v>221</v>
      </c>
      <c r="G383" s="34"/>
      <c r="H383" s="39"/>
    </row>
    <row r="384" spans="1:8" s="2" customFormat="1" ht="16.899999999999999" customHeight="1">
      <c r="A384" s="34"/>
      <c r="B384" s="39"/>
      <c r="C384" s="263" t="s">
        <v>753</v>
      </c>
      <c r="D384" s="264" t="s">
        <v>1</v>
      </c>
      <c r="E384" s="265" t="s">
        <v>1</v>
      </c>
      <c r="F384" s="266">
        <v>2</v>
      </c>
      <c r="G384" s="34"/>
      <c r="H384" s="39"/>
    </row>
    <row r="385" spans="1:8" s="2" customFormat="1" ht="16.899999999999999" customHeight="1">
      <c r="A385" s="34"/>
      <c r="B385" s="39"/>
      <c r="C385" s="267" t="s">
        <v>753</v>
      </c>
      <c r="D385" s="267" t="s">
        <v>89</v>
      </c>
      <c r="E385" s="17" t="s">
        <v>1</v>
      </c>
      <c r="F385" s="268">
        <v>2</v>
      </c>
      <c r="G385" s="34"/>
      <c r="H385" s="39"/>
    </row>
    <row r="386" spans="1:8" s="2" customFormat="1" ht="16.899999999999999" customHeight="1">
      <c r="A386" s="34"/>
      <c r="B386" s="39"/>
      <c r="C386" s="269" t="s">
        <v>1038</v>
      </c>
      <c r="D386" s="34"/>
      <c r="E386" s="34"/>
      <c r="F386" s="34"/>
      <c r="G386" s="34"/>
      <c r="H386" s="39"/>
    </row>
    <row r="387" spans="1:8" s="2" customFormat="1" ht="16.899999999999999" customHeight="1">
      <c r="A387" s="34"/>
      <c r="B387" s="39"/>
      <c r="C387" s="267" t="s">
        <v>869</v>
      </c>
      <c r="D387" s="267" t="s">
        <v>870</v>
      </c>
      <c r="E387" s="17" t="s">
        <v>291</v>
      </c>
      <c r="F387" s="268">
        <v>17</v>
      </c>
      <c r="G387" s="34"/>
      <c r="H387" s="39"/>
    </row>
    <row r="388" spans="1:8" s="2" customFormat="1" ht="16.899999999999999" customHeight="1">
      <c r="A388" s="34"/>
      <c r="B388" s="39"/>
      <c r="C388" s="267" t="s">
        <v>873</v>
      </c>
      <c r="D388" s="267" t="s">
        <v>874</v>
      </c>
      <c r="E388" s="17" t="s">
        <v>291</v>
      </c>
      <c r="F388" s="268">
        <v>156</v>
      </c>
      <c r="G388" s="34"/>
      <c r="H388" s="39"/>
    </row>
    <row r="389" spans="1:8" s="2" customFormat="1" ht="16.899999999999999" customHeight="1">
      <c r="A389" s="34"/>
      <c r="B389" s="39"/>
      <c r="C389" s="267" t="s">
        <v>892</v>
      </c>
      <c r="D389" s="267" t="s">
        <v>893</v>
      </c>
      <c r="E389" s="17" t="s">
        <v>291</v>
      </c>
      <c r="F389" s="268">
        <v>47</v>
      </c>
      <c r="G389" s="34"/>
      <c r="H389" s="39"/>
    </row>
    <row r="390" spans="1:8" s="2" customFormat="1" ht="16.899999999999999" customHeight="1">
      <c r="A390" s="34"/>
      <c r="B390" s="39"/>
      <c r="C390" s="267" t="s">
        <v>667</v>
      </c>
      <c r="D390" s="267" t="s">
        <v>668</v>
      </c>
      <c r="E390" s="17" t="s">
        <v>291</v>
      </c>
      <c r="F390" s="268">
        <v>221</v>
      </c>
      <c r="G390" s="34"/>
      <c r="H390" s="39"/>
    </row>
    <row r="391" spans="1:8" s="2" customFormat="1" ht="16.899999999999999" customHeight="1">
      <c r="A391" s="34"/>
      <c r="B391" s="39"/>
      <c r="C391" s="263" t="s">
        <v>754</v>
      </c>
      <c r="D391" s="264" t="s">
        <v>1</v>
      </c>
      <c r="E391" s="265" t="s">
        <v>1</v>
      </c>
      <c r="F391" s="266">
        <v>156</v>
      </c>
      <c r="G391" s="34"/>
      <c r="H391" s="39"/>
    </row>
    <row r="392" spans="1:8" s="2" customFormat="1" ht="16.899999999999999" customHeight="1">
      <c r="A392" s="34"/>
      <c r="B392" s="39"/>
      <c r="C392" s="267" t="s">
        <v>754</v>
      </c>
      <c r="D392" s="267" t="s">
        <v>877</v>
      </c>
      <c r="E392" s="17" t="s">
        <v>1</v>
      </c>
      <c r="F392" s="268">
        <v>156</v>
      </c>
      <c r="G392" s="34"/>
      <c r="H392" s="39"/>
    </row>
    <row r="393" spans="1:8" s="2" customFormat="1" ht="16.899999999999999" customHeight="1">
      <c r="A393" s="34"/>
      <c r="B393" s="39"/>
      <c r="C393" s="269" t="s">
        <v>1038</v>
      </c>
      <c r="D393" s="34"/>
      <c r="E393" s="34"/>
      <c r="F393" s="34"/>
      <c r="G393" s="34"/>
      <c r="H393" s="39"/>
    </row>
    <row r="394" spans="1:8" s="2" customFormat="1" ht="16.899999999999999" customHeight="1">
      <c r="A394" s="34"/>
      <c r="B394" s="39"/>
      <c r="C394" s="267" t="s">
        <v>873</v>
      </c>
      <c r="D394" s="267" t="s">
        <v>874</v>
      </c>
      <c r="E394" s="17" t="s">
        <v>291</v>
      </c>
      <c r="F394" s="268">
        <v>156</v>
      </c>
      <c r="G394" s="34"/>
      <c r="H394" s="39"/>
    </row>
    <row r="395" spans="1:8" s="2" customFormat="1" ht="16.899999999999999" customHeight="1">
      <c r="A395" s="34"/>
      <c r="B395" s="39"/>
      <c r="C395" s="267" t="s">
        <v>887</v>
      </c>
      <c r="D395" s="267" t="s">
        <v>888</v>
      </c>
      <c r="E395" s="17" t="s">
        <v>291</v>
      </c>
      <c r="F395" s="268">
        <v>174</v>
      </c>
      <c r="G395" s="34"/>
      <c r="H395" s="39"/>
    </row>
    <row r="396" spans="1:8" s="2" customFormat="1" ht="16.899999999999999" customHeight="1">
      <c r="A396" s="34"/>
      <c r="B396" s="39"/>
      <c r="C396" s="267" t="s">
        <v>667</v>
      </c>
      <c r="D396" s="267" t="s">
        <v>668</v>
      </c>
      <c r="E396" s="17" t="s">
        <v>291</v>
      </c>
      <c r="F396" s="268">
        <v>221</v>
      </c>
      <c r="G396" s="34"/>
      <c r="H396" s="39"/>
    </row>
    <row r="397" spans="1:8" s="2" customFormat="1" ht="16.899999999999999" customHeight="1">
      <c r="A397" s="34"/>
      <c r="B397" s="39"/>
      <c r="C397" s="263" t="s">
        <v>756</v>
      </c>
      <c r="D397" s="264" t="s">
        <v>1</v>
      </c>
      <c r="E397" s="265" t="s">
        <v>1</v>
      </c>
      <c r="F397" s="266">
        <v>30</v>
      </c>
      <c r="G397" s="34"/>
      <c r="H397" s="39"/>
    </row>
    <row r="398" spans="1:8" s="2" customFormat="1" ht="16.899999999999999" customHeight="1">
      <c r="A398" s="34"/>
      <c r="B398" s="39"/>
      <c r="C398" s="267" t="s">
        <v>756</v>
      </c>
      <c r="D398" s="267" t="s">
        <v>882</v>
      </c>
      <c r="E398" s="17" t="s">
        <v>1</v>
      </c>
      <c r="F398" s="268">
        <v>30</v>
      </c>
      <c r="G398" s="34"/>
      <c r="H398" s="39"/>
    </row>
    <row r="399" spans="1:8" s="2" customFormat="1" ht="16.899999999999999" customHeight="1">
      <c r="A399" s="34"/>
      <c r="B399" s="39"/>
      <c r="C399" s="269" t="s">
        <v>1038</v>
      </c>
      <c r="D399" s="34"/>
      <c r="E399" s="34"/>
      <c r="F399" s="34"/>
      <c r="G399" s="34"/>
      <c r="H399" s="39"/>
    </row>
    <row r="400" spans="1:8" s="2" customFormat="1" ht="16.899999999999999" customHeight="1">
      <c r="A400" s="34"/>
      <c r="B400" s="39"/>
      <c r="C400" s="267" t="s">
        <v>878</v>
      </c>
      <c r="D400" s="267" t="s">
        <v>879</v>
      </c>
      <c r="E400" s="17" t="s">
        <v>291</v>
      </c>
      <c r="F400" s="268">
        <v>30</v>
      </c>
      <c r="G400" s="34"/>
      <c r="H400" s="39"/>
    </row>
    <row r="401" spans="1:8" s="2" customFormat="1" ht="16.899999999999999" customHeight="1">
      <c r="A401" s="34"/>
      <c r="B401" s="39"/>
      <c r="C401" s="267" t="s">
        <v>873</v>
      </c>
      <c r="D401" s="267" t="s">
        <v>874</v>
      </c>
      <c r="E401" s="17" t="s">
        <v>291</v>
      </c>
      <c r="F401" s="268">
        <v>156</v>
      </c>
      <c r="G401" s="34"/>
      <c r="H401" s="39"/>
    </row>
    <row r="402" spans="1:8" s="2" customFormat="1" ht="16.899999999999999" customHeight="1">
      <c r="A402" s="34"/>
      <c r="B402" s="39"/>
      <c r="C402" s="267" t="s">
        <v>892</v>
      </c>
      <c r="D402" s="267" t="s">
        <v>893</v>
      </c>
      <c r="E402" s="17" t="s">
        <v>291</v>
      </c>
      <c r="F402" s="268">
        <v>47</v>
      </c>
      <c r="G402" s="34"/>
      <c r="H402" s="39"/>
    </row>
    <row r="403" spans="1:8" s="2" customFormat="1" ht="16.899999999999999" customHeight="1">
      <c r="A403" s="34"/>
      <c r="B403" s="39"/>
      <c r="C403" s="267" t="s">
        <v>667</v>
      </c>
      <c r="D403" s="267" t="s">
        <v>668</v>
      </c>
      <c r="E403" s="17" t="s">
        <v>291</v>
      </c>
      <c r="F403" s="268">
        <v>221</v>
      </c>
      <c r="G403" s="34"/>
      <c r="H403" s="39"/>
    </row>
    <row r="404" spans="1:8" s="2" customFormat="1" ht="16.899999999999999" customHeight="1">
      <c r="A404" s="34"/>
      <c r="B404" s="39"/>
      <c r="C404" s="263" t="s">
        <v>924</v>
      </c>
      <c r="D404" s="264" t="s">
        <v>1</v>
      </c>
      <c r="E404" s="265" t="s">
        <v>1</v>
      </c>
      <c r="F404" s="266">
        <v>6</v>
      </c>
      <c r="G404" s="34"/>
      <c r="H404" s="39"/>
    </row>
    <row r="405" spans="1:8" s="2" customFormat="1" ht="16.899999999999999" customHeight="1">
      <c r="A405" s="34"/>
      <c r="B405" s="39"/>
      <c r="C405" s="267" t="s">
        <v>924</v>
      </c>
      <c r="D405" s="267" t="s">
        <v>212</v>
      </c>
      <c r="E405" s="17" t="s">
        <v>1</v>
      </c>
      <c r="F405" s="268">
        <v>6</v>
      </c>
      <c r="G405" s="34"/>
      <c r="H405" s="39"/>
    </row>
    <row r="406" spans="1:8" s="2" customFormat="1" ht="16.899999999999999" customHeight="1">
      <c r="A406" s="34"/>
      <c r="B406" s="39"/>
      <c r="C406" s="263" t="s">
        <v>214</v>
      </c>
      <c r="D406" s="264" t="s">
        <v>1</v>
      </c>
      <c r="E406" s="265" t="s">
        <v>1</v>
      </c>
      <c r="F406" s="266">
        <v>5.6319999999999997</v>
      </c>
      <c r="G406" s="34"/>
      <c r="H406" s="39"/>
    </row>
    <row r="407" spans="1:8" s="2" customFormat="1" ht="16.899999999999999" customHeight="1">
      <c r="A407" s="34"/>
      <c r="B407" s="39"/>
      <c r="C407" s="267" t="s">
        <v>214</v>
      </c>
      <c r="D407" s="267" t="s">
        <v>737</v>
      </c>
      <c r="E407" s="17" t="s">
        <v>1</v>
      </c>
      <c r="F407" s="268">
        <v>5.6319999999999997</v>
      </c>
      <c r="G407" s="34"/>
      <c r="H407" s="39"/>
    </row>
    <row r="408" spans="1:8" s="2" customFormat="1" ht="16.899999999999999" customHeight="1">
      <c r="A408" s="34"/>
      <c r="B408" s="39"/>
      <c r="C408" s="269" t="s">
        <v>1038</v>
      </c>
      <c r="D408" s="34"/>
      <c r="E408" s="34"/>
      <c r="F408" s="34"/>
      <c r="G408" s="34"/>
      <c r="H408" s="39"/>
    </row>
    <row r="409" spans="1:8" s="2" customFormat="1" ht="22.5">
      <c r="A409" s="34"/>
      <c r="B409" s="39"/>
      <c r="C409" s="267" t="s">
        <v>933</v>
      </c>
      <c r="D409" s="267" t="s">
        <v>934</v>
      </c>
      <c r="E409" s="17" t="s">
        <v>571</v>
      </c>
      <c r="F409" s="268">
        <v>6.3719999999999999</v>
      </c>
      <c r="G409" s="34"/>
      <c r="H409" s="39"/>
    </row>
    <row r="410" spans="1:8" s="2" customFormat="1" ht="22.5">
      <c r="A410" s="34"/>
      <c r="B410" s="39"/>
      <c r="C410" s="267" t="s">
        <v>938</v>
      </c>
      <c r="D410" s="267" t="s">
        <v>939</v>
      </c>
      <c r="E410" s="17" t="s">
        <v>571</v>
      </c>
      <c r="F410" s="268">
        <v>57.8</v>
      </c>
      <c r="G410" s="34"/>
      <c r="H410" s="39"/>
    </row>
    <row r="411" spans="1:8" s="2" customFormat="1" ht="22.5">
      <c r="A411" s="34"/>
      <c r="B411" s="39"/>
      <c r="C411" s="267" t="s">
        <v>588</v>
      </c>
      <c r="D411" s="267" t="s">
        <v>589</v>
      </c>
      <c r="E411" s="17" t="s">
        <v>571</v>
      </c>
      <c r="F411" s="268">
        <v>5.6319999999999997</v>
      </c>
      <c r="G411" s="34"/>
      <c r="H411" s="39"/>
    </row>
    <row r="412" spans="1:8" s="2" customFormat="1" ht="16.899999999999999" customHeight="1">
      <c r="A412" s="34"/>
      <c r="B412" s="39"/>
      <c r="C412" s="263" t="s">
        <v>97</v>
      </c>
      <c r="D412" s="264" t="s">
        <v>1</v>
      </c>
      <c r="E412" s="265" t="s">
        <v>1</v>
      </c>
      <c r="F412" s="266">
        <v>8</v>
      </c>
      <c r="G412" s="34"/>
      <c r="H412" s="39"/>
    </row>
    <row r="413" spans="1:8" s="2" customFormat="1" ht="16.899999999999999" customHeight="1">
      <c r="A413" s="34"/>
      <c r="B413" s="39"/>
      <c r="C413" s="267" t="s">
        <v>97</v>
      </c>
      <c r="D413" s="267" t="s">
        <v>284</v>
      </c>
      <c r="E413" s="17" t="s">
        <v>1</v>
      </c>
      <c r="F413" s="268">
        <v>8</v>
      </c>
      <c r="G413" s="34"/>
      <c r="H413" s="39"/>
    </row>
    <row r="414" spans="1:8" s="2" customFormat="1" ht="16.899999999999999" customHeight="1">
      <c r="A414" s="34"/>
      <c r="B414" s="39"/>
      <c r="C414" s="269" t="s">
        <v>1038</v>
      </c>
      <c r="D414" s="34"/>
      <c r="E414" s="34"/>
      <c r="F414" s="34"/>
      <c r="G414" s="34"/>
      <c r="H414" s="39"/>
    </row>
    <row r="415" spans="1:8" s="2" customFormat="1" ht="16.899999999999999" customHeight="1">
      <c r="A415" s="34"/>
      <c r="B415" s="39"/>
      <c r="C415" s="267" t="s">
        <v>807</v>
      </c>
      <c r="D415" s="267" t="s">
        <v>808</v>
      </c>
      <c r="E415" s="17" t="s">
        <v>140</v>
      </c>
      <c r="F415" s="268">
        <v>8</v>
      </c>
      <c r="G415" s="34"/>
      <c r="H415" s="39"/>
    </row>
    <row r="416" spans="1:8" s="2" customFormat="1" ht="16.899999999999999" customHeight="1">
      <c r="A416" s="34"/>
      <c r="B416" s="39"/>
      <c r="C416" s="267" t="s">
        <v>798</v>
      </c>
      <c r="D416" s="267" t="s">
        <v>799</v>
      </c>
      <c r="E416" s="17" t="s">
        <v>140</v>
      </c>
      <c r="F416" s="268">
        <v>8</v>
      </c>
      <c r="G416" s="34"/>
      <c r="H416" s="39"/>
    </row>
    <row r="417" spans="1:8" s="2" customFormat="1" ht="16.899999999999999" customHeight="1">
      <c r="A417" s="34"/>
      <c r="B417" s="39"/>
      <c r="C417" s="267" t="s">
        <v>814</v>
      </c>
      <c r="D417" s="267" t="s">
        <v>815</v>
      </c>
      <c r="E417" s="17" t="s">
        <v>140</v>
      </c>
      <c r="F417" s="268">
        <v>8</v>
      </c>
      <c r="G417" s="34"/>
      <c r="H417" s="39"/>
    </row>
    <row r="418" spans="1:8" s="2" customFormat="1" ht="16.899999999999999" customHeight="1">
      <c r="A418" s="34"/>
      <c r="B418" s="39"/>
      <c r="C418" s="267" t="s">
        <v>859</v>
      </c>
      <c r="D418" s="267" t="s">
        <v>860</v>
      </c>
      <c r="E418" s="17" t="s">
        <v>301</v>
      </c>
      <c r="F418" s="268">
        <v>2.88</v>
      </c>
      <c r="G418" s="34"/>
      <c r="H418" s="39"/>
    </row>
    <row r="419" spans="1:8" s="2" customFormat="1" ht="16.899999999999999" customHeight="1">
      <c r="A419" s="34"/>
      <c r="B419" s="39"/>
      <c r="C419" s="267" t="s">
        <v>897</v>
      </c>
      <c r="D419" s="267" t="s">
        <v>898</v>
      </c>
      <c r="E419" s="17" t="s">
        <v>140</v>
      </c>
      <c r="F419" s="268">
        <v>8</v>
      </c>
      <c r="G419" s="34"/>
      <c r="H419" s="39"/>
    </row>
    <row r="420" spans="1:8" s="2" customFormat="1" ht="22.5">
      <c r="A420" s="34"/>
      <c r="B420" s="39"/>
      <c r="C420" s="267" t="s">
        <v>905</v>
      </c>
      <c r="D420" s="267" t="s">
        <v>906</v>
      </c>
      <c r="E420" s="17" t="s">
        <v>301</v>
      </c>
      <c r="F420" s="268">
        <v>2.3140000000000001</v>
      </c>
      <c r="G420" s="34"/>
      <c r="H420" s="39"/>
    </row>
    <row r="421" spans="1:8" s="2" customFormat="1" ht="16.899999999999999" customHeight="1">
      <c r="A421" s="34"/>
      <c r="B421" s="39"/>
      <c r="C421" s="267" t="s">
        <v>769</v>
      </c>
      <c r="D421" s="267" t="s">
        <v>770</v>
      </c>
      <c r="E421" s="17" t="s">
        <v>291</v>
      </c>
      <c r="F421" s="268">
        <v>64</v>
      </c>
      <c r="G421" s="34"/>
      <c r="H421" s="39"/>
    </row>
    <row r="422" spans="1:8" s="2" customFormat="1" ht="16.899999999999999" customHeight="1">
      <c r="A422" s="34"/>
      <c r="B422" s="39"/>
      <c r="C422" s="267" t="s">
        <v>901</v>
      </c>
      <c r="D422" s="267" t="s">
        <v>902</v>
      </c>
      <c r="E422" s="17" t="s">
        <v>140</v>
      </c>
      <c r="F422" s="268">
        <v>8</v>
      </c>
      <c r="G422" s="34"/>
      <c r="H422" s="39"/>
    </row>
    <row r="423" spans="1:8" s="2" customFormat="1" ht="16.899999999999999" customHeight="1">
      <c r="A423" s="34"/>
      <c r="B423" s="39"/>
      <c r="C423" s="267" t="s">
        <v>811</v>
      </c>
      <c r="D423" s="267" t="s">
        <v>812</v>
      </c>
      <c r="E423" s="17" t="s">
        <v>140</v>
      </c>
      <c r="F423" s="268">
        <v>8</v>
      </c>
      <c r="G423" s="34"/>
      <c r="H423" s="39"/>
    </row>
    <row r="424" spans="1:8" s="2" customFormat="1" ht="16.899999999999999" customHeight="1">
      <c r="A424" s="34"/>
      <c r="B424" s="39"/>
      <c r="C424" s="267" t="s">
        <v>802</v>
      </c>
      <c r="D424" s="267" t="s">
        <v>803</v>
      </c>
      <c r="E424" s="17" t="s">
        <v>140</v>
      </c>
      <c r="F424" s="268">
        <v>8</v>
      </c>
      <c r="G424" s="34"/>
      <c r="H424" s="39"/>
    </row>
    <row r="425" spans="1:8" s="2" customFormat="1" ht="26.45" customHeight="1">
      <c r="A425" s="34"/>
      <c r="B425" s="39"/>
      <c r="C425" s="262" t="s">
        <v>1043</v>
      </c>
      <c r="D425" s="262" t="s">
        <v>100</v>
      </c>
      <c r="E425" s="34"/>
      <c r="F425" s="34"/>
      <c r="G425" s="34"/>
      <c r="H425" s="39"/>
    </row>
    <row r="426" spans="1:8" s="2" customFormat="1" ht="16.899999999999999" customHeight="1">
      <c r="A426" s="34"/>
      <c r="B426" s="39"/>
      <c r="C426" s="263" t="s">
        <v>947</v>
      </c>
      <c r="D426" s="264" t="s">
        <v>1</v>
      </c>
      <c r="E426" s="265" t="s">
        <v>1</v>
      </c>
      <c r="F426" s="266">
        <v>140</v>
      </c>
      <c r="G426" s="34"/>
      <c r="H426" s="39"/>
    </row>
    <row r="427" spans="1:8" s="2" customFormat="1" ht="16.899999999999999" customHeight="1">
      <c r="A427" s="34"/>
      <c r="B427" s="39"/>
      <c r="C427" s="267" t="s">
        <v>947</v>
      </c>
      <c r="D427" s="267" t="s">
        <v>948</v>
      </c>
      <c r="E427" s="17" t="s">
        <v>1</v>
      </c>
      <c r="F427" s="268">
        <v>140</v>
      </c>
      <c r="G427" s="34"/>
      <c r="H427" s="39"/>
    </row>
    <row r="428" spans="1:8" s="2" customFormat="1" ht="16.899999999999999" customHeight="1">
      <c r="A428" s="34"/>
      <c r="B428" s="39"/>
      <c r="C428" s="269" t="s">
        <v>1038</v>
      </c>
      <c r="D428" s="34"/>
      <c r="E428" s="34"/>
      <c r="F428" s="34"/>
      <c r="G428" s="34"/>
      <c r="H428" s="39"/>
    </row>
    <row r="429" spans="1:8" s="2" customFormat="1" ht="16.899999999999999" customHeight="1">
      <c r="A429" s="34"/>
      <c r="B429" s="39"/>
      <c r="C429" s="267" t="s">
        <v>959</v>
      </c>
      <c r="D429" s="267" t="s">
        <v>960</v>
      </c>
      <c r="E429" s="17" t="s">
        <v>250</v>
      </c>
      <c r="F429" s="268">
        <v>140</v>
      </c>
      <c r="G429" s="34"/>
      <c r="H429" s="39"/>
    </row>
    <row r="430" spans="1:8" s="2" customFormat="1" ht="16.899999999999999" customHeight="1">
      <c r="A430" s="34"/>
      <c r="B430" s="39"/>
      <c r="C430" s="267" t="s">
        <v>974</v>
      </c>
      <c r="D430" s="267" t="s">
        <v>975</v>
      </c>
      <c r="E430" s="17" t="s">
        <v>250</v>
      </c>
      <c r="F430" s="268">
        <v>140</v>
      </c>
      <c r="G430" s="34"/>
      <c r="H430" s="39"/>
    </row>
    <row r="431" spans="1:8" s="2" customFormat="1" ht="16.899999999999999" customHeight="1">
      <c r="A431" s="34"/>
      <c r="B431" s="39"/>
      <c r="C431" s="267" t="s">
        <v>977</v>
      </c>
      <c r="D431" s="267" t="s">
        <v>978</v>
      </c>
      <c r="E431" s="17" t="s">
        <v>301</v>
      </c>
      <c r="F431" s="268">
        <v>14</v>
      </c>
      <c r="G431" s="34"/>
      <c r="H431" s="39"/>
    </row>
    <row r="432" spans="1:8" s="2" customFormat="1" ht="16.899999999999999" customHeight="1">
      <c r="A432" s="34"/>
      <c r="B432" s="39"/>
      <c r="C432" s="263" t="s">
        <v>952</v>
      </c>
      <c r="D432" s="264" t="s">
        <v>1</v>
      </c>
      <c r="E432" s="265" t="s">
        <v>1</v>
      </c>
      <c r="F432" s="266">
        <v>33</v>
      </c>
      <c r="G432" s="34"/>
      <c r="H432" s="39"/>
    </row>
    <row r="433" spans="1:8" s="2" customFormat="1" ht="16.899999999999999" customHeight="1">
      <c r="A433" s="34"/>
      <c r="B433" s="39"/>
      <c r="C433" s="267" t="s">
        <v>952</v>
      </c>
      <c r="D433" s="267" t="s">
        <v>422</v>
      </c>
      <c r="E433" s="17" t="s">
        <v>1</v>
      </c>
      <c r="F433" s="268">
        <v>33</v>
      </c>
      <c r="G433" s="34"/>
      <c r="H433" s="39"/>
    </row>
    <row r="434" spans="1:8" s="2" customFormat="1" ht="16.899999999999999" customHeight="1">
      <c r="A434" s="34"/>
      <c r="B434" s="39"/>
      <c r="C434" s="269" t="s">
        <v>1038</v>
      </c>
      <c r="D434" s="34"/>
      <c r="E434" s="34"/>
      <c r="F434" s="34"/>
      <c r="G434" s="34"/>
      <c r="H434" s="39"/>
    </row>
    <row r="435" spans="1:8" s="2" customFormat="1" ht="22.5">
      <c r="A435" s="34"/>
      <c r="B435" s="39"/>
      <c r="C435" s="267" t="s">
        <v>955</v>
      </c>
      <c r="D435" s="267" t="s">
        <v>956</v>
      </c>
      <c r="E435" s="17" t="s">
        <v>250</v>
      </c>
      <c r="F435" s="268">
        <v>33</v>
      </c>
      <c r="G435" s="34"/>
      <c r="H435" s="39"/>
    </row>
    <row r="436" spans="1:8" s="2" customFormat="1" ht="16.899999999999999" customHeight="1">
      <c r="A436" s="34"/>
      <c r="B436" s="39"/>
      <c r="C436" s="267" t="s">
        <v>968</v>
      </c>
      <c r="D436" s="267" t="s">
        <v>969</v>
      </c>
      <c r="E436" s="17" t="s">
        <v>250</v>
      </c>
      <c r="F436" s="268">
        <v>33</v>
      </c>
      <c r="G436" s="34"/>
      <c r="H436" s="39"/>
    </row>
    <row r="437" spans="1:8" s="2" customFormat="1" ht="16.899999999999999" customHeight="1">
      <c r="A437" s="34"/>
      <c r="B437" s="39"/>
      <c r="C437" s="263" t="s">
        <v>224</v>
      </c>
      <c r="D437" s="264" t="s">
        <v>1</v>
      </c>
      <c r="E437" s="265" t="s">
        <v>1</v>
      </c>
      <c r="F437" s="266">
        <v>12.843999999999999</v>
      </c>
      <c r="G437" s="34"/>
      <c r="H437" s="39"/>
    </row>
    <row r="438" spans="1:8" s="2" customFormat="1" ht="16.899999999999999" customHeight="1">
      <c r="A438" s="34"/>
      <c r="B438" s="39"/>
      <c r="C438" s="267" t="s">
        <v>224</v>
      </c>
      <c r="D438" s="267" t="s">
        <v>967</v>
      </c>
      <c r="E438" s="17" t="s">
        <v>1</v>
      </c>
      <c r="F438" s="268">
        <v>12.843999999999999</v>
      </c>
      <c r="G438" s="34"/>
      <c r="H438" s="39"/>
    </row>
    <row r="439" spans="1:8" s="2" customFormat="1" ht="16.899999999999999" customHeight="1">
      <c r="A439" s="34"/>
      <c r="B439" s="39"/>
      <c r="C439" s="269" t="s">
        <v>1038</v>
      </c>
      <c r="D439" s="34"/>
      <c r="E439" s="34"/>
      <c r="F439" s="34"/>
      <c r="G439" s="34"/>
      <c r="H439" s="39"/>
    </row>
    <row r="440" spans="1:8" s="2" customFormat="1" ht="22.5">
      <c r="A440" s="34"/>
      <c r="B440" s="39"/>
      <c r="C440" s="267" t="s">
        <v>963</v>
      </c>
      <c r="D440" s="267" t="s">
        <v>964</v>
      </c>
      <c r="E440" s="17" t="s">
        <v>301</v>
      </c>
      <c r="F440" s="268">
        <v>12.843999999999999</v>
      </c>
      <c r="G440" s="34"/>
      <c r="H440" s="39"/>
    </row>
    <row r="441" spans="1:8" s="2" customFormat="1" ht="22.5">
      <c r="A441" s="34"/>
      <c r="B441" s="39"/>
      <c r="C441" s="267" t="s">
        <v>306</v>
      </c>
      <c r="D441" s="267" t="s">
        <v>307</v>
      </c>
      <c r="E441" s="17" t="s">
        <v>301</v>
      </c>
      <c r="F441" s="268">
        <v>12.843999999999999</v>
      </c>
      <c r="G441" s="34"/>
      <c r="H441" s="39"/>
    </row>
    <row r="442" spans="1:8" s="2" customFormat="1" ht="22.5">
      <c r="A442" s="34"/>
      <c r="B442" s="39"/>
      <c r="C442" s="267" t="s">
        <v>310</v>
      </c>
      <c r="D442" s="267" t="s">
        <v>311</v>
      </c>
      <c r="E442" s="17" t="s">
        <v>301</v>
      </c>
      <c r="F442" s="268">
        <v>12.843999999999999</v>
      </c>
      <c r="G442" s="34"/>
      <c r="H442" s="39"/>
    </row>
    <row r="443" spans="1:8" s="2" customFormat="1" ht="22.5">
      <c r="A443" s="34"/>
      <c r="B443" s="39"/>
      <c r="C443" s="267" t="s">
        <v>593</v>
      </c>
      <c r="D443" s="267" t="s">
        <v>594</v>
      </c>
      <c r="E443" s="17" t="s">
        <v>571</v>
      </c>
      <c r="F443" s="268">
        <v>21.835000000000001</v>
      </c>
      <c r="G443" s="34"/>
      <c r="H443" s="39"/>
    </row>
    <row r="444" spans="1:8" s="2" customFormat="1" ht="16.899999999999999" customHeight="1">
      <c r="A444" s="34"/>
      <c r="B444" s="39"/>
      <c r="C444" s="263" t="s">
        <v>674</v>
      </c>
      <c r="D444" s="264" t="s">
        <v>1</v>
      </c>
      <c r="E444" s="265" t="s">
        <v>1</v>
      </c>
      <c r="F444" s="266">
        <v>228.352</v>
      </c>
      <c r="G444" s="34"/>
      <c r="H444" s="39"/>
    </row>
    <row r="445" spans="1:8" s="2" customFormat="1" ht="16.899999999999999" customHeight="1">
      <c r="A445" s="34"/>
      <c r="B445" s="39"/>
      <c r="C445" s="267" t="s">
        <v>674</v>
      </c>
      <c r="D445" s="267" t="s">
        <v>949</v>
      </c>
      <c r="E445" s="17" t="s">
        <v>1</v>
      </c>
      <c r="F445" s="268">
        <v>228.352</v>
      </c>
      <c r="G445" s="34"/>
      <c r="H445" s="39"/>
    </row>
    <row r="446" spans="1:8" s="2" customFormat="1" ht="16.899999999999999" customHeight="1">
      <c r="A446" s="34"/>
      <c r="B446" s="39"/>
      <c r="C446" s="269" t="s">
        <v>1038</v>
      </c>
      <c r="D446" s="34"/>
      <c r="E446" s="34"/>
      <c r="F446" s="34"/>
      <c r="G446" s="34"/>
      <c r="H446" s="39"/>
    </row>
    <row r="447" spans="1:8" s="2" customFormat="1" ht="22.5">
      <c r="A447" s="34"/>
      <c r="B447" s="39"/>
      <c r="C447" s="267" t="s">
        <v>694</v>
      </c>
      <c r="D447" s="267" t="s">
        <v>695</v>
      </c>
      <c r="E447" s="17" t="s">
        <v>250</v>
      </c>
      <c r="F447" s="268">
        <v>228.352</v>
      </c>
      <c r="G447" s="34"/>
      <c r="H447" s="39"/>
    </row>
    <row r="448" spans="1:8" s="2" customFormat="1" ht="22.5">
      <c r="A448" s="34"/>
      <c r="B448" s="39"/>
      <c r="C448" s="267" t="s">
        <v>982</v>
      </c>
      <c r="D448" s="267" t="s">
        <v>983</v>
      </c>
      <c r="E448" s="17" t="s">
        <v>250</v>
      </c>
      <c r="F448" s="268">
        <v>228.352</v>
      </c>
      <c r="G448" s="34"/>
      <c r="H448" s="39"/>
    </row>
    <row r="449" spans="1:8" s="2" customFormat="1" ht="16.899999999999999" customHeight="1">
      <c r="A449" s="34"/>
      <c r="B449" s="39"/>
      <c r="C449" s="267" t="s">
        <v>685</v>
      </c>
      <c r="D449" s="267" t="s">
        <v>686</v>
      </c>
      <c r="E449" s="17" t="s">
        <v>250</v>
      </c>
      <c r="F449" s="268">
        <v>228.352</v>
      </c>
      <c r="G449" s="34"/>
      <c r="H449" s="39"/>
    </row>
    <row r="450" spans="1:8" s="2" customFormat="1" ht="16.899999999999999" customHeight="1">
      <c r="A450" s="34"/>
      <c r="B450" s="39"/>
      <c r="C450" s="267" t="s">
        <v>992</v>
      </c>
      <c r="D450" s="267" t="s">
        <v>993</v>
      </c>
      <c r="E450" s="17" t="s">
        <v>301</v>
      </c>
      <c r="F450" s="268">
        <v>3.4249999999999998</v>
      </c>
      <c r="G450" s="34"/>
      <c r="H450" s="39"/>
    </row>
    <row r="451" spans="1:8" s="2" customFormat="1" ht="16.899999999999999" customHeight="1">
      <c r="A451" s="34"/>
      <c r="B451" s="39"/>
      <c r="C451" s="267" t="s">
        <v>987</v>
      </c>
      <c r="D451" s="267" t="s">
        <v>988</v>
      </c>
      <c r="E451" s="17" t="s">
        <v>691</v>
      </c>
      <c r="F451" s="268">
        <v>5.7089999999999996</v>
      </c>
      <c r="G451" s="34"/>
      <c r="H451" s="39"/>
    </row>
    <row r="452" spans="1:8" s="2" customFormat="1" ht="16.899999999999999" customHeight="1">
      <c r="A452" s="34"/>
      <c r="B452" s="39"/>
      <c r="C452" s="267" t="s">
        <v>698</v>
      </c>
      <c r="D452" s="267" t="s">
        <v>699</v>
      </c>
      <c r="E452" s="17" t="s">
        <v>301</v>
      </c>
      <c r="F452" s="268">
        <v>11.417999999999999</v>
      </c>
      <c r="G452" s="34"/>
      <c r="H452" s="39"/>
    </row>
    <row r="453" spans="1:8" s="2" customFormat="1" ht="16.899999999999999" customHeight="1">
      <c r="A453" s="34"/>
      <c r="B453" s="39"/>
      <c r="C453" s="263" t="s">
        <v>950</v>
      </c>
      <c r="D453" s="264" t="s">
        <v>1</v>
      </c>
      <c r="E453" s="265" t="s">
        <v>1</v>
      </c>
      <c r="F453" s="266">
        <v>3.4249999999999998</v>
      </c>
      <c r="G453" s="34"/>
      <c r="H453" s="39"/>
    </row>
    <row r="454" spans="1:8" s="2" customFormat="1" ht="16.899999999999999" customHeight="1">
      <c r="A454" s="34"/>
      <c r="B454" s="39"/>
      <c r="C454" s="267" t="s">
        <v>950</v>
      </c>
      <c r="D454" s="267" t="s">
        <v>996</v>
      </c>
      <c r="E454" s="17" t="s">
        <v>1</v>
      </c>
      <c r="F454" s="268">
        <v>3.4249999999999998</v>
      </c>
      <c r="G454" s="34"/>
      <c r="H454" s="39"/>
    </row>
    <row r="455" spans="1:8" s="2" customFormat="1" ht="16.899999999999999" customHeight="1">
      <c r="A455" s="34"/>
      <c r="B455" s="39"/>
      <c r="C455" s="269" t="s">
        <v>1038</v>
      </c>
      <c r="D455" s="34"/>
      <c r="E455" s="34"/>
      <c r="F455" s="34"/>
      <c r="G455" s="34"/>
      <c r="H455" s="39"/>
    </row>
    <row r="456" spans="1:8" s="2" customFormat="1" ht="16.899999999999999" customHeight="1">
      <c r="A456" s="34"/>
      <c r="B456" s="39"/>
      <c r="C456" s="267" t="s">
        <v>992</v>
      </c>
      <c r="D456" s="267" t="s">
        <v>993</v>
      </c>
      <c r="E456" s="17" t="s">
        <v>301</v>
      </c>
      <c r="F456" s="268">
        <v>3.4249999999999998</v>
      </c>
      <c r="G456" s="34"/>
      <c r="H456" s="39"/>
    </row>
    <row r="457" spans="1:8" s="2" customFormat="1" ht="16.899999999999999" customHeight="1">
      <c r="A457" s="34"/>
      <c r="B457" s="39"/>
      <c r="C457" s="267" t="s">
        <v>997</v>
      </c>
      <c r="D457" s="267" t="s">
        <v>998</v>
      </c>
      <c r="E457" s="17" t="s">
        <v>301</v>
      </c>
      <c r="F457" s="268">
        <v>3.4249999999999998</v>
      </c>
      <c r="G457" s="34"/>
      <c r="H457" s="39"/>
    </row>
    <row r="458" spans="1:8" s="2" customFormat="1" ht="16.899999999999999" customHeight="1">
      <c r="A458" s="34"/>
      <c r="B458" s="39"/>
      <c r="C458" s="267" t="s">
        <v>1001</v>
      </c>
      <c r="D458" s="267" t="s">
        <v>1002</v>
      </c>
      <c r="E458" s="17" t="s">
        <v>301</v>
      </c>
      <c r="F458" s="268">
        <v>6.85</v>
      </c>
      <c r="G458" s="34"/>
      <c r="H458" s="39"/>
    </row>
    <row r="459" spans="1:8" s="2" customFormat="1" ht="7.35" customHeight="1">
      <c r="A459" s="34"/>
      <c r="B459" s="140"/>
      <c r="C459" s="141"/>
      <c r="D459" s="141"/>
      <c r="E459" s="141"/>
      <c r="F459" s="141"/>
      <c r="G459" s="141"/>
      <c r="H459" s="39"/>
    </row>
    <row r="460" spans="1:8" s="2" customFormat="1" ht="11.25">
      <c r="A460" s="34"/>
      <c r="B460" s="34"/>
      <c r="C460" s="34"/>
      <c r="D460" s="34"/>
      <c r="E460" s="34"/>
      <c r="F460" s="34"/>
      <c r="G460" s="34"/>
      <c r="H460" s="34"/>
    </row>
  </sheetData>
  <sheetProtection algorithmName="SHA-512" hashValue="lzEKqE+J9q3GwdWY52/f1ohvnGS1xE0QEUrWeXM0VPOPcf7HTGKCmEiQQ2NQxdIxUH0KcsOWXl+eojBQjYgXMg==" saltValue="OfFdxk+9Ra1tDqxqhoAYoIeFfN+ANLhhIzMdldx1s8pVs9AWoJqKBFV54SdFdMbEP76J47i/IGYCeUCLQedjD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SO 001 - DIO</vt:lpstr>
      <vt:lpstr>SO 101 - Komunikace</vt:lpstr>
      <vt:lpstr>SO 102 - Parkoviště</vt:lpstr>
      <vt:lpstr>SO 431 - VO</vt:lpstr>
      <vt:lpstr>SO 801 - Vegetační úpravy</vt:lpstr>
      <vt:lpstr>VRN - VRN</vt:lpstr>
      <vt:lpstr>Seznam figur</vt:lpstr>
      <vt:lpstr>'Rekapitulace stavby'!Názvy_tisku</vt:lpstr>
      <vt:lpstr>'Seznam figur'!Názvy_tisku</vt:lpstr>
      <vt:lpstr>'SO 001 - DIO'!Názvy_tisku</vt:lpstr>
      <vt:lpstr>'SO 101 - Komunikace'!Názvy_tisku</vt:lpstr>
      <vt:lpstr>'SO 102 - Parkoviště'!Názvy_tisku</vt:lpstr>
      <vt:lpstr>'SO 431 - VO'!Názvy_tisku</vt:lpstr>
      <vt:lpstr>'SO 801 - Vegetační úpravy'!Názvy_tisku</vt:lpstr>
      <vt:lpstr>'VRN - VRN'!Názvy_tisku</vt:lpstr>
      <vt:lpstr>'Rekapitulace stavby'!Oblast_tisku</vt:lpstr>
      <vt:lpstr>'Seznam figur'!Oblast_tisku</vt:lpstr>
      <vt:lpstr>'SO 001 - DIO'!Oblast_tisku</vt:lpstr>
      <vt:lpstr>'SO 101 - Komunikace'!Oblast_tisku</vt:lpstr>
      <vt:lpstr>'SO 102 - Parkoviště'!Oblast_tisku</vt:lpstr>
      <vt:lpstr>'SO 431 - VO'!Oblast_tisku</vt:lpstr>
      <vt:lpstr>'SO 801 - Vegetační úpravy'!Oblast_tisku</vt:lpstr>
      <vt:lpstr>'VRN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Igor Hrazdil</dc:creator>
  <cp:lastModifiedBy>Papanek</cp:lastModifiedBy>
  <dcterms:created xsi:type="dcterms:W3CDTF">2022-09-22T09:21:52Z</dcterms:created>
  <dcterms:modified xsi:type="dcterms:W3CDTF">2023-03-30T07:20:31Z</dcterms:modified>
</cp:coreProperties>
</file>