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O:\OMIS\EZAK\2023\2307 Ko - ZŠ Májová - nástavba družny - stavba (dotace)\1_podklady k VZ\Výkaz výměr\"/>
    </mc:Choice>
  </mc:AlternateContent>
  <xr:revisionPtr revIDLastSave="0" documentId="8_{5683219E-63A0-4CEB-93DF-64BF32A03B71}" xr6:coauthVersionLast="36" xr6:coauthVersionMax="36" xr10:uidLastSave="{00000000-0000-0000-0000-000000000000}"/>
  <bookViews>
    <workbookView xWindow="0" yWindow="0" windowWidth="21570" windowHeight="7230" activeTab="1" xr2:uid="{00000000-000D-0000-FFFF-FFFF00000000}"/>
  </bookViews>
  <sheets>
    <sheet name="Rekapitulace stavby" sheetId="1" r:id="rId1"/>
    <sheet name="MOB - Mobiliář" sheetId="2" r:id="rId2"/>
  </sheets>
  <definedNames>
    <definedName name="_xlnm._FilterDatabase" localSheetId="1" hidden="1">'MOB - Mobiliář'!$C$116:$K$291</definedName>
    <definedName name="_xlnm.Print_Titles" localSheetId="1">'MOB - Mobiliář'!$116:$116</definedName>
    <definedName name="_xlnm.Print_Titles" localSheetId="0">'Rekapitulace stavby'!$92:$92</definedName>
    <definedName name="_xlnm.Print_Area" localSheetId="1">'MOB - Mobiliář'!$C$4:$J$76,'MOB - Mobiliář'!$C$82:$J$98,'MOB - Mobiliář'!$C$104:$K$291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F111" i="2"/>
  <c r="E109" i="2"/>
  <c r="F89" i="2"/>
  <c r="E87" i="2"/>
  <c r="J24" i="2"/>
  <c r="E24" i="2"/>
  <c r="J114" i="2" s="1"/>
  <c r="J23" i="2"/>
  <c r="J21" i="2"/>
  <c r="E21" i="2"/>
  <c r="J113" i="2" s="1"/>
  <c r="J20" i="2"/>
  <c r="J18" i="2"/>
  <c r="E18" i="2"/>
  <c r="F114" i="2" s="1"/>
  <c r="J17" i="2"/>
  <c r="J15" i="2"/>
  <c r="E15" i="2"/>
  <c r="F91" i="2" s="1"/>
  <c r="J14" i="2"/>
  <c r="J12" i="2"/>
  <c r="J111" i="2" s="1"/>
  <c r="E7" i="2"/>
  <c r="E85" i="2"/>
  <c r="L90" i="1"/>
  <c r="AM90" i="1"/>
  <c r="AM89" i="1"/>
  <c r="L89" i="1"/>
  <c r="AM87" i="1"/>
  <c r="L87" i="1"/>
  <c r="L85" i="1"/>
  <c r="L84" i="1"/>
  <c r="BK289" i="2"/>
  <c r="BK286" i="2"/>
  <c r="BK283" i="2"/>
  <c r="BK280" i="2"/>
  <c r="J277" i="2"/>
  <c r="J274" i="2"/>
  <c r="J271" i="2"/>
  <c r="J268" i="2"/>
  <c r="J265" i="2"/>
  <c r="J262" i="2"/>
  <c r="J259" i="2"/>
  <c r="BK250" i="2"/>
  <c r="J244" i="2"/>
  <c r="BK238" i="2"/>
  <c r="BK232" i="2"/>
  <c r="J229" i="2"/>
  <c r="BK223" i="2"/>
  <c r="BK217" i="2"/>
  <c r="BK208" i="2"/>
  <c r="J202" i="2"/>
  <c r="J199" i="2"/>
  <c r="J193" i="2"/>
  <c r="BK184" i="2"/>
  <c r="BK181" i="2"/>
  <c r="J175" i="2"/>
  <c r="BK172" i="2"/>
  <c r="J166" i="2"/>
  <c r="J161" i="2"/>
  <c r="J155" i="2"/>
  <c r="BK149" i="2"/>
  <c r="BK143" i="2"/>
  <c r="J137" i="2"/>
  <c r="J131" i="2"/>
  <c r="J125" i="2"/>
  <c r="J119" i="2"/>
  <c r="J253" i="2"/>
  <c r="BK247" i="2"/>
  <c r="J241" i="2"/>
  <c r="BK235" i="2"/>
  <c r="BK229" i="2"/>
  <c r="J223" i="2"/>
  <c r="J217" i="2"/>
  <c r="BK211" i="2"/>
  <c r="J205" i="2"/>
  <c r="BK202" i="2"/>
  <c r="BK193" i="2"/>
  <c r="BK190" i="2"/>
  <c r="J187" i="2"/>
  <c r="BK175" i="2"/>
  <c r="BK166" i="2"/>
  <c r="J164" i="2"/>
  <c r="J158" i="2"/>
  <c r="J149" i="2"/>
  <c r="J143" i="2"/>
  <c r="BK137" i="2"/>
  <c r="BK131" i="2"/>
  <c r="BK125" i="2"/>
  <c r="J122" i="2"/>
  <c r="J289" i="2"/>
  <c r="J286" i="2"/>
  <c r="J283" i="2"/>
  <c r="J280" i="2"/>
  <c r="BK277" i="2"/>
  <c r="BK274" i="2"/>
  <c r="BK271" i="2"/>
  <c r="BK268" i="2"/>
  <c r="BK265" i="2"/>
  <c r="BK262" i="2"/>
  <c r="BK259" i="2"/>
  <c r="J256" i="2"/>
  <c r="BK253" i="2"/>
  <c r="J247" i="2"/>
  <c r="BK241" i="2"/>
  <c r="J235" i="2"/>
  <c r="BK226" i="2"/>
  <c r="BK220" i="2"/>
  <c r="BK214" i="2"/>
  <c r="J211" i="2"/>
  <c r="BK205" i="2"/>
  <c r="BK196" i="2"/>
  <c r="J190" i="2"/>
  <c r="J184" i="2"/>
  <c r="J181" i="2"/>
  <c r="BK178" i="2"/>
  <c r="BK169" i="2"/>
  <c r="BK164" i="2"/>
  <c r="BK158" i="2"/>
  <c r="J152" i="2"/>
  <c r="BK146" i="2"/>
  <c r="BK140" i="2"/>
  <c r="J134" i="2"/>
  <c r="BK128" i="2"/>
  <c r="BK122" i="2"/>
  <c r="BK256" i="2"/>
  <c r="J250" i="2"/>
  <c r="BK244" i="2"/>
  <c r="J238" i="2"/>
  <c r="J232" i="2"/>
  <c r="J226" i="2"/>
  <c r="J220" i="2"/>
  <c r="J214" i="2"/>
  <c r="J208" i="2"/>
  <c r="BK199" i="2"/>
  <c r="J196" i="2"/>
  <c r="BK187" i="2"/>
  <c r="J178" i="2"/>
  <c r="J172" i="2"/>
  <c r="J169" i="2"/>
  <c r="BK161" i="2"/>
  <c r="BK155" i="2"/>
  <c r="BK152" i="2"/>
  <c r="J146" i="2"/>
  <c r="J140" i="2"/>
  <c r="BK134" i="2"/>
  <c r="J128" i="2"/>
  <c r="BK119" i="2"/>
  <c r="AS94" i="1"/>
  <c r="P118" i="2" l="1"/>
  <c r="P117" i="2" s="1"/>
  <c r="AU95" i="1" s="1"/>
  <c r="AU94" i="1" s="1"/>
  <c r="R118" i="2"/>
  <c r="R117" i="2" s="1"/>
  <c r="BK118" i="2"/>
  <c r="J118" i="2" s="1"/>
  <c r="J97" i="2" s="1"/>
  <c r="T118" i="2"/>
  <c r="T117" i="2" s="1"/>
  <c r="J89" i="2"/>
  <c r="F92" i="2"/>
  <c r="E107" i="2"/>
  <c r="F113" i="2"/>
  <c r="BE122" i="2"/>
  <c r="BE128" i="2"/>
  <c r="BE131" i="2"/>
  <c r="BE134" i="2"/>
  <c r="BE149" i="2"/>
  <c r="BE152" i="2"/>
  <c r="BE155" i="2"/>
  <c r="BE161" i="2"/>
  <c r="BE164" i="2"/>
  <c r="BE166" i="2"/>
  <c r="BE187" i="2"/>
  <c r="BE196" i="2"/>
  <c r="BE199" i="2"/>
  <c r="BE208" i="2"/>
  <c r="BE223" i="2"/>
  <c r="BE226" i="2"/>
  <c r="BE229" i="2"/>
  <c r="BE238" i="2"/>
  <c r="BE244" i="2"/>
  <c r="BE250" i="2"/>
  <c r="J91" i="2"/>
  <c r="J92" i="2"/>
  <c r="BE119" i="2"/>
  <c r="BE125" i="2"/>
  <c r="BE137" i="2"/>
  <c r="BE140" i="2"/>
  <c r="BE143" i="2"/>
  <c r="BE146" i="2"/>
  <c r="BE158" i="2"/>
  <c r="BE169" i="2"/>
  <c r="BE172" i="2"/>
  <c r="BE175" i="2"/>
  <c r="BE178" i="2"/>
  <c r="BE181" i="2"/>
  <c r="BE184" i="2"/>
  <c r="BE190" i="2"/>
  <c r="BE193" i="2"/>
  <c r="BE202" i="2"/>
  <c r="BE205" i="2"/>
  <c r="BE211" i="2"/>
  <c r="BE214" i="2"/>
  <c r="BE217" i="2"/>
  <c r="BE220" i="2"/>
  <c r="BE232" i="2"/>
  <c r="BE235" i="2"/>
  <c r="BE241" i="2"/>
  <c r="BE247" i="2"/>
  <c r="BE253" i="2"/>
  <c r="BE256" i="2"/>
  <c r="BE259" i="2"/>
  <c r="BE262" i="2"/>
  <c r="BE265" i="2"/>
  <c r="BE268" i="2"/>
  <c r="BE271" i="2"/>
  <c r="BE274" i="2"/>
  <c r="BE277" i="2"/>
  <c r="BE280" i="2"/>
  <c r="BE283" i="2"/>
  <c r="BE286" i="2"/>
  <c r="BE289" i="2"/>
  <c r="F36" i="2"/>
  <c r="BC95" i="1" s="1"/>
  <c r="BC94" i="1" s="1"/>
  <c r="W32" i="1" s="1"/>
  <c r="F37" i="2"/>
  <c r="BD95" i="1" s="1"/>
  <c r="BD94" i="1" s="1"/>
  <c r="W33" i="1" s="1"/>
  <c r="J34" i="2"/>
  <c r="AW95" i="1" s="1"/>
  <c r="F34" i="2"/>
  <c r="BA95" i="1" s="1"/>
  <c r="BA94" i="1" s="1"/>
  <c r="W30" i="1" s="1"/>
  <c r="F35" i="2"/>
  <c r="BB95" i="1" s="1"/>
  <c r="BB94" i="1" s="1"/>
  <c r="AX94" i="1" s="1"/>
  <c r="BK117" i="2" l="1"/>
  <c r="J117" i="2"/>
  <c r="J96" i="2"/>
  <c r="AY94" i="1"/>
  <c r="AW94" i="1"/>
  <c r="AK30" i="1"/>
  <c r="W31" i="1"/>
  <c r="J33" i="2"/>
  <c r="AV95" i="1" s="1"/>
  <c r="AT95" i="1" s="1"/>
  <c r="F33" i="2"/>
  <c r="AZ95" i="1"/>
  <c r="AZ94" i="1" s="1"/>
  <c r="W29" i="1" s="1"/>
  <c r="J30" i="2" l="1"/>
  <c r="AG95" i="1"/>
  <c r="AG94" i="1" s="1"/>
  <c r="AK26" i="1" s="1"/>
  <c r="AK35" i="1" s="1"/>
  <c r="AV94" i="1"/>
  <c r="AK29" i="1"/>
  <c r="J39" i="2" l="1"/>
  <c r="AN95" i="1"/>
  <c r="AT94" i="1"/>
  <c r="AN94" i="1"/>
</calcChain>
</file>

<file path=xl/sharedStrings.xml><?xml version="1.0" encoding="utf-8"?>
<sst xmlns="http://schemas.openxmlformats.org/spreadsheetml/2006/main" count="1575" uniqueCount="355">
  <si>
    <t>Export Komplet</t>
  </si>
  <si>
    <t/>
  </si>
  <si>
    <t>2.0</t>
  </si>
  <si>
    <t>ZAMOK</t>
  </si>
  <si>
    <t>False</t>
  </si>
  <si>
    <t>{9a20d6f1-52b7-4f19-a19f-231aec1dabf6}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</si>
  <si>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</si>
  <si>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</si>
  <si>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</si>
  <si>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</si>
  <si>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</si>
  <si>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</si>
  <si>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</si>
  <si>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</si>
  <si>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</si>
  <si>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</si>
  <si>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</si>
  <si>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VV mobiliář</t>
  </si>
  <si>
    <t>KSO:</t>
  </si>
  <si>
    <t>CC-CZ:</t>
  </si>
  <si>
    <t>Místo:</t>
  </si>
  <si>
    <t xml:space="preserve"> </t>
  </si>
  <si>
    <t>Datum:</t>
  </si>
  <si>
    <t>27. 1. 2023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</si>
  <si>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</si>
  <si>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</si>
  <si>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</si>
  <si>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</si>
  <si>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</si>
  <si>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</si>
  <si>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</si>
  <si>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</si>
  <si>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</si>
  <si>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</si>
  <si>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</si>
  <si>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</si>
  <si>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</si>
  <si>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</si>
  <si>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</si>
  <si>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</si>
  <si>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</si>
  <si>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</si>
  <si>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</si>
  <si>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</si>
  <si>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</si>
  <si>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</si>
  <si>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</si>
  <si>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</si>
  <si>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</si>
  <si>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</si>
  <si>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</si>
  <si>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</si>
  <si>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</si>
  <si>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</si>
  <si>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</si>
  <si>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</si>
  <si>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</si>
  <si>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</si>
  <si>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</si>
  <si>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</si>
  <si>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</si>
  <si>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</si>
  <si>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</si>
  <si>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</si>
  <si>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</si>
  <si>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</si>
  <si>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</si>
  <si>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</si>
  <si>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</si>
  <si>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</si>
  <si>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</si>
  <si>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</si>
  <si>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</si>
  <si>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</si>
  <si>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</si>
  <si>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</si>
  <si>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</si>
  <si>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MOB</t>
  </si>
  <si>
    <t>Mobiliář</t>
  </si>
  <si>
    <t>STA</t>
  </si>
  <si>
    <t>1</t>
  </si>
  <si>
    <t>{91dd93a2-bc87-474f-aa41-eb174982e2f8}</t>
  </si>
  <si>
    <t>2</t>
  </si>
  <si>
    <t>KRYCÍ LIST SOUPISU PRACÍ</t>
  </si>
  <si>
    <t>Objekt:</t>
  </si>
  <si>
    <t>MOB - Mobiliář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</si>
  <si>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</si>
  <si>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</si>
  <si>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</si>
  <si>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</si>
  <si>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</si>
  <si>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</si>
  <si>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</si>
  <si>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</si>
  <si>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</si>
  <si>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</si>
  <si>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</si>
  <si>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</si>
  <si>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</si>
  <si>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</si>
  <si>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</si>
  <si>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</si>
  <si>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</si>
  <si>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</si>
  <si>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</si>
  <si>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</si>
  <si>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</si>
  <si>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</si>
  <si>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</si>
  <si>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</si>
  <si>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VYB-990001</t>
  </si>
  <si>
    <t>Pracovní stůl s kontejnerem a místem na počítač (vychovatelky); roz. 1500/600/760 mm</t>
  </si>
  <si>
    <t>ks</t>
  </si>
  <si>
    <t>262144</t>
  </si>
  <si>
    <t>PP</t>
  </si>
  <si>
    <t>P</t>
  </si>
  <si>
    <t>Poznámka k položce:_x000D_
Poznámka k položce: Specifikace - učebny: - 1x na učebnu, učitelská katedra - dezén buk - 4 uzamykatelné zásuvky - box na PC - výsuv na klávesnici a kabelová průchodka</t>
  </si>
  <si>
    <t>VYB-990002</t>
  </si>
  <si>
    <t>Pracovní stůl; roz. 1300/600 mm</t>
  </si>
  <si>
    <t>Poznámka k položce:_x000D_
Poznámka k položce: Specifikace - aula: - referenční výrobek, minimální kvalit. standard: katedra BINGO - kovová konstrukce z plochooválného a tunelového profilu - barva světle šedá - pracovní deska LTD tl. 25 mm s ABS hranou v dezénu buk</t>
  </si>
  <si>
    <t>3</t>
  </si>
  <si>
    <t>VYB-990003</t>
  </si>
  <si>
    <t>Počítačový stolek (dvoumístný); roz. 1800/600/700 mm</t>
  </si>
  <si>
    <t>6</t>
  </si>
  <si>
    <t>Poznámka k položce:_x000D_
Poznámka k položce: Specifikace - aula: - referenční výrobek, minimální kvalit. standard: PC stůl BINGO dvoumístný - kovová konstrukce z plochooválného a tunelového profilu - barva světle šedá, pracovní deska LTD tl. 25 mm s ABS hranou v dezénu buk</t>
  </si>
  <si>
    <t>VYB-990004</t>
  </si>
  <si>
    <t>Pracovní stůl pro žáky; roz. 1200/600 mm</t>
  </si>
  <si>
    <t>8</t>
  </si>
  <si>
    <t>Poznámka k položce:_x000D_
Poznámka k položce: Specifikace - učebny 1 - 4: - referenční výrobek, minimální kvalit. standard:  Petona - stůl pevný (lichoběžník) - 6x na učebnu - lichoběžníkový - konstrukce: podnož ⌀ 40 a 50 mm - rám jäkl 20×50 mm - barva světle šedá, deska lamino/dřevotříska tl. 22mm, ABS hrana - odstín buk, velikost pro 1. stupeň ZŠ</t>
  </si>
  <si>
    <t>5</t>
  </si>
  <si>
    <t>VYB-990005</t>
  </si>
  <si>
    <t>10</t>
  </si>
  <si>
    <t>Poznámka k položce:_x000D_
Poznámka k položce: Specifikace - učebna 2.08: - referenční výrobek, minimální kvalit. standard:  Petona - stůl pevný (lichoběžník) - 8x na učebnu - lichoběžníkový - konstrukce: podnož ⌀ 40 a 50 mm - rám jäkl 20×50 mm - barva světle šedá, deska lamino/dřevotříska tl. 22mm, ABS hrana - odstín buk, velikost pro 1. stupeň ZŠ</t>
  </si>
  <si>
    <t>VYB-990006</t>
  </si>
  <si>
    <t>12</t>
  </si>
  <si>
    <t>Poznámka k položce:_x000D_
Poznámka k položce: Specifikace - učebny 2.05 - 2.07: - referenční výrobek, minimální kvalit. standard:  Petona - stůl pevný (lichoběžník) - 10x na učebnu - lichoběžníkový - konstrukce: podnož ⌀ 40 a 50 mm - rám jäkl 20×50 mm - barva světle šedá, deska lamino/dřevotříska tl. 22mm, ABS hrana - odstín buk, velikost pro 1. stupeň ZŠ</t>
  </si>
  <si>
    <t>7</t>
  </si>
  <si>
    <t>VYB-990007</t>
  </si>
  <si>
    <t>Konferenční židle stohovatelná, kov x plast + čalounění, sklopný stolek, vínová (červená)</t>
  </si>
  <si>
    <t>14</t>
  </si>
  <si>
    <t>Poznámka k položce:_x000D_
Poznámka k položce: Specifikace - aula - referenční výrobek, minimální kvalit. standard: Konferenční židle Beta tl - nosnost min 120 kg</t>
  </si>
  <si>
    <t>VYB-990008</t>
  </si>
  <si>
    <t>Konferenční židle stohovatelná, kov x plast + čalounění vínová (červená)</t>
  </si>
  <si>
    <t>16</t>
  </si>
  <si>
    <t>Poznámka k položce:_x000D_
Poznámka k položce: Spacifikace - aula: - referenční výrobek, minimální kvalit. standard: Konferenční židle Beta plus - nosnost min 120 kg</t>
  </si>
  <si>
    <t>9</t>
  </si>
  <si>
    <t>VYB-990009</t>
  </si>
  <si>
    <t>Taburet; riz. 400/400/400 mm</t>
  </si>
  <si>
    <t>18</t>
  </si>
  <si>
    <t>Poznámka k položce:_x000D_
Poznámka k položce: Specifikace - učebny 1 - 4, 2.08 - referenční výrobek, minimální kvalit. standard: Puf kostka Nano, barva dle učebny - 5x na učebnu</t>
  </si>
  <si>
    <t>VYB-990010</t>
  </si>
  <si>
    <t>20</t>
  </si>
  <si>
    <t>Poznámka k položce:_x000D_
Poznámka k položce: Specifikace - učebny 2.05 - 2.07 - referenční výrobek, minimální kvalit. standard: Puf kostka Nano, barva dle učebny - 8x na učebnu</t>
  </si>
  <si>
    <t>11</t>
  </si>
  <si>
    <t>VYB-990011</t>
  </si>
  <si>
    <t>Židle pro žáky</t>
  </si>
  <si>
    <t>22</t>
  </si>
  <si>
    <t>Poznámka k položce:_x000D_
Poznámka k položce: Specifikace - učebny: - referenční výrobek, minimální kvalit. standard: Petona - Žákovská židle TJT (pevná) - žákovská židle stohovatelná s pevnou podnoží - sedák a opěrák z tvarované lakované překližky - konstrukce plochoovál 38 x 20 mm, trubka 25 x 1.5 mm - barva tmavě šedá, velikost pro 1. stupeň ZŠ</t>
  </si>
  <si>
    <t>VYB-990012</t>
  </si>
  <si>
    <t>Dětský sedací vak pro děti 6-11 let; roz. cca 650/650/1000 mm</t>
  </si>
  <si>
    <t>24</t>
  </si>
  <si>
    <t>Poznámka k položce:_x000D_
Poznámka k položce: Specifikace - učebny 1 - 4, 2.08 - referenční výrobek, minimální kvalit. standard: Sedací vak Bowli, polyester - 3x na učebnu - barva dle učebny</t>
  </si>
  <si>
    <t>13</t>
  </si>
  <si>
    <t>VYB-990013</t>
  </si>
  <si>
    <t>26</t>
  </si>
  <si>
    <t>Poznámka k položce:_x000D_
Poznámka k položce: Specifikace - učebny 2.05 - 2.07 - referenční výrobek, minimální kvalit. standard: Sedací vak Bowli), polyester - 4x na učebnu - barva dle učebny</t>
  </si>
  <si>
    <t>VYB-990014</t>
  </si>
  <si>
    <t>Kancelářská židle</t>
  </si>
  <si>
    <t>28</t>
  </si>
  <si>
    <t>Poznámka k položce:_x000D_
Poznámka k položce: Specifikace - učebny - referenční výrobek, minimální kvalit. standard: HAWAJ C9221B černo-černá</t>
  </si>
  <si>
    <t>VYB-990015</t>
  </si>
  <si>
    <t>Regál na aktovky; roz. 1500/500/1500 mm</t>
  </si>
  <si>
    <t>30</t>
  </si>
  <si>
    <t>Poznámka k položce:_x000D_
Poznámka k položce: Specifiklace - učebny - otevřené police, každá aktovka má svou přihrádku - velké učebny 30 žáků (2x12+1x6) - učebna 20 žáků (2x12) - malé učebny 15 žáků (1x12 + 1x6) - barva bílá- dna polic buk HPL lamino - proti viditelnému poškození</t>
  </si>
  <si>
    <t>VYB-990016</t>
  </si>
  <si>
    <t>Regál na aktovky; roz. 750/500/1500 mm</t>
  </si>
  <si>
    <t>32</t>
  </si>
  <si>
    <t>17</t>
  </si>
  <si>
    <t>VYB-990017</t>
  </si>
  <si>
    <t>Uzamykatelná skříň (pomůcky); roz. 1000/600/2200 mm</t>
  </si>
  <si>
    <t>34</t>
  </si>
  <si>
    <t>Poznámka k položce:_x000D_
Poznámka k položce: Specifikace - učebny: - spodní část šuplíky do v.900, horní část police, barva bílá, úchytky v barvě třídy</t>
  </si>
  <si>
    <t>VYB-990018</t>
  </si>
  <si>
    <t>36</t>
  </si>
  <si>
    <t>Poznámka k položce:_x000D_
Poznámka k položce: Specifikace - 2.10: - spodní část šuplíky do v.900, horní část police, barva bílá, úchytky v barvě třídy</t>
  </si>
  <si>
    <t>19</t>
  </si>
  <si>
    <t>VYB-990019</t>
  </si>
  <si>
    <t>Úložný díl se zásuvnými krabicemi; roz. 1000/950/440 mm</t>
  </si>
  <si>
    <t>38</t>
  </si>
  <si>
    <t>Poznámka k položce:_x000D_
Poznámka k položce: Specifikace - učebny 1 - 4, 2.08 - 3 bm na učebu - regál bílý v .950, š.440 s lištami pro uchycení krabic - barvy krabic - kombinace bílé a barvy učebny</t>
  </si>
  <si>
    <t>VYB-990020</t>
  </si>
  <si>
    <t>40</t>
  </si>
  <si>
    <t>Poznámka k položce:_x000D_
Poznámka k položce: Specifikace - 2.05 - 2.07: - 4 bm na učebnu - regál bílý v .950, š.440 s lištami pro uchycení krabic - barvy krabic - kombinace bílé a barvy učebny</t>
  </si>
  <si>
    <t>VYB-990021</t>
  </si>
  <si>
    <t>Úložný díl - police; roz. 1000/950/440 mm</t>
  </si>
  <si>
    <t>42</t>
  </si>
  <si>
    <t>Poznámka k položce:_x000D_
Poznámka k položce: Specifikace - učebny: - doplnění do rozměru stěny (zpracování dtto úložné díly s krabicemi, navazují na ně) police pevné, aby nehrozilo vypadnutí)</t>
  </si>
  <si>
    <t>VYB-990022</t>
  </si>
  <si>
    <t>Úložný díl - police; roz. 700/950/440 mm</t>
  </si>
  <si>
    <t>44</t>
  </si>
  <si>
    <t>23</t>
  </si>
  <si>
    <t>VYB-990023</t>
  </si>
  <si>
    <t>Úložný díl na knihy a časopisy (mobilní); roz. 450/350/780 mm</t>
  </si>
  <si>
    <t>46</t>
  </si>
  <si>
    <t>Poznámka k položce:_x000D_
Poznámka k položce: Specifikace - učebny - referenční výrobek, minimální kvalit. standard: Ikea- RÅSKOG - 1x na učebnu, vozík - barva černá</t>
  </si>
  <si>
    <t>VYB-990024</t>
  </si>
  <si>
    <t>Nástěnka - magnetická tabule bílá s možností psaní popisovačem, dřevěný rám; roz. 1200/900 mm</t>
  </si>
  <si>
    <t>48</t>
  </si>
  <si>
    <t>Poznámka k položce:_x000D_
Poznámka k položce: Specifikace - učebny - 1x na učebnu - referenční výrobek, minimální kvalit. standard: VICTORIA magnetická 90x120cm bílá</t>
  </si>
  <si>
    <t>25</t>
  </si>
  <si>
    <t>VYB-990025</t>
  </si>
  <si>
    <t>50</t>
  </si>
  <si>
    <t>Poznámka k položce:_x000D_
Poznámka k položce: Specifikace - chodby - referenční výrobek, minimální kvalit. standard: VICTORIA magnetická 90x120cm bílá</t>
  </si>
  <si>
    <t>VYB-990026</t>
  </si>
  <si>
    <t>Magnetická tabule mobilní, popisovatelná, bílá, otočná; roz. 1800/1200 mm</t>
  </si>
  <si>
    <t>52</t>
  </si>
  <si>
    <t>Poznámka k položce:_x000D_
Poznámka k položce: Specifikace - chodby</t>
  </si>
  <si>
    <t>27</t>
  </si>
  <si>
    <t>VYB-990027</t>
  </si>
  <si>
    <t>Sušák na výkresy A3 mobilní (A3/25)</t>
  </si>
  <si>
    <t>54</t>
  </si>
  <si>
    <t>Poznámka k položce:_x000D_
Poznámka k položce: Specifikace - učebny - barva černá</t>
  </si>
  <si>
    <t>VYB-990028</t>
  </si>
  <si>
    <t>Sušák na výkresy A2 mobilní (A2/25)</t>
  </si>
  <si>
    <t>56</t>
  </si>
  <si>
    <t>29</t>
  </si>
  <si>
    <t>VYB-990029</t>
  </si>
  <si>
    <t>Nástěnné hodiny Ø290-300- plast</t>
  </si>
  <si>
    <t>58</t>
  </si>
  <si>
    <t>Poznámka k položce:_x000D_
Poznámka k položce: Specifikace - učebny = 8 ks - aula = 1 ks - Plastové nástěnné hodiny - tichý chod - barva dle barevného ladění učebny</t>
  </si>
  <si>
    <t>VYB-990030</t>
  </si>
  <si>
    <t>Stolní kancelářská lampa - černá; roz. 220/375 mm</t>
  </si>
  <si>
    <t>60</t>
  </si>
  <si>
    <t>Poznámka k položce:_x000D_
Poznámka k položce: Specifikace - učebny - referenční výrobek, minimální kvalit. standard: LED lampička v černé barvě Argus light / Vela 1007 LED lampa černá</t>
  </si>
  <si>
    <t>31</t>
  </si>
  <si>
    <t>VYB-990031</t>
  </si>
  <si>
    <t>Nástěnný věšák na ručníky; roz. 600/70/50 mm</t>
  </si>
  <si>
    <t>62</t>
  </si>
  <si>
    <t>Poznámka k položce:_x000D_
Poznámka k položce: Specifikace:  - dřevěný věšák s 6 háčky - bílý - učebna 1, 2, 4 = 4+4+4 - učebna 3 = 3 - 2.05 - 2.07 = 5+5+5 - 2.08 = 4 - referenční výrobek, minimální kvalit. standard: Ikea - LURT / GUBBARP</t>
  </si>
  <si>
    <t>VYB-990032</t>
  </si>
  <si>
    <t>Samolepka na zeď; velkoplošné</t>
  </si>
  <si>
    <t>64</t>
  </si>
  <si>
    <t>Poznámka k položce:_x000D_
Poznámka k položce: Téma dle učebny</t>
  </si>
  <si>
    <t>33</t>
  </si>
  <si>
    <t>VYB-990033</t>
  </si>
  <si>
    <t>Síť v rámu na vystavení obrázků; roz. 2000/1200 mm</t>
  </si>
  <si>
    <t>66</t>
  </si>
  <si>
    <t>Poznámka k položce:_x000D_
Poznámka k položce: Specifikace: - učebny = 8 ks - chodby = 2 + 4 ks - dřevěný rám 40/30 mm, uchycený ke zdi - barva bílá + napnutá provazová síť - oka 50/50 mm - barva sítě bílá</t>
  </si>
  <si>
    <t>VYB-990034</t>
  </si>
  <si>
    <t>Herní koberec; roz. 3500/2500 mm</t>
  </si>
  <si>
    <t>68</t>
  </si>
  <si>
    <t>Poznámka k položce:_x000D_
Poznámka k položce: Specifikace - učebny: - koberec jednobarevný - barva dle barvy učebny</t>
  </si>
  <si>
    <t>35</t>
  </si>
  <si>
    <t>VYB-990035</t>
  </si>
  <si>
    <t>Odpadkový koš</t>
  </si>
  <si>
    <t>70</t>
  </si>
  <si>
    <t>Poznámka k položce:_x000D_
Poznámka k položce: Specifikace - učebny: 1x učebna- drátěný koš 19l, barva černá</t>
  </si>
  <si>
    <t>VYB-990036</t>
  </si>
  <si>
    <t>Odpadkový koš na tříděný odpad</t>
  </si>
  <si>
    <t>72</t>
  </si>
  <si>
    <t>Poznámka k položce:_x000D_
Poznámka k položce: Specifikace - chodby: - 1x na chodbu - sada 3 ks kovových odpadkových košů EKO na tříděný odpad - objem 3 x 45 l - referenční výrobek, minimální kvalit. standard: 3921</t>
  </si>
  <si>
    <t>37</t>
  </si>
  <si>
    <t>VYB-990037</t>
  </si>
  <si>
    <t>Dávkovač tekutého mýdla</t>
  </si>
  <si>
    <t>74</t>
  </si>
  <si>
    <t>Poznámka k položce:_x000D_
Poznámka k položce: Specifikace - učebny: - 1x na umyvadlo - referenční výrobek, minimální kvalit. standard: Stella Mini 0,4 l, bílý kov</t>
  </si>
  <si>
    <t>VYB-990038</t>
  </si>
  <si>
    <t>Roleta - látková; roz. cca 1250/2250 mm</t>
  </si>
  <si>
    <t>76</t>
  </si>
  <si>
    <t>Poznámka k položce:_x000D_
Poznámka k položce: Specifikace: - učebny 1.NP = 10 ks - učebny 2.NP = 15 ks - přesný rozměr ověřit na stavbě - kotvení do nadpraží okna, tmavě šedá, kovový řetízek</t>
  </si>
  <si>
    <t>39</t>
  </si>
  <si>
    <t>VYB-990039</t>
  </si>
  <si>
    <t>Roleta zatmívací (el. pohon); roz. 1250/2500 mm</t>
  </si>
  <si>
    <t>78</t>
  </si>
  <si>
    <t>Poznámka k položce:_x000D_
Poznámka k položce: Specifikace - aula 2.09: - uveden rozměr okenního otvoru - kotvení do nadpraží okna, tmavě šedá</t>
  </si>
  <si>
    <t>VYB-990040</t>
  </si>
  <si>
    <t>Roleta zatmívací (el. pohon); roz. 1250/2250 mm</t>
  </si>
  <si>
    <t>80</t>
  </si>
  <si>
    <t>41</t>
  </si>
  <si>
    <t>VYB-990041</t>
  </si>
  <si>
    <t>Kuchyňská linka; roz. 3300/600/2200 mm</t>
  </si>
  <si>
    <t>82</t>
  </si>
  <si>
    <t>Poznámka k položce:_x000D_
Poznámka k položce: Specifikace - 2.14: - spodní skříňky vínová (var. červená) - lesk, horní skříňky: bílá, lesk, deska světle šedá - sestava spodní: lednice š.60 v. 1400/skříňka dvířka - police š.80 - var. v desce malý dřez (umyvadlo) dle požadavků KHS/šuplíky š.40/šuplíky š. 20 - drogerie /myčka š.60/dřez š.60 -tříděný odpad,  horní skříňky  v.60 - 1x60 (nad lednici), 5xš.40, 1xš.60 (nad dřez)</t>
  </si>
  <si>
    <t>VYB-990042</t>
  </si>
  <si>
    <t>Počítačová sestava</t>
  </si>
  <si>
    <t>84</t>
  </si>
  <si>
    <t>Poznámka k položce:_x000D_
Poznámka k položce: Specifikace: - min. konfigurace Intel Core i5, 2,4GHz, čtyřjádrový, 8GB RAM, 256 GB HD SSD, LAN, 3x USB, audio out, monitor min 22´´ - klávesnice a myš</t>
  </si>
  <si>
    <t>43</t>
  </si>
  <si>
    <t>VYB-990043</t>
  </si>
  <si>
    <t>Interaktivní tabule s LED projektorem</t>
  </si>
  <si>
    <t>86</t>
  </si>
  <si>
    <t>Poznámka k položce:_x000D_
Poznámka k položce: výškově stavitelná interaktivní tabule min 256 cm úhlopříčka s LED projektorem</t>
  </si>
  <si>
    <t>VYB-990044</t>
  </si>
  <si>
    <t>Televize s napojením na PC</t>
  </si>
  <si>
    <t>88</t>
  </si>
  <si>
    <t>Poznámka k položce:_x000D_
Poznámka k položce: Specifikace - učebny: - televize se závěsem na zeď včetně konzole, napojení na PC, úhlopříčka 44"</t>
  </si>
  <si>
    <t>45</t>
  </si>
  <si>
    <t>VYB-990045</t>
  </si>
  <si>
    <t>Zásobník na toaletní papír</t>
  </si>
  <si>
    <t>90</t>
  </si>
  <si>
    <t>Poznámka k položce:_x000D_
Poznámka k položce: Specifikace - WC, šatna, jídelny: - referenční výrobek, minimální kvalit. standard: Vencl  Medijumbo Plus 30 k , bílý kov, 1x na wc</t>
  </si>
  <si>
    <t>VYB-990046</t>
  </si>
  <si>
    <t>92</t>
  </si>
  <si>
    <t>Poznámka k položce:_x000D_
Poznámka k položce: Specifikace - WC, šatna, jídelny: - referenční výrobek, minimální kvalit. standard: Stella Mini 0,4 l, bílý kov - 1x na 1-2 umyvadla</t>
  </si>
  <si>
    <t>47</t>
  </si>
  <si>
    <t>VYB-990047</t>
  </si>
  <si>
    <t>Zásobník na papírové ručníky</t>
  </si>
  <si>
    <t>94</t>
  </si>
  <si>
    <t>Poznámka k položce:_x000D_
Poznámka k položce: Specifikace - WC, šatna, jídelny: - referenční výrobek, minimální kvalit. standard: Vencl Medibox plus K, bílý kov - 1 x na umývárnu, 4x jídelna, 1x inv, 1x kuchyňka</t>
  </si>
  <si>
    <t>VYB-990048</t>
  </si>
  <si>
    <t>Hygienický koš</t>
  </si>
  <si>
    <t>96</t>
  </si>
  <si>
    <t>Poznámka k položce:_x000D_
Poznámka k položce: Specifikace - WC, šatna, jídelny: - referenční výrobek, minimální kvalit. standard: Vencl, závěsný, V 0006 K, bílý kov - 1x wc personál - ženy</t>
  </si>
  <si>
    <t>49</t>
  </si>
  <si>
    <t>VYB-990049</t>
  </si>
  <si>
    <t>98</t>
  </si>
  <si>
    <t>Poznámka k položce:_x000D_
Poznámka k položce: Specifikace - WC, šatna, jídelny: - referenční výrobek, minimální kvalit. standard: Vencl závěsný, M 279 plus K, bílý kov - 1x k zásobníku na papírové ručníky</t>
  </si>
  <si>
    <t>VYB-990050</t>
  </si>
  <si>
    <t>WC štětka</t>
  </si>
  <si>
    <t>100</t>
  </si>
  <si>
    <t>Poznámka k položce:_x000D_
Poznámka k položce: Specifikace - WC, šatna, jídelny: - referenční výrobek, minimální kvalit. standard: Wenko, nástěnná - pure, bílá - 1x na WC</t>
  </si>
  <si>
    <t>51</t>
  </si>
  <si>
    <t>VYB-990051</t>
  </si>
  <si>
    <t>Háčky na oděvy</t>
  </si>
  <si>
    <t>102</t>
  </si>
  <si>
    <t>Poznámka k položce:_x000D_
Poznámka k položce: Specifikace - WC, šatna, jídelny: - referenční výrobek, minimální kvalit. standard: Nábytkový věšák Belluna-XL nikl broušený - 1x na 1 wc  háčky na oděvy -  háček kombinace 1 malý a 1 velký</t>
  </si>
  <si>
    <t>VYB-990052</t>
  </si>
  <si>
    <t>Šatní lavice jednostranná; roz. 1200/430 mm pro 1. stupeň ZŠ</t>
  </si>
  <si>
    <t>104</t>
  </si>
  <si>
    <t>Poznámka k položce:_x000D_
Poznámka k položce: Šatní lavice jednostranná s věšáky a konstrukcí pro odkládání obuvi  - buk / světlá šedá</t>
  </si>
  <si>
    <t>53</t>
  </si>
  <si>
    <t>VYB-990053</t>
  </si>
  <si>
    <t>Šatní lavice jednostranná; roz. 2000/430 mm pro 1. stupeň ZŠ</t>
  </si>
  <si>
    <t>106</t>
  </si>
  <si>
    <t>VYB-990054</t>
  </si>
  <si>
    <t>Šatní lavice oboustranná; roz. 1200/430 mm pro 1. stupeň ZŠ</t>
  </si>
  <si>
    <t>108</t>
  </si>
  <si>
    <t>Poznámka k položce:_x000D_
Poznámka k položce: Šatní lavice oboustranná s věšáky a konstrukcí pro odkládání obuvi  - buk / světlá šedá</t>
  </si>
  <si>
    <t>55</t>
  </si>
  <si>
    <t>VYB-990055</t>
  </si>
  <si>
    <t>Šatní lavice oboustranná; roz. 2000/430 mm pro 1. stupeň ZŠ</t>
  </si>
  <si>
    <t>110</t>
  </si>
  <si>
    <t>VYB-990056</t>
  </si>
  <si>
    <t>Označení WC</t>
  </si>
  <si>
    <t>112</t>
  </si>
  <si>
    <t>Poznámka k položce:_x000D_
Poznámka k položce: Specifikace: - 1.NP = 5 ks - 2.NP = 5 ks - 2x ženy + 2x muži + 1x personál - samolepící fólie - barva bude upřesněna dle barvy dveří, lepeno na dveřní křídlo</t>
  </si>
  <si>
    <t>57</t>
  </si>
  <si>
    <t>VYB-990057</t>
  </si>
  <si>
    <t>Písmena - samolepící na dveře</t>
  </si>
  <si>
    <t>114</t>
  </si>
  <si>
    <t>Poznámka k položce:_x000D_
Poznámka k položce: 1. NP: 4x označení učeben + 2x šatna + 2x jídelna + 2x družina vstup 2.NP: - 4x označení učeben + 1x aula+ 1x šatna+ 2x družina vstup</t>
  </si>
  <si>
    <t>VYB-990058</t>
  </si>
  <si>
    <t>Kancelářský štítek s vyměnitelnou funkcí - hliník / slída; roz. 200/150 mm</t>
  </si>
  <si>
    <t>116</t>
  </si>
  <si>
    <t>Poznámka k položce:_x000D_
Poznámka k položce: Specifikace: - jídelna = 11 ks - 1.NP = 10 ks - 2.NP = 15 ks - referenční výrobek, minimální kvalit. standard: systém Sign Board DX - štítek vedle dveří na zdi - u všech interiérových dveří mimo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</si>
</sst>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5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18"/>
      <c r="AL5" s="18"/>
      <c r="AM5" s="18"/>
      <c r="AN5" s="18"/>
      <c r="AO5" s="18"/>
      <c r="AP5" s="18"/>
      <c r="AQ5" s="18"/>
      <c r="AR5" s="16"/>
      <c r="BE5" s="222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18"/>
      <c r="AL6" s="18"/>
      <c r="AM6" s="18"/>
      <c r="AN6" s="18"/>
      <c r="AO6" s="18"/>
      <c r="AP6" s="18"/>
      <c r="AQ6" s="18"/>
      <c r="AR6" s="16"/>
      <c r="BE6" s="22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23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23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23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23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23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23"/>
      <c r="BS12" s="13" t="s">
        <v>6</v>
      </c>
    </row>
    <row r="13" spans="1:74" s="1" customFormat="1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28</v>
      </c>
      <c r="AO13" s="18"/>
      <c r="AP13" s="18"/>
      <c r="AQ13" s="18"/>
      <c r="AR13" s="16"/>
      <c r="BE13" s="223"/>
      <c r="BS13" s="13" t="s">
        <v>6</v>
      </c>
    </row>
    <row r="14" spans="1:74" ht="12.75">
      <c r="B14" s="17"/>
      <c r="C14" s="18"/>
      <c r="D14" s="18"/>
      <c r="E14" s="228" t="s">
        <v>28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5" t="s">
        <v>26</v>
      </c>
      <c r="AL14" s="18"/>
      <c r="AM14" s="18"/>
      <c r="AN14" s="27" t="s">
        <v>28</v>
      </c>
      <c r="AO14" s="18"/>
      <c r="AP14" s="18"/>
      <c r="AQ14" s="18"/>
      <c r="AR14" s="16"/>
      <c r="BE14" s="223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23"/>
      <c r="BS15" s="13" t="s">
        <v>4</v>
      </c>
    </row>
    <row r="16" spans="1:74" s="1" customFormat="1" ht="12" customHeight="1">
      <c r="B16" s="17"/>
      <c r="C16" s="18"/>
      <c r="D16" s="25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23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23"/>
      <c r="BS17" s="13" t="s">
        <v>30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23"/>
      <c r="BS18" s="13" t="s">
        <v>6</v>
      </c>
    </row>
    <row r="19" spans="1:71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23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23"/>
      <c r="BS20" s="13" t="s">
        <v>30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23"/>
    </row>
    <row r="22" spans="1:71" s="1" customFormat="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23"/>
    </row>
    <row r="23" spans="1:71" s="1" customFormat="1" ht="16.5" customHeight="1">
      <c r="B23" s="17"/>
      <c r="C23" s="18"/>
      <c r="D23" s="18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18"/>
      <c r="AP23" s="18"/>
      <c r="AQ23" s="18"/>
      <c r="AR23" s="16"/>
      <c r="BE23" s="223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23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23"/>
    </row>
    <row r="26" spans="1:71" s="2" customFormat="1" ht="25.9" customHeight="1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1">
        <f>ROUND(AG94,2)</f>
        <v>0</v>
      </c>
      <c r="AL26" s="232"/>
      <c r="AM26" s="232"/>
      <c r="AN26" s="232"/>
      <c r="AO26" s="232"/>
      <c r="AP26" s="32"/>
      <c r="AQ26" s="32"/>
      <c r="AR26" s="35"/>
      <c r="BE26" s="223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23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33" t="s">
        <v>34</v>
      </c>
      <c r="M28" s="233"/>
      <c r="N28" s="233"/>
      <c r="O28" s="233"/>
      <c r="P28" s="233"/>
      <c r="Q28" s="32"/>
      <c r="R28" s="32"/>
      <c r="S28" s="32"/>
      <c r="T28" s="32"/>
      <c r="U28" s="32"/>
      <c r="V28" s="32"/>
      <c r="W28" s="233" t="s">
        <v>35</v>
      </c>
      <c r="X28" s="233"/>
      <c r="Y28" s="233"/>
      <c r="Z28" s="233"/>
      <c r="AA28" s="233"/>
      <c r="AB28" s="233"/>
      <c r="AC28" s="233"/>
      <c r="AD28" s="233"/>
      <c r="AE28" s="233"/>
      <c r="AF28" s="32"/>
      <c r="AG28" s="32"/>
      <c r="AH28" s="32"/>
      <c r="AI28" s="32"/>
      <c r="AJ28" s="32"/>
      <c r="AK28" s="233" t="s">
        <v>36</v>
      </c>
      <c r="AL28" s="233"/>
      <c r="AM28" s="233"/>
      <c r="AN28" s="233"/>
      <c r="AO28" s="233"/>
      <c r="AP28" s="32"/>
      <c r="AQ28" s="32"/>
      <c r="AR28" s="35"/>
      <c r="BE28" s="223"/>
    </row>
    <row r="29" spans="1:71" s="3" customFormat="1" ht="14.45" customHeight="1">
      <c r="B29" s="36"/>
      <c r="C29" s="37"/>
      <c r="D29" s="25" t="s">
        <v>37</v>
      </c>
      <c r="E29" s="37"/>
      <c r="F29" s="25" t="s">
        <v>38</v>
      </c>
      <c r="G29" s="37"/>
      <c r="H29" s="37"/>
      <c r="I29" s="37"/>
      <c r="J29" s="37"/>
      <c r="K29" s="37"/>
      <c r="L29" s="217">
        <v>0.21</v>
      </c>
      <c r="M29" s="216"/>
      <c r="N29" s="216"/>
      <c r="O29" s="216"/>
      <c r="P29" s="216"/>
      <c r="Q29" s="37"/>
      <c r="R29" s="37"/>
      <c r="S29" s="37"/>
      <c r="T29" s="37"/>
      <c r="U29" s="37"/>
      <c r="V29" s="37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F29" s="37"/>
      <c r="AG29" s="37"/>
      <c r="AH29" s="37"/>
      <c r="AI29" s="37"/>
      <c r="AJ29" s="37"/>
      <c r="AK29" s="215">
        <f>ROUND(AV94, 2)</f>
        <v>0</v>
      </c>
      <c r="AL29" s="216"/>
      <c r="AM29" s="216"/>
      <c r="AN29" s="216"/>
      <c r="AO29" s="216"/>
      <c r="AP29" s="37"/>
      <c r="AQ29" s="37"/>
      <c r="AR29" s="38"/>
      <c r="BE29" s="224"/>
    </row>
    <row r="30" spans="1:71" s="3" customFormat="1" ht="14.45" customHeight="1">
      <c r="B30" s="36"/>
      <c r="C30" s="37"/>
      <c r="D30" s="37"/>
      <c r="E30" s="37"/>
      <c r="F30" s="25" t="s">
        <v>39</v>
      </c>
      <c r="G30" s="37"/>
      <c r="H30" s="37"/>
      <c r="I30" s="37"/>
      <c r="J30" s="37"/>
      <c r="K30" s="37"/>
      <c r="L30" s="217">
        <v>0.15</v>
      </c>
      <c r="M30" s="216"/>
      <c r="N30" s="216"/>
      <c r="O30" s="216"/>
      <c r="P30" s="216"/>
      <c r="Q30" s="37"/>
      <c r="R30" s="37"/>
      <c r="S30" s="37"/>
      <c r="T30" s="37"/>
      <c r="U30" s="37"/>
      <c r="V30" s="37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F30" s="37"/>
      <c r="AG30" s="37"/>
      <c r="AH30" s="37"/>
      <c r="AI30" s="37"/>
      <c r="AJ30" s="37"/>
      <c r="AK30" s="215">
        <f>ROUND(AW94, 2)</f>
        <v>0</v>
      </c>
      <c r="AL30" s="216"/>
      <c r="AM30" s="216"/>
      <c r="AN30" s="216"/>
      <c r="AO30" s="216"/>
      <c r="AP30" s="37"/>
      <c r="AQ30" s="37"/>
      <c r="AR30" s="38"/>
      <c r="BE30" s="224"/>
    </row>
    <row r="31" spans="1:71" s="3" customFormat="1" ht="14.45" hidden="1" customHeight="1">
      <c r="B31" s="36"/>
      <c r="C31" s="37"/>
      <c r="D31" s="37"/>
      <c r="E31" s="37"/>
      <c r="F31" s="25" t="s">
        <v>40</v>
      </c>
      <c r="G31" s="37"/>
      <c r="H31" s="37"/>
      <c r="I31" s="37"/>
      <c r="J31" s="37"/>
      <c r="K31" s="37"/>
      <c r="L31" s="217">
        <v>0.21</v>
      </c>
      <c r="M31" s="216"/>
      <c r="N31" s="216"/>
      <c r="O31" s="216"/>
      <c r="P31" s="216"/>
      <c r="Q31" s="37"/>
      <c r="R31" s="37"/>
      <c r="S31" s="37"/>
      <c r="T31" s="37"/>
      <c r="U31" s="37"/>
      <c r="V31" s="37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F31" s="37"/>
      <c r="AG31" s="37"/>
      <c r="AH31" s="37"/>
      <c r="AI31" s="37"/>
      <c r="AJ31" s="37"/>
      <c r="AK31" s="215">
        <v>0</v>
      </c>
      <c r="AL31" s="216"/>
      <c r="AM31" s="216"/>
      <c r="AN31" s="216"/>
      <c r="AO31" s="216"/>
      <c r="AP31" s="37"/>
      <c r="AQ31" s="37"/>
      <c r="AR31" s="38"/>
      <c r="BE31" s="224"/>
    </row>
    <row r="32" spans="1:71" s="3" customFormat="1" ht="14.45" hidden="1" customHeight="1">
      <c r="B32" s="36"/>
      <c r="C32" s="37"/>
      <c r="D32" s="37"/>
      <c r="E32" s="37"/>
      <c r="F32" s="25" t="s">
        <v>41</v>
      </c>
      <c r="G32" s="37"/>
      <c r="H32" s="37"/>
      <c r="I32" s="37"/>
      <c r="J32" s="37"/>
      <c r="K32" s="37"/>
      <c r="L32" s="217">
        <v>0.15</v>
      </c>
      <c r="M32" s="216"/>
      <c r="N32" s="216"/>
      <c r="O32" s="216"/>
      <c r="P32" s="216"/>
      <c r="Q32" s="37"/>
      <c r="R32" s="37"/>
      <c r="S32" s="37"/>
      <c r="T32" s="37"/>
      <c r="U32" s="37"/>
      <c r="V32" s="37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F32" s="37"/>
      <c r="AG32" s="37"/>
      <c r="AH32" s="37"/>
      <c r="AI32" s="37"/>
      <c r="AJ32" s="37"/>
      <c r="AK32" s="215">
        <v>0</v>
      </c>
      <c r="AL32" s="216"/>
      <c r="AM32" s="216"/>
      <c r="AN32" s="216"/>
      <c r="AO32" s="216"/>
      <c r="AP32" s="37"/>
      <c r="AQ32" s="37"/>
      <c r="AR32" s="38"/>
      <c r="BE32" s="224"/>
    </row>
    <row r="33" spans="1:57" s="3" customFormat="1" ht="14.45" hidden="1" customHeight="1">
      <c r="B33" s="36"/>
      <c r="C33" s="37"/>
      <c r="D33" s="37"/>
      <c r="E33" s="37"/>
      <c r="F33" s="25" t="s">
        <v>42</v>
      </c>
      <c r="G33" s="37"/>
      <c r="H33" s="37"/>
      <c r="I33" s="37"/>
      <c r="J33" s="37"/>
      <c r="K33" s="37"/>
      <c r="L33" s="217">
        <v>0</v>
      </c>
      <c r="M33" s="216"/>
      <c r="N33" s="216"/>
      <c r="O33" s="216"/>
      <c r="P33" s="216"/>
      <c r="Q33" s="37"/>
      <c r="R33" s="37"/>
      <c r="S33" s="37"/>
      <c r="T33" s="37"/>
      <c r="U33" s="37"/>
      <c r="V33" s="37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F33" s="37"/>
      <c r="AG33" s="37"/>
      <c r="AH33" s="37"/>
      <c r="AI33" s="37"/>
      <c r="AJ33" s="37"/>
      <c r="AK33" s="215">
        <v>0</v>
      </c>
      <c r="AL33" s="216"/>
      <c r="AM33" s="216"/>
      <c r="AN33" s="216"/>
      <c r="AO33" s="216"/>
      <c r="AP33" s="37"/>
      <c r="AQ33" s="37"/>
      <c r="AR33" s="38"/>
      <c r="BE33" s="224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23"/>
    </row>
    <row r="35" spans="1:57" s="2" customFormat="1" ht="25.9" customHeight="1">
      <c r="A35" s="30"/>
      <c r="B35" s="31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18" t="s">
        <v>45</v>
      </c>
      <c r="Y35" s="219"/>
      <c r="Z35" s="219"/>
      <c r="AA35" s="219"/>
      <c r="AB35" s="219"/>
      <c r="AC35" s="41"/>
      <c r="AD35" s="41"/>
      <c r="AE35" s="41"/>
      <c r="AF35" s="41"/>
      <c r="AG35" s="41"/>
      <c r="AH35" s="41"/>
      <c r="AI35" s="41"/>
      <c r="AJ35" s="41"/>
      <c r="AK35" s="220">
        <f>SUM(AK26:AK33)</f>
        <v>0</v>
      </c>
      <c r="AL35" s="219"/>
      <c r="AM35" s="219"/>
      <c r="AN35" s="219"/>
      <c r="AO35" s="221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48</v>
      </c>
      <c r="AI60" s="34"/>
      <c r="AJ60" s="34"/>
      <c r="AK60" s="34"/>
      <c r="AL60" s="34"/>
      <c r="AM60" s="48" t="s">
        <v>49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51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48</v>
      </c>
      <c r="AI75" s="34"/>
      <c r="AJ75" s="34"/>
      <c r="AK75" s="34"/>
      <c r="AL75" s="34"/>
      <c r="AM75" s="48" t="s">
        <v>49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IMPORT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04" t="str">
        <f>K6</f>
        <v>VV mobiliář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06" t="str">
        <f>IF(AN8= "","",AN8)</f>
        <v>27. 1. 2023</v>
      </c>
      <c r="AN87" s="206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29</v>
      </c>
      <c r="AJ89" s="32"/>
      <c r="AK89" s="32"/>
      <c r="AL89" s="32"/>
      <c r="AM89" s="207" t="str">
        <f>IF(E17="","",E17)</f>
        <v xml:space="preserve"> </v>
      </c>
      <c r="AN89" s="208"/>
      <c r="AO89" s="208"/>
      <c r="AP89" s="208"/>
      <c r="AQ89" s="32"/>
      <c r="AR89" s="35"/>
      <c r="AS89" s="209" t="s">
        <v>53</v>
      </c>
      <c r="AT89" s="210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31</v>
      </c>
      <c r="AJ90" s="32"/>
      <c r="AK90" s="32"/>
      <c r="AL90" s="32"/>
      <c r="AM90" s="207" t="str">
        <f>IF(E20="","",E20)</f>
        <v xml:space="preserve"> </v>
      </c>
      <c r="AN90" s="208"/>
      <c r="AO90" s="208"/>
      <c r="AP90" s="208"/>
      <c r="AQ90" s="32"/>
      <c r="AR90" s="35"/>
      <c r="AS90" s="211"/>
      <c r="AT90" s="21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13"/>
      <c r="AT91" s="214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194" t="s">
        <v>54</v>
      </c>
      <c r="D92" s="195"/>
      <c r="E92" s="195"/>
      <c r="F92" s="195"/>
      <c r="G92" s="195"/>
      <c r="H92" s="69"/>
      <c r="I92" s="196" t="s">
        <v>55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56</v>
      </c>
      <c r="AH92" s="195"/>
      <c r="AI92" s="195"/>
      <c r="AJ92" s="195"/>
      <c r="AK92" s="195"/>
      <c r="AL92" s="195"/>
      <c r="AM92" s="195"/>
      <c r="AN92" s="196" t="s">
        <v>57</v>
      </c>
      <c r="AO92" s="195"/>
      <c r="AP92" s="198"/>
      <c r="AQ92" s="70" t="s">
        <v>58</v>
      </c>
      <c r="AR92" s="35"/>
      <c r="AS92" s="71" t="s">
        <v>59</v>
      </c>
      <c r="AT92" s="72" t="s">
        <v>60</v>
      </c>
      <c r="AU92" s="72" t="s">
        <v>61</v>
      </c>
      <c r="AV92" s="72" t="s">
        <v>62</v>
      </c>
      <c r="AW92" s="72" t="s">
        <v>63</v>
      </c>
      <c r="AX92" s="72" t="s">
        <v>64</v>
      </c>
      <c r="AY92" s="72" t="s">
        <v>65</v>
      </c>
      <c r="AZ92" s="72" t="s">
        <v>66</v>
      </c>
      <c r="BA92" s="72" t="s">
        <v>67</v>
      </c>
      <c r="BB92" s="72" t="s">
        <v>68</v>
      </c>
      <c r="BC92" s="72" t="s">
        <v>69</v>
      </c>
      <c r="BD92" s="73" t="s">
        <v>70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71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02">
        <f>ROUND(AG95,2)</f>
        <v>0</v>
      </c>
      <c r="AH94" s="202"/>
      <c r="AI94" s="202"/>
      <c r="AJ94" s="202"/>
      <c r="AK94" s="202"/>
      <c r="AL94" s="202"/>
      <c r="AM94" s="202"/>
      <c r="AN94" s="203">
        <f>SUM(AG94,AT94)</f>
        <v>0</v>
      </c>
      <c r="AO94" s="203"/>
      <c r="AP94" s="203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72</v>
      </c>
      <c r="BT94" s="87" t="s">
        <v>73</v>
      </c>
      <c r="BU94" s="88" t="s">
        <v>74</v>
      </c>
      <c r="BV94" s="87" t="s">
        <v>14</v>
      </c>
      <c r="BW94" s="87" t="s">
        <v>5</v>
      </c>
      <c r="BX94" s="87" t="s">
        <v>75</v>
      </c>
      <c r="CL94" s="87" t="s">
        <v>1</v>
      </c>
    </row>
    <row r="95" spans="1:91" s="7" customFormat="1" ht="16.5" customHeight="1">
      <c r="A95" s="89" t="s">
        <v>76</v>
      </c>
      <c r="B95" s="90"/>
      <c r="C95" s="91"/>
      <c r="D95" s="201" t="s">
        <v>77</v>
      </c>
      <c r="E95" s="201"/>
      <c r="F95" s="201"/>
      <c r="G95" s="201"/>
      <c r="H95" s="201"/>
      <c r="I95" s="92"/>
      <c r="J95" s="201" t="s">
        <v>78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9">
        <f>'MOB - Mobiliář'!J30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93" t="s">
        <v>79</v>
      </c>
      <c r="AR95" s="94"/>
      <c r="AS95" s="95">
        <v>0</v>
      </c>
      <c r="AT95" s="96">
        <f>ROUND(SUM(AV95:AW95),2)</f>
        <v>0</v>
      </c>
      <c r="AU95" s="97">
        <f>'MOB - Mobiliář'!P117</f>
        <v>0</v>
      </c>
      <c r="AV95" s="96">
        <f>'MOB - Mobiliář'!J33</f>
        <v>0</v>
      </c>
      <c r="AW95" s="96">
        <f>'MOB - Mobiliář'!J34</f>
        <v>0</v>
      </c>
      <c r="AX95" s="96">
        <f>'MOB - Mobiliář'!J35</f>
        <v>0</v>
      </c>
      <c r="AY95" s="96">
        <f>'MOB - Mobiliář'!J36</f>
        <v>0</v>
      </c>
      <c r="AZ95" s="96">
        <f>'MOB - Mobiliář'!F33</f>
        <v>0</v>
      </c>
      <c r="BA95" s="96">
        <f>'MOB - Mobiliář'!F34</f>
        <v>0</v>
      </c>
      <c r="BB95" s="96">
        <f>'MOB - Mobiliář'!F35</f>
        <v>0</v>
      </c>
      <c r="BC95" s="96">
        <f>'MOB - Mobiliář'!F36</f>
        <v>0</v>
      </c>
      <c r="BD95" s="98">
        <f>'MOB - Mobiliář'!F37</f>
        <v>0</v>
      </c>
      <c r="BT95" s="99" t="s">
        <v>80</v>
      </c>
      <c r="BV95" s="99" t="s">
        <v>14</v>
      </c>
      <c r="BW95" s="99" t="s">
        <v>81</v>
      </c>
      <c r="BX95" s="99" t="s">
        <v>5</v>
      </c>
      <c r="CL95" s="99" t="s">
        <v>1</v>
      </c>
      <c r="CM95" s="99" t="s">
        <v>82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0lwXzjm5og9bXFbm2GcPlzErPZO2MFwoVCiNk4qZF0iocbINZ7e8zubny6+HzYAxS07RcheaVwIGtK8qBXt/ug==" saltValue="zkSdBLbbM1aELtwVYMl+TS7DqpIhkboXqV1bcANf/i4LjcwEgupbl+FOvbfqm6Uk2ZwoMiSfBECql+tWz7gpH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OB - Mobiliář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92"/>
  <sheetViews>
    <sheetView showGridLines="0" tabSelected="1" topLeftCell="A11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3" t="s">
        <v>81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6"/>
      <c r="AT3" s="13" t="s">
        <v>82</v>
      </c>
    </row>
    <row r="4" spans="1:46" s="1" customFormat="1" ht="24.95" customHeight="1">
      <c r="B4" s="16"/>
      <c r="D4" s="102" t="s">
        <v>83</v>
      </c>
      <c r="L4" s="16"/>
      <c r="M4" s="103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4" t="s">
        <v>16</v>
      </c>
      <c r="L6" s="16"/>
    </row>
    <row r="7" spans="1:46" s="1" customFormat="1" ht="16.5" customHeight="1">
      <c r="B7" s="16"/>
      <c r="E7" s="237" t="str">
        <f>'Rekapitulace stavby'!K6</f>
        <v>VV mobiliář</v>
      </c>
      <c r="F7" s="238"/>
      <c r="G7" s="238"/>
      <c r="H7" s="238"/>
      <c r="L7" s="16"/>
    </row>
    <row r="8" spans="1:46" s="2" customFormat="1" ht="12" customHeight="1">
      <c r="A8" s="30"/>
      <c r="B8" s="35"/>
      <c r="C8" s="30"/>
      <c r="D8" s="104" t="s">
        <v>84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39" t="s">
        <v>85</v>
      </c>
      <c r="F9" s="240"/>
      <c r="G9" s="240"/>
      <c r="H9" s="240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4" t="s">
        <v>18</v>
      </c>
      <c r="E11" s="30"/>
      <c r="F11" s="105" t="s">
        <v>1</v>
      </c>
      <c r="G11" s="30"/>
      <c r="H11" s="30"/>
      <c r="I11" s="104" t="s">
        <v>19</v>
      </c>
      <c r="J11" s="105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4" t="s">
        <v>20</v>
      </c>
      <c r="E12" s="30"/>
      <c r="F12" s="105" t="s">
        <v>21</v>
      </c>
      <c r="G12" s="30"/>
      <c r="H12" s="30"/>
      <c r="I12" s="104" t="s">
        <v>22</v>
      </c>
      <c r="J12" s="106" t="str">
        <f>'Rekapitulace stavby'!AN8</f>
        <v>27. 1. 2023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4" t="s">
        <v>24</v>
      </c>
      <c r="E14" s="30"/>
      <c r="F14" s="30"/>
      <c r="G14" s="30"/>
      <c r="H14" s="30"/>
      <c r="I14" s="104" t="s">
        <v>25</v>
      </c>
      <c r="J14" s="105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5" t="str">
        <f>IF('Rekapitulace stavby'!E11="","",'Rekapitulace stavby'!E11)</f>
        <v xml:space="preserve"> </v>
      </c>
      <c r="F15" s="30"/>
      <c r="G15" s="30"/>
      <c r="H15" s="30"/>
      <c r="I15" s="104" t="s">
        <v>26</v>
      </c>
      <c r="J15" s="105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4" t="s">
        <v>27</v>
      </c>
      <c r="E17" s="30"/>
      <c r="F17" s="30"/>
      <c r="G17" s="30"/>
      <c r="H17" s="30"/>
      <c r="I17" s="104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1" t="str">
        <f>'Rekapitulace stavby'!E14</f>
        <v>Vyplň údaj</v>
      </c>
      <c r="F18" s="242"/>
      <c r="G18" s="242"/>
      <c r="H18" s="242"/>
      <c r="I18" s="104" t="s">
        <v>26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4" t="s">
        <v>29</v>
      </c>
      <c r="E20" s="30"/>
      <c r="F20" s="30"/>
      <c r="G20" s="30"/>
      <c r="H20" s="30"/>
      <c r="I20" s="104" t="s">
        <v>25</v>
      </c>
      <c r="J20" s="105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5" t="str">
        <f>IF('Rekapitulace stavby'!E17="","",'Rekapitulace stavby'!E17)</f>
        <v xml:space="preserve"> </v>
      </c>
      <c r="F21" s="30"/>
      <c r="G21" s="30"/>
      <c r="H21" s="30"/>
      <c r="I21" s="104" t="s">
        <v>26</v>
      </c>
      <c r="J21" s="105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4" t="s">
        <v>31</v>
      </c>
      <c r="E23" s="30"/>
      <c r="F23" s="30"/>
      <c r="G23" s="30"/>
      <c r="H23" s="30"/>
      <c r="I23" s="104" t="s">
        <v>25</v>
      </c>
      <c r="J23" s="105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5" t="str">
        <f>IF('Rekapitulace stavby'!E20="","",'Rekapitulace stavby'!E20)</f>
        <v xml:space="preserve"> </v>
      </c>
      <c r="F24" s="30"/>
      <c r="G24" s="30"/>
      <c r="H24" s="30"/>
      <c r="I24" s="104" t="s">
        <v>26</v>
      </c>
      <c r="J24" s="105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4" t="s">
        <v>32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7"/>
      <c r="B27" s="108"/>
      <c r="C27" s="107"/>
      <c r="D27" s="107"/>
      <c r="E27" s="243" t="s">
        <v>1</v>
      </c>
      <c r="F27" s="243"/>
      <c r="G27" s="243"/>
      <c r="H27" s="243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0"/>
      <c r="E29" s="110"/>
      <c r="F29" s="110"/>
      <c r="G29" s="110"/>
      <c r="H29" s="110"/>
      <c r="I29" s="110"/>
      <c r="J29" s="110"/>
      <c r="K29" s="110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1" t="s">
        <v>33</v>
      </c>
      <c r="E30" s="30"/>
      <c r="F30" s="30"/>
      <c r="G30" s="30"/>
      <c r="H30" s="30"/>
      <c r="I30" s="30"/>
      <c r="J30" s="112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0"/>
      <c r="E31" s="110"/>
      <c r="F31" s="110"/>
      <c r="G31" s="110"/>
      <c r="H31" s="110"/>
      <c r="I31" s="110"/>
      <c r="J31" s="110"/>
      <c r="K31" s="11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3" t="s">
        <v>35</v>
      </c>
      <c r="G32" s="30"/>
      <c r="H32" s="30"/>
      <c r="I32" s="113" t="s">
        <v>34</v>
      </c>
      <c r="J32" s="113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4" t="s">
        <v>37</v>
      </c>
      <c r="E33" s="104" t="s">
        <v>38</v>
      </c>
      <c r="F33" s="115">
        <f>ROUND((SUM(BE117:BE291)),  2)</f>
        <v>0</v>
      </c>
      <c r="G33" s="30"/>
      <c r="H33" s="30"/>
      <c r="I33" s="116">
        <v>0.21</v>
      </c>
      <c r="J33" s="115">
        <f>ROUND(((SUM(BE117:BE291))*I33),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4" t="s">
        <v>39</v>
      </c>
      <c r="F34" s="115">
        <f>ROUND((SUM(BF117:BF291)),  2)</f>
        <v>0</v>
      </c>
      <c r="G34" s="30"/>
      <c r="H34" s="30"/>
      <c r="I34" s="116">
        <v>0.15</v>
      </c>
      <c r="J34" s="115">
        <f>ROUND(((SUM(BF117:BF291))*I34),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4" t="s">
        <v>40</v>
      </c>
      <c r="F35" s="115">
        <f>ROUND((SUM(BG117:BG291)),  2)</f>
        <v>0</v>
      </c>
      <c r="G35" s="30"/>
      <c r="H35" s="30"/>
      <c r="I35" s="116">
        <v>0.21</v>
      </c>
      <c r="J35" s="115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4" t="s">
        <v>41</v>
      </c>
      <c r="F36" s="115">
        <f>ROUND((SUM(BH117:BH291)),  2)</f>
        <v>0</v>
      </c>
      <c r="G36" s="30"/>
      <c r="H36" s="30"/>
      <c r="I36" s="116">
        <v>0.15</v>
      </c>
      <c r="J36" s="115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4" t="s">
        <v>42</v>
      </c>
      <c r="F37" s="115">
        <f>ROUND((SUM(BI117:BI291)),  2)</f>
        <v>0</v>
      </c>
      <c r="G37" s="30"/>
      <c r="H37" s="30"/>
      <c r="I37" s="116">
        <v>0</v>
      </c>
      <c r="J37" s="11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17"/>
      <c r="D39" s="118" t="s">
        <v>43</v>
      </c>
      <c r="E39" s="119"/>
      <c r="F39" s="119"/>
      <c r="G39" s="120" t="s">
        <v>44</v>
      </c>
      <c r="H39" s="121" t="s">
        <v>45</v>
      </c>
      <c r="I39" s="119"/>
      <c r="J39" s="122">
        <f>SUM(J30:J37)</f>
        <v>0</v>
      </c>
      <c r="K39" s="123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4" t="s">
        <v>46</v>
      </c>
      <c r="E50" s="125"/>
      <c r="F50" s="125"/>
      <c r="G50" s="124" t="s">
        <v>47</v>
      </c>
      <c r="H50" s="125"/>
      <c r="I50" s="125"/>
      <c r="J50" s="125"/>
      <c r="K50" s="125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26" t="s">
        <v>48</v>
      </c>
      <c r="E61" s="127"/>
      <c r="F61" s="128" t="s">
        <v>49</v>
      </c>
      <c r="G61" s="126" t="s">
        <v>48</v>
      </c>
      <c r="H61" s="127"/>
      <c r="I61" s="127"/>
      <c r="J61" s="129" t="s">
        <v>49</v>
      </c>
      <c r="K61" s="12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4" t="s">
        <v>50</v>
      </c>
      <c r="E65" s="130"/>
      <c r="F65" s="130"/>
      <c r="G65" s="124" t="s">
        <v>51</v>
      </c>
      <c r="H65" s="130"/>
      <c r="I65" s="130"/>
      <c r="J65" s="130"/>
      <c r="K65" s="13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26" t="s">
        <v>48</v>
      </c>
      <c r="E76" s="127"/>
      <c r="F76" s="128" t="s">
        <v>49</v>
      </c>
      <c r="G76" s="126" t="s">
        <v>48</v>
      </c>
      <c r="H76" s="127"/>
      <c r="I76" s="127"/>
      <c r="J76" s="129" t="s">
        <v>49</v>
      </c>
      <c r="K76" s="12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86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35" t="str">
        <f>E7</f>
        <v>VV mobiliář</v>
      </c>
      <c r="F85" s="236"/>
      <c r="G85" s="236"/>
      <c r="H85" s="236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84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04" t="str">
        <f>E9</f>
        <v>MOB - Mobiliář</v>
      </c>
      <c r="F87" s="234"/>
      <c r="G87" s="234"/>
      <c r="H87" s="234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25" t="s">
        <v>22</v>
      </c>
      <c r="J89" s="62" t="str">
        <f>IF(J12="","",J12)</f>
        <v>27. 1. 2023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5" t="s">
        <v>87</v>
      </c>
      <c r="D94" s="136"/>
      <c r="E94" s="136"/>
      <c r="F94" s="136"/>
      <c r="G94" s="136"/>
      <c r="H94" s="136"/>
      <c r="I94" s="136"/>
      <c r="J94" s="137" t="s">
        <v>88</v>
      </c>
      <c r="K94" s="136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8" t="s">
        <v>89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90</v>
      </c>
    </row>
    <row r="97" spans="1:31" s="9" customFormat="1" ht="24.95" customHeight="1">
      <c r="B97" s="139"/>
      <c r="C97" s="140"/>
      <c r="D97" s="141" t="s">
        <v>91</v>
      </c>
      <c r="E97" s="142"/>
      <c r="F97" s="142"/>
      <c r="G97" s="142"/>
      <c r="H97" s="142"/>
      <c r="I97" s="142"/>
      <c r="J97" s="143">
        <f>J118</f>
        <v>0</v>
      </c>
      <c r="K97" s="140"/>
      <c r="L97" s="144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92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35" t="str">
        <f>E7</f>
        <v>VV mobiliář</v>
      </c>
      <c r="F107" s="236"/>
      <c r="G107" s="236"/>
      <c r="H107" s="236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84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4" t="str">
        <f>E9</f>
        <v>MOB - Mobiliář</v>
      </c>
      <c r="F109" s="234"/>
      <c r="G109" s="234"/>
      <c r="H109" s="234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 xml:space="preserve"> </v>
      </c>
      <c r="G111" s="32"/>
      <c r="H111" s="32"/>
      <c r="I111" s="25" t="s">
        <v>22</v>
      </c>
      <c r="J111" s="62" t="str">
        <f>IF(J12="","",J12)</f>
        <v>27. 1. 2023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29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27</v>
      </c>
      <c r="D114" s="32"/>
      <c r="E114" s="32"/>
      <c r="F114" s="23" t="str">
        <f>IF(E18="","",E18)</f>
        <v>Vyplň údaj</v>
      </c>
      <c r="G114" s="32"/>
      <c r="H114" s="32"/>
      <c r="I114" s="25" t="s">
        <v>31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5"/>
      <c r="B116" s="146"/>
      <c r="C116" s="147" t="s">
        <v>93</v>
      </c>
      <c r="D116" s="148" t="s">
        <v>58</v>
      </c>
      <c r="E116" s="148" t="s">
        <v>54</v>
      </c>
      <c r="F116" s="148" t="s">
        <v>55</v>
      </c>
      <c r="G116" s="148" t="s">
        <v>94</v>
      </c>
      <c r="H116" s="148" t="s">
        <v>95</v>
      </c>
      <c r="I116" s="148" t="s">
        <v>96</v>
      </c>
      <c r="J116" s="148" t="s">
        <v>88</v>
      </c>
      <c r="K116" s="149" t="s">
        <v>97</v>
      </c>
      <c r="L116" s="150"/>
      <c r="M116" s="71" t="s">
        <v>1</v>
      </c>
      <c r="N116" s="72" t="s">
        <v>37</v>
      </c>
      <c r="O116" s="72" t="s">
        <v>98</v>
      </c>
      <c r="P116" s="72" t="s">
        <v>99</v>
      </c>
      <c r="Q116" s="72" t="s">
        <v>100</v>
      </c>
      <c r="R116" s="72" t="s">
        <v>101</v>
      </c>
      <c r="S116" s="72" t="s">
        <v>102</v>
      </c>
      <c r="T116" s="73" t="s">
        <v>103</v>
      </c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</row>
    <row r="117" spans="1:65" s="2" customFormat="1" ht="22.9" customHeight="1">
      <c r="A117" s="30"/>
      <c r="B117" s="31"/>
      <c r="C117" s="78" t="s">
        <v>104</v>
      </c>
      <c r="D117" s="32"/>
      <c r="E117" s="32"/>
      <c r="F117" s="32"/>
      <c r="G117" s="32"/>
      <c r="H117" s="32"/>
      <c r="I117" s="32"/>
      <c r="J117" s="151">
        <f>BK117</f>
        <v>0</v>
      </c>
      <c r="K117" s="32"/>
      <c r="L117" s="35"/>
      <c r="M117" s="74"/>
      <c r="N117" s="152"/>
      <c r="O117" s="75"/>
      <c r="P117" s="153">
        <f>P118</f>
        <v>0</v>
      </c>
      <c r="Q117" s="75"/>
      <c r="R117" s="153">
        <f>R118</f>
        <v>0</v>
      </c>
      <c r="S117" s="75"/>
      <c r="T117" s="154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72</v>
      </c>
      <c r="AU117" s="13" t="s">
        <v>90</v>
      </c>
      <c r="BK117" s="155">
        <f>BK118</f>
        <v>0</v>
      </c>
    </row>
    <row r="118" spans="1:65" s="11" customFormat="1" ht="25.9" customHeight="1">
      <c r="B118" s="156"/>
      <c r="C118" s="157"/>
      <c r="D118" s="158" t="s">
        <v>72</v>
      </c>
      <c r="E118" s="159" t="s">
        <v>105</v>
      </c>
      <c r="F118" s="159" t="s">
        <v>106</v>
      </c>
      <c r="G118" s="157"/>
      <c r="H118" s="157"/>
      <c r="I118" s="160"/>
      <c r="J118" s="161">
        <f>BK118</f>
        <v>0</v>
      </c>
      <c r="K118" s="157"/>
      <c r="L118" s="162"/>
      <c r="M118" s="163"/>
      <c r="N118" s="164"/>
      <c r="O118" s="164"/>
      <c r="P118" s="165">
        <f>SUM(P119:P291)</f>
        <v>0</v>
      </c>
      <c r="Q118" s="164"/>
      <c r="R118" s="165">
        <f>SUM(R119:R291)</f>
        <v>0</v>
      </c>
      <c r="S118" s="164"/>
      <c r="T118" s="166">
        <f>SUM(T119:T291)</f>
        <v>0</v>
      </c>
      <c r="AR118" s="167" t="s">
        <v>107</v>
      </c>
      <c r="AT118" s="168" t="s">
        <v>72</v>
      </c>
      <c r="AU118" s="168" t="s">
        <v>73</v>
      </c>
      <c r="AY118" s="167" t="s">
        <v>108</v>
      </c>
      <c r="BK118" s="169">
        <f>SUM(BK119:BK291)</f>
        <v>0</v>
      </c>
    </row>
    <row r="119" spans="1:65" s="2" customFormat="1" ht="24.2" customHeight="1">
      <c r="A119" s="30"/>
      <c r="B119" s="31"/>
      <c r="C119" s="170" t="s">
        <v>80</v>
      </c>
      <c r="D119" s="170" t="s">
        <v>109</v>
      </c>
      <c r="E119" s="171" t="s">
        <v>110</v>
      </c>
      <c r="F119" s="172" t="s">
        <v>111</v>
      </c>
      <c r="G119" s="173" t="s">
        <v>112</v>
      </c>
      <c r="H119" s="174">
        <v>8</v>
      </c>
      <c r="I119" s="175"/>
      <c r="J119" s="176">
        <f>ROUND(I119*H119,2)</f>
        <v>0</v>
      </c>
      <c r="K119" s="172" t="s">
        <v>1</v>
      </c>
      <c r="L119" s="35"/>
      <c r="M119" s="177" t="s">
        <v>1</v>
      </c>
      <c r="N119" s="178" t="s">
        <v>38</v>
      </c>
      <c r="O119" s="67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1" t="s">
        <v>113</v>
      </c>
      <c r="AT119" s="181" t="s">
        <v>109</v>
      </c>
      <c r="AU119" s="181" t="s">
        <v>80</v>
      </c>
      <c r="AY119" s="13" t="s">
        <v>108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3" t="s">
        <v>80</v>
      </c>
      <c r="BK119" s="182">
        <f>ROUND(I119*H119,2)</f>
        <v>0</v>
      </c>
      <c r="BL119" s="13" t="s">
        <v>113</v>
      </c>
      <c r="BM119" s="181" t="s">
        <v>82</v>
      </c>
    </row>
    <row r="120" spans="1:65" s="2" customFormat="1" ht="19.5">
      <c r="A120" s="30"/>
      <c r="B120" s="31"/>
      <c r="C120" s="32"/>
      <c r="D120" s="183" t="s">
        <v>114</v>
      </c>
      <c r="E120" s="32"/>
      <c r="F120" s="184" t="s">
        <v>111</v>
      </c>
      <c r="G120" s="32"/>
      <c r="H120" s="32"/>
      <c r="I120" s="185"/>
      <c r="J120" s="32"/>
      <c r="K120" s="32"/>
      <c r="L120" s="35"/>
      <c r="M120" s="186"/>
      <c r="N120" s="187"/>
      <c r="O120" s="67"/>
      <c r="P120" s="67"/>
      <c r="Q120" s="67"/>
      <c r="R120" s="67"/>
      <c r="S120" s="67"/>
      <c r="T120" s="68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114</v>
      </c>
      <c r="AU120" s="13" t="s">
        <v>80</v>
      </c>
    </row>
    <row r="121" spans="1:65" s="2" customFormat="1" ht="39">
      <c r="A121" s="30"/>
      <c r="B121" s="31"/>
      <c r="C121" s="32"/>
      <c r="D121" s="183" t="s">
        <v>115</v>
      </c>
      <c r="E121" s="32"/>
      <c r="F121" s="188" t="s">
        <v>116</v>
      </c>
      <c r="G121" s="32"/>
      <c r="H121" s="32"/>
      <c r="I121" s="185"/>
      <c r="J121" s="32"/>
      <c r="K121" s="32"/>
      <c r="L121" s="35"/>
      <c r="M121" s="186"/>
      <c r="N121" s="187"/>
      <c r="O121" s="67"/>
      <c r="P121" s="67"/>
      <c r="Q121" s="67"/>
      <c r="R121" s="67"/>
      <c r="S121" s="67"/>
      <c r="T121" s="68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115</v>
      </c>
      <c r="AU121" s="13" t="s">
        <v>80</v>
      </c>
    </row>
    <row r="122" spans="1:65" s="2" customFormat="1" ht="16.5" customHeight="1">
      <c r="A122" s="30"/>
      <c r="B122" s="31"/>
      <c r="C122" s="170" t="s">
        <v>82</v>
      </c>
      <c r="D122" s="170" t="s">
        <v>109</v>
      </c>
      <c r="E122" s="171" t="s">
        <v>117</v>
      </c>
      <c r="F122" s="172" t="s">
        <v>118</v>
      </c>
      <c r="G122" s="173" t="s">
        <v>112</v>
      </c>
      <c r="H122" s="174">
        <v>4</v>
      </c>
      <c r="I122" s="175"/>
      <c r="J122" s="176">
        <f>ROUND(I122*H122,2)</f>
        <v>0</v>
      </c>
      <c r="K122" s="172" t="s">
        <v>1</v>
      </c>
      <c r="L122" s="35"/>
      <c r="M122" s="177" t="s">
        <v>1</v>
      </c>
      <c r="N122" s="178" t="s">
        <v>38</v>
      </c>
      <c r="O122" s="67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1" t="s">
        <v>113</v>
      </c>
      <c r="AT122" s="181" t="s">
        <v>109</v>
      </c>
      <c r="AU122" s="181" t="s">
        <v>80</v>
      </c>
      <c r="AY122" s="13" t="s">
        <v>108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3" t="s">
        <v>80</v>
      </c>
      <c r="BK122" s="182">
        <f>ROUND(I122*H122,2)</f>
        <v>0</v>
      </c>
      <c r="BL122" s="13" t="s">
        <v>113</v>
      </c>
      <c r="BM122" s="181" t="s">
        <v>107</v>
      </c>
    </row>
    <row r="123" spans="1:65" s="2" customFormat="1">
      <c r="A123" s="30"/>
      <c r="B123" s="31"/>
      <c r="C123" s="32"/>
      <c r="D123" s="183" t="s">
        <v>114</v>
      </c>
      <c r="E123" s="32"/>
      <c r="F123" s="184" t="s">
        <v>118</v>
      </c>
      <c r="G123" s="32"/>
      <c r="H123" s="32"/>
      <c r="I123" s="185"/>
      <c r="J123" s="32"/>
      <c r="K123" s="32"/>
      <c r="L123" s="35"/>
      <c r="M123" s="186"/>
      <c r="N123" s="187"/>
      <c r="O123" s="67"/>
      <c r="P123" s="67"/>
      <c r="Q123" s="67"/>
      <c r="R123" s="67"/>
      <c r="S123" s="67"/>
      <c r="T123" s="68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114</v>
      </c>
      <c r="AU123" s="13" t="s">
        <v>80</v>
      </c>
    </row>
    <row r="124" spans="1:65" s="2" customFormat="1" ht="48.75">
      <c r="A124" s="30"/>
      <c r="B124" s="31"/>
      <c r="C124" s="32"/>
      <c r="D124" s="183" t="s">
        <v>115</v>
      </c>
      <c r="E124" s="32"/>
      <c r="F124" s="188" t="s">
        <v>119</v>
      </c>
      <c r="G124" s="32"/>
      <c r="H124" s="32"/>
      <c r="I124" s="185"/>
      <c r="J124" s="32"/>
      <c r="K124" s="32"/>
      <c r="L124" s="35"/>
      <c r="M124" s="186"/>
      <c r="N124" s="187"/>
      <c r="O124" s="67"/>
      <c r="P124" s="67"/>
      <c r="Q124" s="67"/>
      <c r="R124" s="67"/>
      <c r="S124" s="67"/>
      <c r="T124" s="68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3" t="s">
        <v>115</v>
      </c>
      <c r="AU124" s="13" t="s">
        <v>80</v>
      </c>
    </row>
    <row r="125" spans="1:65" s="2" customFormat="1" ht="21.75" customHeight="1">
      <c r="A125" s="30"/>
      <c r="B125" s="31"/>
      <c r="C125" s="170" t="s">
        <v>120</v>
      </c>
      <c r="D125" s="170" t="s">
        <v>109</v>
      </c>
      <c r="E125" s="171" t="s">
        <v>121</v>
      </c>
      <c r="F125" s="172" t="s">
        <v>122</v>
      </c>
      <c r="G125" s="173" t="s">
        <v>112</v>
      </c>
      <c r="H125" s="174">
        <v>8</v>
      </c>
      <c r="I125" s="175"/>
      <c r="J125" s="176">
        <f>ROUND(I125*H125,2)</f>
        <v>0</v>
      </c>
      <c r="K125" s="172" t="s">
        <v>1</v>
      </c>
      <c r="L125" s="35"/>
      <c r="M125" s="177" t="s">
        <v>1</v>
      </c>
      <c r="N125" s="178" t="s">
        <v>38</v>
      </c>
      <c r="O125" s="67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1" t="s">
        <v>113</v>
      </c>
      <c r="AT125" s="181" t="s">
        <v>109</v>
      </c>
      <c r="AU125" s="181" t="s">
        <v>80</v>
      </c>
      <c r="AY125" s="13" t="s">
        <v>108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3" t="s">
        <v>80</v>
      </c>
      <c r="BK125" s="182">
        <f>ROUND(I125*H125,2)</f>
        <v>0</v>
      </c>
      <c r="BL125" s="13" t="s">
        <v>113</v>
      </c>
      <c r="BM125" s="181" t="s">
        <v>123</v>
      </c>
    </row>
    <row r="126" spans="1:65" s="2" customFormat="1">
      <c r="A126" s="30"/>
      <c r="B126" s="31"/>
      <c r="C126" s="32"/>
      <c r="D126" s="183" t="s">
        <v>114</v>
      </c>
      <c r="E126" s="32"/>
      <c r="F126" s="184" t="s">
        <v>122</v>
      </c>
      <c r="G126" s="32"/>
      <c r="H126" s="32"/>
      <c r="I126" s="185"/>
      <c r="J126" s="32"/>
      <c r="K126" s="32"/>
      <c r="L126" s="35"/>
      <c r="M126" s="186"/>
      <c r="N126" s="187"/>
      <c r="O126" s="67"/>
      <c r="P126" s="67"/>
      <c r="Q126" s="67"/>
      <c r="R126" s="67"/>
      <c r="S126" s="67"/>
      <c r="T126" s="68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114</v>
      </c>
      <c r="AU126" s="13" t="s">
        <v>80</v>
      </c>
    </row>
    <row r="127" spans="1:65" s="2" customFormat="1" ht="48.75">
      <c r="A127" s="30"/>
      <c r="B127" s="31"/>
      <c r="C127" s="32"/>
      <c r="D127" s="183" t="s">
        <v>115</v>
      </c>
      <c r="E127" s="32"/>
      <c r="F127" s="188" t="s">
        <v>124</v>
      </c>
      <c r="G127" s="32"/>
      <c r="H127" s="32"/>
      <c r="I127" s="185"/>
      <c r="J127" s="32"/>
      <c r="K127" s="32"/>
      <c r="L127" s="35"/>
      <c r="M127" s="186"/>
      <c r="N127" s="187"/>
      <c r="O127" s="67"/>
      <c r="P127" s="67"/>
      <c r="Q127" s="67"/>
      <c r="R127" s="67"/>
      <c r="S127" s="67"/>
      <c r="T127" s="68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3" t="s">
        <v>115</v>
      </c>
      <c r="AU127" s="13" t="s">
        <v>80</v>
      </c>
    </row>
    <row r="128" spans="1:65" s="2" customFormat="1" ht="16.5" customHeight="1">
      <c r="A128" s="30"/>
      <c r="B128" s="31"/>
      <c r="C128" s="170" t="s">
        <v>107</v>
      </c>
      <c r="D128" s="170" t="s">
        <v>109</v>
      </c>
      <c r="E128" s="171" t="s">
        <v>125</v>
      </c>
      <c r="F128" s="172" t="s">
        <v>126</v>
      </c>
      <c r="G128" s="173" t="s">
        <v>112</v>
      </c>
      <c r="H128" s="174">
        <v>24</v>
      </c>
      <c r="I128" s="175"/>
      <c r="J128" s="176">
        <f>ROUND(I128*H128,2)</f>
        <v>0</v>
      </c>
      <c r="K128" s="172" t="s">
        <v>1</v>
      </c>
      <c r="L128" s="35"/>
      <c r="M128" s="177" t="s">
        <v>1</v>
      </c>
      <c r="N128" s="178" t="s">
        <v>38</v>
      </c>
      <c r="O128" s="67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1" t="s">
        <v>113</v>
      </c>
      <c r="AT128" s="181" t="s">
        <v>109</v>
      </c>
      <c r="AU128" s="181" t="s">
        <v>80</v>
      </c>
      <c r="AY128" s="13" t="s">
        <v>108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3" t="s">
        <v>80</v>
      </c>
      <c r="BK128" s="182">
        <f>ROUND(I128*H128,2)</f>
        <v>0</v>
      </c>
      <c r="BL128" s="13" t="s">
        <v>113</v>
      </c>
      <c r="BM128" s="181" t="s">
        <v>127</v>
      </c>
    </row>
    <row r="129" spans="1:65" s="2" customFormat="1">
      <c r="A129" s="30"/>
      <c r="B129" s="31"/>
      <c r="C129" s="32"/>
      <c r="D129" s="183" t="s">
        <v>114</v>
      </c>
      <c r="E129" s="32"/>
      <c r="F129" s="184" t="s">
        <v>126</v>
      </c>
      <c r="G129" s="32"/>
      <c r="H129" s="32"/>
      <c r="I129" s="185"/>
      <c r="J129" s="32"/>
      <c r="K129" s="32"/>
      <c r="L129" s="35"/>
      <c r="M129" s="186"/>
      <c r="N129" s="187"/>
      <c r="O129" s="67"/>
      <c r="P129" s="67"/>
      <c r="Q129" s="67"/>
      <c r="R129" s="67"/>
      <c r="S129" s="67"/>
      <c r="T129" s="68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114</v>
      </c>
      <c r="AU129" s="13" t="s">
        <v>80</v>
      </c>
    </row>
    <row r="130" spans="1:65" s="2" customFormat="1" ht="58.5">
      <c r="A130" s="30"/>
      <c r="B130" s="31"/>
      <c r="C130" s="32"/>
      <c r="D130" s="183" t="s">
        <v>115</v>
      </c>
      <c r="E130" s="32"/>
      <c r="F130" s="188" t="s">
        <v>128</v>
      </c>
      <c r="G130" s="32"/>
      <c r="H130" s="32"/>
      <c r="I130" s="185"/>
      <c r="J130" s="32"/>
      <c r="K130" s="32"/>
      <c r="L130" s="35"/>
      <c r="M130" s="186"/>
      <c r="N130" s="187"/>
      <c r="O130" s="67"/>
      <c r="P130" s="67"/>
      <c r="Q130" s="67"/>
      <c r="R130" s="67"/>
      <c r="S130" s="67"/>
      <c r="T130" s="68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115</v>
      </c>
      <c r="AU130" s="13" t="s">
        <v>80</v>
      </c>
    </row>
    <row r="131" spans="1:65" s="2" customFormat="1" ht="16.5" customHeight="1">
      <c r="A131" s="30"/>
      <c r="B131" s="31"/>
      <c r="C131" s="170" t="s">
        <v>129</v>
      </c>
      <c r="D131" s="170" t="s">
        <v>109</v>
      </c>
      <c r="E131" s="171" t="s">
        <v>130</v>
      </c>
      <c r="F131" s="172" t="s">
        <v>126</v>
      </c>
      <c r="G131" s="173" t="s">
        <v>112</v>
      </c>
      <c r="H131" s="174">
        <v>8</v>
      </c>
      <c r="I131" s="175"/>
      <c r="J131" s="176">
        <f>ROUND(I131*H131,2)</f>
        <v>0</v>
      </c>
      <c r="K131" s="172" t="s">
        <v>1</v>
      </c>
      <c r="L131" s="35"/>
      <c r="M131" s="177" t="s">
        <v>1</v>
      </c>
      <c r="N131" s="178" t="s">
        <v>38</v>
      </c>
      <c r="O131" s="67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1" t="s">
        <v>113</v>
      </c>
      <c r="AT131" s="181" t="s">
        <v>109</v>
      </c>
      <c r="AU131" s="181" t="s">
        <v>80</v>
      </c>
      <c r="AY131" s="13" t="s">
        <v>108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3" t="s">
        <v>80</v>
      </c>
      <c r="BK131" s="182">
        <f>ROUND(I131*H131,2)</f>
        <v>0</v>
      </c>
      <c r="BL131" s="13" t="s">
        <v>113</v>
      </c>
      <c r="BM131" s="181" t="s">
        <v>131</v>
      </c>
    </row>
    <row r="132" spans="1:65" s="2" customFormat="1">
      <c r="A132" s="30"/>
      <c r="B132" s="31"/>
      <c r="C132" s="32"/>
      <c r="D132" s="183" t="s">
        <v>114</v>
      </c>
      <c r="E132" s="32"/>
      <c r="F132" s="184" t="s">
        <v>126</v>
      </c>
      <c r="G132" s="32"/>
      <c r="H132" s="32"/>
      <c r="I132" s="185"/>
      <c r="J132" s="32"/>
      <c r="K132" s="32"/>
      <c r="L132" s="35"/>
      <c r="M132" s="186"/>
      <c r="N132" s="187"/>
      <c r="O132" s="67"/>
      <c r="P132" s="67"/>
      <c r="Q132" s="67"/>
      <c r="R132" s="67"/>
      <c r="S132" s="67"/>
      <c r="T132" s="68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114</v>
      </c>
      <c r="AU132" s="13" t="s">
        <v>80</v>
      </c>
    </row>
    <row r="133" spans="1:65" s="2" customFormat="1" ht="58.5">
      <c r="A133" s="30"/>
      <c r="B133" s="31"/>
      <c r="C133" s="32"/>
      <c r="D133" s="183" t="s">
        <v>115</v>
      </c>
      <c r="E133" s="32"/>
      <c r="F133" s="188" t="s">
        <v>132</v>
      </c>
      <c r="G133" s="32"/>
      <c r="H133" s="32"/>
      <c r="I133" s="185"/>
      <c r="J133" s="32"/>
      <c r="K133" s="32"/>
      <c r="L133" s="35"/>
      <c r="M133" s="186"/>
      <c r="N133" s="187"/>
      <c r="O133" s="67"/>
      <c r="P133" s="67"/>
      <c r="Q133" s="67"/>
      <c r="R133" s="67"/>
      <c r="S133" s="67"/>
      <c r="T133" s="68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3" t="s">
        <v>115</v>
      </c>
      <c r="AU133" s="13" t="s">
        <v>80</v>
      </c>
    </row>
    <row r="134" spans="1:65" s="2" customFormat="1" ht="16.5" customHeight="1">
      <c r="A134" s="30"/>
      <c r="B134" s="31"/>
      <c r="C134" s="170" t="s">
        <v>123</v>
      </c>
      <c r="D134" s="170" t="s">
        <v>109</v>
      </c>
      <c r="E134" s="171" t="s">
        <v>133</v>
      </c>
      <c r="F134" s="172" t="s">
        <v>126</v>
      </c>
      <c r="G134" s="173" t="s">
        <v>112</v>
      </c>
      <c r="H134" s="174">
        <v>30</v>
      </c>
      <c r="I134" s="175"/>
      <c r="J134" s="176">
        <f>ROUND(I134*H134,2)</f>
        <v>0</v>
      </c>
      <c r="K134" s="172" t="s">
        <v>1</v>
      </c>
      <c r="L134" s="35"/>
      <c r="M134" s="177" t="s">
        <v>1</v>
      </c>
      <c r="N134" s="178" t="s">
        <v>38</v>
      </c>
      <c r="O134" s="67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1" t="s">
        <v>113</v>
      </c>
      <c r="AT134" s="181" t="s">
        <v>109</v>
      </c>
      <c r="AU134" s="181" t="s">
        <v>80</v>
      </c>
      <c r="AY134" s="13" t="s">
        <v>108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3" t="s">
        <v>80</v>
      </c>
      <c r="BK134" s="182">
        <f>ROUND(I134*H134,2)</f>
        <v>0</v>
      </c>
      <c r="BL134" s="13" t="s">
        <v>113</v>
      </c>
      <c r="BM134" s="181" t="s">
        <v>134</v>
      </c>
    </row>
    <row r="135" spans="1:65" s="2" customFormat="1">
      <c r="A135" s="30"/>
      <c r="B135" s="31"/>
      <c r="C135" s="32"/>
      <c r="D135" s="183" t="s">
        <v>114</v>
      </c>
      <c r="E135" s="32"/>
      <c r="F135" s="184" t="s">
        <v>126</v>
      </c>
      <c r="G135" s="32"/>
      <c r="H135" s="32"/>
      <c r="I135" s="185"/>
      <c r="J135" s="32"/>
      <c r="K135" s="32"/>
      <c r="L135" s="35"/>
      <c r="M135" s="186"/>
      <c r="N135" s="187"/>
      <c r="O135" s="67"/>
      <c r="P135" s="67"/>
      <c r="Q135" s="67"/>
      <c r="R135" s="67"/>
      <c r="S135" s="67"/>
      <c r="T135" s="68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3" t="s">
        <v>114</v>
      </c>
      <c r="AU135" s="13" t="s">
        <v>80</v>
      </c>
    </row>
    <row r="136" spans="1:65" s="2" customFormat="1" ht="58.5">
      <c r="A136" s="30"/>
      <c r="B136" s="31"/>
      <c r="C136" s="32"/>
      <c r="D136" s="183" t="s">
        <v>115</v>
      </c>
      <c r="E136" s="32"/>
      <c r="F136" s="188" t="s">
        <v>135</v>
      </c>
      <c r="G136" s="32"/>
      <c r="H136" s="32"/>
      <c r="I136" s="185"/>
      <c r="J136" s="32"/>
      <c r="K136" s="32"/>
      <c r="L136" s="35"/>
      <c r="M136" s="186"/>
      <c r="N136" s="187"/>
      <c r="O136" s="67"/>
      <c r="P136" s="67"/>
      <c r="Q136" s="67"/>
      <c r="R136" s="67"/>
      <c r="S136" s="67"/>
      <c r="T136" s="68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3" t="s">
        <v>115</v>
      </c>
      <c r="AU136" s="13" t="s">
        <v>80</v>
      </c>
    </row>
    <row r="137" spans="1:65" s="2" customFormat="1" ht="24.2" customHeight="1">
      <c r="A137" s="30"/>
      <c r="B137" s="31"/>
      <c r="C137" s="170" t="s">
        <v>136</v>
      </c>
      <c r="D137" s="170" t="s">
        <v>109</v>
      </c>
      <c r="E137" s="171" t="s">
        <v>137</v>
      </c>
      <c r="F137" s="172" t="s">
        <v>138</v>
      </c>
      <c r="G137" s="173" t="s">
        <v>112</v>
      </c>
      <c r="H137" s="174">
        <v>110</v>
      </c>
      <c r="I137" s="175"/>
      <c r="J137" s="176">
        <f>ROUND(I137*H137,2)</f>
        <v>0</v>
      </c>
      <c r="K137" s="172" t="s">
        <v>1</v>
      </c>
      <c r="L137" s="35"/>
      <c r="M137" s="177" t="s">
        <v>1</v>
      </c>
      <c r="N137" s="178" t="s">
        <v>38</v>
      </c>
      <c r="O137" s="67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1" t="s">
        <v>113</v>
      </c>
      <c r="AT137" s="181" t="s">
        <v>109</v>
      </c>
      <c r="AU137" s="181" t="s">
        <v>80</v>
      </c>
      <c r="AY137" s="13" t="s">
        <v>108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3" t="s">
        <v>80</v>
      </c>
      <c r="BK137" s="182">
        <f>ROUND(I137*H137,2)</f>
        <v>0</v>
      </c>
      <c r="BL137" s="13" t="s">
        <v>113</v>
      </c>
      <c r="BM137" s="181" t="s">
        <v>139</v>
      </c>
    </row>
    <row r="138" spans="1:65" s="2" customFormat="1" ht="19.5">
      <c r="A138" s="30"/>
      <c r="B138" s="31"/>
      <c r="C138" s="32"/>
      <c r="D138" s="183" t="s">
        <v>114</v>
      </c>
      <c r="E138" s="32"/>
      <c r="F138" s="184" t="s">
        <v>138</v>
      </c>
      <c r="G138" s="32"/>
      <c r="H138" s="32"/>
      <c r="I138" s="185"/>
      <c r="J138" s="32"/>
      <c r="K138" s="32"/>
      <c r="L138" s="35"/>
      <c r="M138" s="186"/>
      <c r="N138" s="187"/>
      <c r="O138" s="67"/>
      <c r="P138" s="67"/>
      <c r="Q138" s="67"/>
      <c r="R138" s="67"/>
      <c r="S138" s="67"/>
      <c r="T138" s="68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3" t="s">
        <v>114</v>
      </c>
      <c r="AU138" s="13" t="s">
        <v>80</v>
      </c>
    </row>
    <row r="139" spans="1:65" s="2" customFormat="1" ht="39">
      <c r="A139" s="30"/>
      <c r="B139" s="31"/>
      <c r="C139" s="32"/>
      <c r="D139" s="183" t="s">
        <v>115</v>
      </c>
      <c r="E139" s="32"/>
      <c r="F139" s="188" t="s">
        <v>140</v>
      </c>
      <c r="G139" s="32"/>
      <c r="H139" s="32"/>
      <c r="I139" s="185"/>
      <c r="J139" s="32"/>
      <c r="K139" s="32"/>
      <c r="L139" s="35"/>
      <c r="M139" s="186"/>
      <c r="N139" s="187"/>
      <c r="O139" s="67"/>
      <c r="P139" s="67"/>
      <c r="Q139" s="67"/>
      <c r="R139" s="67"/>
      <c r="S139" s="67"/>
      <c r="T139" s="68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3" t="s">
        <v>115</v>
      </c>
      <c r="AU139" s="13" t="s">
        <v>80</v>
      </c>
    </row>
    <row r="140" spans="1:65" s="2" customFormat="1" ht="24.2" customHeight="1">
      <c r="A140" s="30"/>
      <c r="B140" s="31"/>
      <c r="C140" s="170" t="s">
        <v>127</v>
      </c>
      <c r="D140" s="170" t="s">
        <v>109</v>
      </c>
      <c r="E140" s="171" t="s">
        <v>141</v>
      </c>
      <c r="F140" s="172" t="s">
        <v>142</v>
      </c>
      <c r="G140" s="173" t="s">
        <v>112</v>
      </c>
      <c r="H140" s="174">
        <v>20</v>
      </c>
      <c r="I140" s="175"/>
      <c r="J140" s="176">
        <f>ROUND(I140*H140,2)</f>
        <v>0</v>
      </c>
      <c r="K140" s="172" t="s">
        <v>1</v>
      </c>
      <c r="L140" s="35"/>
      <c r="M140" s="177" t="s">
        <v>1</v>
      </c>
      <c r="N140" s="178" t="s">
        <v>38</v>
      </c>
      <c r="O140" s="67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1" t="s">
        <v>113</v>
      </c>
      <c r="AT140" s="181" t="s">
        <v>109</v>
      </c>
      <c r="AU140" s="181" t="s">
        <v>80</v>
      </c>
      <c r="AY140" s="13" t="s">
        <v>108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3" t="s">
        <v>80</v>
      </c>
      <c r="BK140" s="182">
        <f>ROUND(I140*H140,2)</f>
        <v>0</v>
      </c>
      <c r="BL140" s="13" t="s">
        <v>113</v>
      </c>
      <c r="BM140" s="181" t="s">
        <v>143</v>
      </c>
    </row>
    <row r="141" spans="1:65" s="2" customFormat="1" ht="19.5">
      <c r="A141" s="30"/>
      <c r="B141" s="31"/>
      <c r="C141" s="32"/>
      <c r="D141" s="183" t="s">
        <v>114</v>
      </c>
      <c r="E141" s="32"/>
      <c r="F141" s="184" t="s">
        <v>142</v>
      </c>
      <c r="G141" s="32"/>
      <c r="H141" s="32"/>
      <c r="I141" s="185"/>
      <c r="J141" s="32"/>
      <c r="K141" s="32"/>
      <c r="L141" s="35"/>
      <c r="M141" s="186"/>
      <c r="N141" s="187"/>
      <c r="O141" s="67"/>
      <c r="P141" s="67"/>
      <c r="Q141" s="67"/>
      <c r="R141" s="67"/>
      <c r="S141" s="67"/>
      <c r="T141" s="68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3" t="s">
        <v>114</v>
      </c>
      <c r="AU141" s="13" t="s">
        <v>80</v>
      </c>
    </row>
    <row r="142" spans="1:65" s="2" customFormat="1" ht="39">
      <c r="A142" s="30"/>
      <c r="B142" s="31"/>
      <c r="C142" s="32"/>
      <c r="D142" s="183" t="s">
        <v>115</v>
      </c>
      <c r="E142" s="32"/>
      <c r="F142" s="188" t="s">
        <v>144</v>
      </c>
      <c r="G142" s="32"/>
      <c r="H142" s="32"/>
      <c r="I142" s="185"/>
      <c r="J142" s="32"/>
      <c r="K142" s="32"/>
      <c r="L142" s="35"/>
      <c r="M142" s="186"/>
      <c r="N142" s="187"/>
      <c r="O142" s="67"/>
      <c r="P142" s="67"/>
      <c r="Q142" s="67"/>
      <c r="R142" s="67"/>
      <c r="S142" s="67"/>
      <c r="T142" s="68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3" t="s">
        <v>115</v>
      </c>
      <c r="AU142" s="13" t="s">
        <v>80</v>
      </c>
    </row>
    <row r="143" spans="1:65" s="2" customFormat="1" ht="16.5" customHeight="1">
      <c r="A143" s="30"/>
      <c r="B143" s="31"/>
      <c r="C143" s="170" t="s">
        <v>145</v>
      </c>
      <c r="D143" s="170" t="s">
        <v>109</v>
      </c>
      <c r="E143" s="171" t="s">
        <v>146</v>
      </c>
      <c r="F143" s="172" t="s">
        <v>147</v>
      </c>
      <c r="G143" s="173" t="s">
        <v>112</v>
      </c>
      <c r="H143" s="174">
        <v>25</v>
      </c>
      <c r="I143" s="175"/>
      <c r="J143" s="176">
        <f>ROUND(I143*H143,2)</f>
        <v>0</v>
      </c>
      <c r="K143" s="172" t="s">
        <v>1</v>
      </c>
      <c r="L143" s="35"/>
      <c r="M143" s="177" t="s">
        <v>1</v>
      </c>
      <c r="N143" s="178" t="s">
        <v>38</v>
      </c>
      <c r="O143" s="67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1" t="s">
        <v>113</v>
      </c>
      <c r="AT143" s="181" t="s">
        <v>109</v>
      </c>
      <c r="AU143" s="181" t="s">
        <v>80</v>
      </c>
      <c r="AY143" s="13" t="s">
        <v>108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3" t="s">
        <v>80</v>
      </c>
      <c r="BK143" s="182">
        <f>ROUND(I143*H143,2)</f>
        <v>0</v>
      </c>
      <c r="BL143" s="13" t="s">
        <v>113</v>
      </c>
      <c r="BM143" s="181" t="s">
        <v>148</v>
      </c>
    </row>
    <row r="144" spans="1:65" s="2" customFormat="1">
      <c r="A144" s="30"/>
      <c r="B144" s="31"/>
      <c r="C144" s="32"/>
      <c r="D144" s="183" t="s">
        <v>114</v>
      </c>
      <c r="E144" s="32"/>
      <c r="F144" s="184" t="s">
        <v>147</v>
      </c>
      <c r="G144" s="32"/>
      <c r="H144" s="32"/>
      <c r="I144" s="185"/>
      <c r="J144" s="32"/>
      <c r="K144" s="32"/>
      <c r="L144" s="35"/>
      <c r="M144" s="186"/>
      <c r="N144" s="187"/>
      <c r="O144" s="67"/>
      <c r="P144" s="67"/>
      <c r="Q144" s="67"/>
      <c r="R144" s="67"/>
      <c r="S144" s="67"/>
      <c r="T144" s="68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114</v>
      </c>
      <c r="AU144" s="13" t="s">
        <v>80</v>
      </c>
    </row>
    <row r="145" spans="1:65" s="2" customFormat="1" ht="39">
      <c r="A145" s="30"/>
      <c r="B145" s="31"/>
      <c r="C145" s="32"/>
      <c r="D145" s="183" t="s">
        <v>115</v>
      </c>
      <c r="E145" s="32"/>
      <c r="F145" s="188" t="s">
        <v>149</v>
      </c>
      <c r="G145" s="32"/>
      <c r="H145" s="32"/>
      <c r="I145" s="185"/>
      <c r="J145" s="32"/>
      <c r="K145" s="32"/>
      <c r="L145" s="35"/>
      <c r="M145" s="186"/>
      <c r="N145" s="187"/>
      <c r="O145" s="67"/>
      <c r="P145" s="67"/>
      <c r="Q145" s="67"/>
      <c r="R145" s="67"/>
      <c r="S145" s="67"/>
      <c r="T145" s="68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3" t="s">
        <v>115</v>
      </c>
      <c r="AU145" s="13" t="s">
        <v>80</v>
      </c>
    </row>
    <row r="146" spans="1:65" s="2" customFormat="1" ht="16.5" customHeight="1">
      <c r="A146" s="30"/>
      <c r="B146" s="31"/>
      <c r="C146" s="170" t="s">
        <v>131</v>
      </c>
      <c r="D146" s="170" t="s">
        <v>109</v>
      </c>
      <c r="E146" s="171" t="s">
        <v>150</v>
      </c>
      <c r="F146" s="172" t="s">
        <v>147</v>
      </c>
      <c r="G146" s="173" t="s">
        <v>112</v>
      </c>
      <c r="H146" s="174">
        <v>24</v>
      </c>
      <c r="I146" s="175"/>
      <c r="J146" s="176">
        <f>ROUND(I146*H146,2)</f>
        <v>0</v>
      </c>
      <c r="K146" s="172" t="s">
        <v>1</v>
      </c>
      <c r="L146" s="35"/>
      <c r="M146" s="177" t="s">
        <v>1</v>
      </c>
      <c r="N146" s="178" t="s">
        <v>38</v>
      </c>
      <c r="O146" s="67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1" t="s">
        <v>113</v>
      </c>
      <c r="AT146" s="181" t="s">
        <v>109</v>
      </c>
      <c r="AU146" s="181" t="s">
        <v>80</v>
      </c>
      <c r="AY146" s="13" t="s">
        <v>108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3" t="s">
        <v>80</v>
      </c>
      <c r="BK146" s="182">
        <f>ROUND(I146*H146,2)</f>
        <v>0</v>
      </c>
      <c r="BL146" s="13" t="s">
        <v>113</v>
      </c>
      <c r="BM146" s="181" t="s">
        <v>151</v>
      </c>
    </row>
    <row r="147" spans="1:65" s="2" customFormat="1">
      <c r="A147" s="30"/>
      <c r="B147" s="31"/>
      <c r="C147" s="32"/>
      <c r="D147" s="183" t="s">
        <v>114</v>
      </c>
      <c r="E147" s="32"/>
      <c r="F147" s="184" t="s">
        <v>147</v>
      </c>
      <c r="G147" s="32"/>
      <c r="H147" s="32"/>
      <c r="I147" s="185"/>
      <c r="J147" s="32"/>
      <c r="K147" s="32"/>
      <c r="L147" s="35"/>
      <c r="M147" s="186"/>
      <c r="N147" s="187"/>
      <c r="O147" s="67"/>
      <c r="P147" s="67"/>
      <c r="Q147" s="67"/>
      <c r="R147" s="67"/>
      <c r="S147" s="67"/>
      <c r="T147" s="68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114</v>
      </c>
      <c r="AU147" s="13" t="s">
        <v>80</v>
      </c>
    </row>
    <row r="148" spans="1:65" s="2" customFormat="1" ht="39">
      <c r="A148" s="30"/>
      <c r="B148" s="31"/>
      <c r="C148" s="32"/>
      <c r="D148" s="183" t="s">
        <v>115</v>
      </c>
      <c r="E148" s="32"/>
      <c r="F148" s="188" t="s">
        <v>152</v>
      </c>
      <c r="G148" s="32"/>
      <c r="H148" s="32"/>
      <c r="I148" s="185"/>
      <c r="J148" s="32"/>
      <c r="K148" s="32"/>
      <c r="L148" s="35"/>
      <c r="M148" s="186"/>
      <c r="N148" s="187"/>
      <c r="O148" s="67"/>
      <c r="P148" s="67"/>
      <c r="Q148" s="67"/>
      <c r="R148" s="67"/>
      <c r="S148" s="67"/>
      <c r="T148" s="68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3" t="s">
        <v>115</v>
      </c>
      <c r="AU148" s="13" t="s">
        <v>80</v>
      </c>
    </row>
    <row r="149" spans="1:65" s="2" customFormat="1" ht="16.5" customHeight="1">
      <c r="A149" s="30"/>
      <c r="B149" s="31"/>
      <c r="C149" s="170" t="s">
        <v>153</v>
      </c>
      <c r="D149" s="170" t="s">
        <v>109</v>
      </c>
      <c r="E149" s="171" t="s">
        <v>154</v>
      </c>
      <c r="F149" s="172" t="s">
        <v>155</v>
      </c>
      <c r="G149" s="173" t="s">
        <v>112</v>
      </c>
      <c r="H149" s="174">
        <v>186</v>
      </c>
      <c r="I149" s="175"/>
      <c r="J149" s="176">
        <f>ROUND(I149*H149,2)</f>
        <v>0</v>
      </c>
      <c r="K149" s="172" t="s">
        <v>1</v>
      </c>
      <c r="L149" s="35"/>
      <c r="M149" s="177" t="s">
        <v>1</v>
      </c>
      <c r="N149" s="178" t="s">
        <v>38</v>
      </c>
      <c r="O149" s="67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1" t="s">
        <v>113</v>
      </c>
      <c r="AT149" s="181" t="s">
        <v>109</v>
      </c>
      <c r="AU149" s="181" t="s">
        <v>80</v>
      </c>
      <c r="AY149" s="13" t="s">
        <v>108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3" t="s">
        <v>80</v>
      </c>
      <c r="BK149" s="182">
        <f>ROUND(I149*H149,2)</f>
        <v>0</v>
      </c>
      <c r="BL149" s="13" t="s">
        <v>113</v>
      </c>
      <c r="BM149" s="181" t="s">
        <v>156</v>
      </c>
    </row>
    <row r="150" spans="1:65" s="2" customFormat="1">
      <c r="A150" s="30"/>
      <c r="B150" s="31"/>
      <c r="C150" s="32"/>
      <c r="D150" s="183" t="s">
        <v>114</v>
      </c>
      <c r="E150" s="32"/>
      <c r="F150" s="184" t="s">
        <v>155</v>
      </c>
      <c r="G150" s="32"/>
      <c r="H150" s="32"/>
      <c r="I150" s="185"/>
      <c r="J150" s="32"/>
      <c r="K150" s="32"/>
      <c r="L150" s="35"/>
      <c r="M150" s="186"/>
      <c r="N150" s="187"/>
      <c r="O150" s="67"/>
      <c r="P150" s="67"/>
      <c r="Q150" s="67"/>
      <c r="R150" s="67"/>
      <c r="S150" s="67"/>
      <c r="T150" s="68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3" t="s">
        <v>114</v>
      </c>
      <c r="AU150" s="13" t="s">
        <v>80</v>
      </c>
    </row>
    <row r="151" spans="1:65" s="2" customFormat="1" ht="58.5">
      <c r="A151" s="30"/>
      <c r="B151" s="31"/>
      <c r="C151" s="32"/>
      <c r="D151" s="183" t="s">
        <v>115</v>
      </c>
      <c r="E151" s="32"/>
      <c r="F151" s="188" t="s">
        <v>157</v>
      </c>
      <c r="G151" s="32"/>
      <c r="H151" s="32"/>
      <c r="I151" s="185"/>
      <c r="J151" s="32"/>
      <c r="K151" s="32"/>
      <c r="L151" s="35"/>
      <c r="M151" s="186"/>
      <c r="N151" s="187"/>
      <c r="O151" s="67"/>
      <c r="P151" s="67"/>
      <c r="Q151" s="67"/>
      <c r="R151" s="67"/>
      <c r="S151" s="67"/>
      <c r="T151" s="68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3" t="s">
        <v>115</v>
      </c>
      <c r="AU151" s="13" t="s">
        <v>80</v>
      </c>
    </row>
    <row r="152" spans="1:65" s="2" customFormat="1" ht="24.2" customHeight="1">
      <c r="A152" s="30"/>
      <c r="B152" s="31"/>
      <c r="C152" s="170" t="s">
        <v>134</v>
      </c>
      <c r="D152" s="170" t="s">
        <v>109</v>
      </c>
      <c r="E152" s="171" t="s">
        <v>158</v>
      </c>
      <c r="F152" s="172" t="s">
        <v>159</v>
      </c>
      <c r="G152" s="173" t="s">
        <v>112</v>
      </c>
      <c r="H152" s="174">
        <v>15</v>
      </c>
      <c r="I152" s="175"/>
      <c r="J152" s="176">
        <f>ROUND(I152*H152,2)</f>
        <v>0</v>
      </c>
      <c r="K152" s="172" t="s">
        <v>1</v>
      </c>
      <c r="L152" s="35"/>
      <c r="M152" s="177" t="s">
        <v>1</v>
      </c>
      <c r="N152" s="178" t="s">
        <v>38</v>
      </c>
      <c r="O152" s="67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1" t="s">
        <v>113</v>
      </c>
      <c r="AT152" s="181" t="s">
        <v>109</v>
      </c>
      <c r="AU152" s="181" t="s">
        <v>80</v>
      </c>
      <c r="AY152" s="13" t="s">
        <v>108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3" t="s">
        <v>80</v>
      </c>
      <c r="BK152" s="182">
        <f>ROUND(I152*H152,2)</f>
        <v>0</v>
      </c>
      <c r="BL152" s="13" t="s">
        <v>113</v>
      </c>
      <c r="BM152" s="181" t="s">
        <v>160</v>
      </c>
    </row>
    <row r="153" spans="1:65" s="2" customFormat="1">
      <c r="A153" s="30"/>
      <c r="B153" s="31"/>
      <c r="C153" s="32"/>
      <c r="D153" s="183" t="s">
        <v>114</v>
      </c>
      <c r="E153" s="32"/>
      <c r="F153" s="184" t="s">
        <v>159</v>
      </c>
      <c r="G153" s="32"/>
      <c r="H153" s="32"/>
      <c r="I153" s="185"/>
      <c r="J153" s="32"/>
      <c r="K153" s="32"/>
      <c r="L153" s="35"/>
      <c r="M153" s="186"/>
      <c r="N153" s="187"/>
      <c r="O153" s="67"/>
      <c r="P153" s="67"/>
      <c r="Q153" s="67"/>
      <c r="R153" s="67"/>
      <c r="S153" s="67"/>
      <c r="T153" s="68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3" t="s">
        <v>114</v>
      </c>
      <c r="AU153" s="13" t="s">
        <v>80</v>
      </c>
    </row>
    <row r="154" spans="1:65" s="2" customFormat="1" ht="39">
      <c r="A154" s="30"/>
      <c r="B154" s="31"/>
      <c r="C154" s="32"/>
      <c r="D154" s="183" t="s">
        <v>115</v>
      </c>
      <c r="E154" s="32"/>
      <c r="F154" s="188" t="s">
        <v>161</v>
      </c>
      <c r="G154" s="32"/>
      <c r="H154" s="32"/>
      <c r="I154" s="185"/>
      <c r="J154" s="32"/>
      <c r="K154" s="32"/>
      <c r="L154" s="35"/>
      <c r="M154" s="186"/>
      <c r="N154" s="187"/>
      <c r="O154" s="67"/>
      <c r="P154" s="67"/>
      <c r="Q154" s="67"/>
      <c r="R154" s="67"/>
      <c r="S154" s="67"/>
      <c r="T154" s="68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3" t="s">
        <v>115</v>
      </c>
      <c r="AU154" s="13" t="s">
        <v>80</v>
      </c>
    </row>
    <row r="155" spans="1:65" s="2" customFormat="1" ht="24.2" customHeight="1">
      <c r="A155" s="30"/>
      <c r="B155" s="31"/>
      <c r="C155" s="170" t="s">
        <v>162</v>
      </c>
      <c r="D155" s="170" t="s">
        <v>109</v>
      </c>
      <c r="E155" s="171" t="s">
        <v>163</v>
      </c>
      <c r="F155" s="172" t="s">
        <v>159</v>
      </c>
      <c r="G155" s="173" t="s">
        <v>112</v>
      </c>
      <c r="H155" s="174">
        <v>12</v>
      </c>
      <c r="I155" s="175"/>
      <c r="J155" s="176">
        <f>ROUND(I155*H155,2)</f>
        <v>0</v>
      </c>
      <c r="K155" s="172" t="s">
        <v>1</v>
      </c>
      <c r="L155" s="35"/>
      <c r="M155" s="177" t="s">
        <v>1</v>
      </c>
      <c r="N155" s="178" t="s">
        <v>38</v>
      </c>
      <c r="O155" s="67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1" t="s">
        <v>113</v>
      </c>
      <c r="AT155" s="181" t="s">
        <v>109</v>
      </c>
      <c r="AU155" s="181" t="s">
        <v>80</v>
      </c>
      <c r="AY155" s="13" t="s">
        <v>108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3" t="s">
        <v>80</v>
      </c>
      <c r="BK155" s="182">
        <f>ROUND(I155*H155,2)</f>
        <v>0</v>
      </c>
      <c r="BL155" s="13" t="s">
        <v>113</v>
      </c>
      <c r="BM155" s="181" t="s">
        <v>164</v>
      </c>
    </row>
    <row r="156" spans="1:65" s="2" customFormat="1">
      <c r="A156" s="30"/>
      <c r="B156" s="31"/>
      <c r="C156" s="32"/>
      <c r="D156" s="183" t="s">
        <v>114</v>
      </c>
      <c r="E156" s="32"/>
      <c r="F156" s="184" t="s">
        <v>159</v>
      </c>
      <c r="G156" s="32"/>
      <c r="H156" s="32"/>
      <c r="I156" s="185"/>
      <c r="J156" s="32"/>
      <c r="K156" s="32"/>
      <c r="L156" s="35"/>
      <c r="M156" s="186"/>
      <c r="N156" s="187"/>
      <c r="O156" s="67"/>
      <c r="P156" s="67"/>
      <c r="Q156" s="67"/>
      <c r="R156" s="67"/>
      <c r="S156" s="67"/>
      <c r="T156" s="68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3" t="s">
        <v>114</v>
      </c>
      <c r="AU156" s="13" t="s">
        <v>80</v>
      </c>
    </row>
    <row r="157" spans="1:65" s="2" customFormat="1" ht="39">
      <c r="A157" s="30"/>
      <c r="B157" s="31"/>
      <c r="C157" s="32"/>
      <c r="D157" s="183" t="s">
        <v>115</v>
      </c>
      <c r="E157" s="32"/>
      <c r="F157" s="188" t="s">
        <v>165</v>
      </c>
      <c r="G157" s="32"/>
      <c r="H157" s="32"/>
      <c r="I157" s="185"/>
      <c r="J157" s="32"/>
      <c r="K157" s="32"/>
      <c r="L157" s="35"/>
      <c r="M157" s="186"/>
      <c r="N157" s="187"/>
      <c r="O157" s="67"/>
      <c r="P157" s="67"/>
      <c r="Q157" s="67"/>
      <c r="R157" s="67"/>
      <c r="S157" s="67"/>
      <c r="T157" s="68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3" t="s">
        <v>115</v>
      </c>
      <c r="AU157" s="13" t="s">
        <v>80</v>
      </c>
    </row>
    <row r="158" spans="1:65" s="2" customFormat="1" ht="16.5" customHeight="1">
      <c r="A158" s="30"/>
      <c r="B158" s="31"/>
      <c r="C158" s="170" t="s">
        <v>139</v>
      </c>
      <c r="D158" s="170" t="s">
        <v>109</v>
      </c>
      <c r="E158" s="171" t="s">
        <v>166</v>
      </c>
      <c r="F158" s="172" t="s">
        <v>167</v>
      </c>
      <c r="G158" s="173" t="s">
        <v>112</v>
      </c>
      <c r="H158" s="174">
        <v>8</v>
      </c>
      <c r="I158" s="175"/>
      <c r="J158" s="176">
        <f>ROUND(I158*H158,2)</f>
        <v>0</v>
      </c>
      <c r="K158" s="172" t="s">
        <v>1</v>
      </c>
      <c r="L158" s="35"/>
      <c r="M158" s="177" t="s">
        <v>1</v>
      </c>
      <c r="N158" s="178" t="s">
        <v>38</v>
      </c>
      <c r="O158" s="67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1" t="s">
        <v>113</v>
      </c>
      <c r="AT158" s="181" t="s">
        <v>109</v>
      </c>
      <c r="AU158" s="181" t="s">
        <v>80</v>
      </c>
      <c r="AY158" s="13" t="s">
        <v>108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3" t="s">
        <v>80</v>
      </c>
      <c r="BK158" s="182">
        <f>ROUND(I158*H158,2)</f>
        <v>0</v>
      </c>
      <c r="BL158" s="13" t="s">
        <v>113</v>
      </c>
      <c r="BM158" s="181" t="s">
        <v>168</v>
      </c>
    </row>
    <row r="159" spans="1:65" s="2" customFormat="1">
      <c r="A159" s="30"/>
      <c r="B159" s="31"/>
      <c r="C159" s="32"/>
      <c r="D159" s="183" t="s">
        <v>114</v>
      </c>
      <c r="E159" s="32"/>
      <c r="F159" s="184" t="s">
        <v>167</v>
      </c>
      <c r="G159" s="32"/>
      <c r="H159" s="32"/>
      <c r="I159" s="185"/>
      <c r="J159" s="32"/>
      <c r="K159" s="32"/>
      <c r="L159" s="35"/>
      <c r="M159" s="186"/>
      <c r="N159" s="187"/>
      <c r="O159" s="67"/>
      <c r="P159" s="67"/>
      <c r="Q159" s="67"/>
      <c r="R159" s="67"/>
      <c r="S159" s="67"/>
      <c r="T159" s="68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T159" s="13" t="s">
        <v>114</v>
      </c>
      <c r="AU159" s="13" t="s">
        <v>80</v>
      </c>
    </row>
    <row r="160" spans="1:65" s="2" customFormat="1" ht="29.25">
      <c r="A160" s="30"/>
      <c r="B160" s="31"/>
      <c r="C160" s="32"/>
      <c r="D160" s="183" t="s">
        <v>115</v>
      </c>
      <c r="E160" s="32"/>
      <c r="F160" s="188" t="s">
        <v>169</v>
      </c>
      <c r="G160" s="32"/>
      <c r="H160" s="32"/>
      <c r="I160" s="185"/>
      <c r="J160" s="32"/>
      <c r="K160" s="32"/>
      <c r="L160" s="35"/>
      <c r="M160" s="186"/>
      <c r="N160" s="187"/>
      <c r="O160" s="67"/>
      <c r="P160" s="67"/>
      <c r="Q160" s="67"/>
      <c r="R160" s="67"/>
      <c r="S160" s="67"/>
      <c r="T160" s="68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3" t="s">
        <v>115</v>
      </c>
      <c r="AU160" s="13" t="s">
        <v>80</v>
      </c>
    </row>
    <row r="161" spans="1:65" s="2" customFormat="1" ht="16.5" customHeight="1">
      <c r="A161" s="30"/>
      <c r="B161" s="31"/>
      <c r="C161" s="170" t="s">
        <v>8</v>
      </c>
      <c r="D161" s="170" t="s">
        <v>109</v>
      </c>
      <c r="E161" s="171" t="s">
        <v>170</v>
      </c>
      <c r="F161" s="172" t="s">
        <v>171</v>
      </c>
      <c r="G161" s="173" t="s">
        <v>112</v>
      </c>
      <c r="H161" s="174">
        <v>12</v>
      </c>
      <c r="I161" s="175"/>
      <c r="J161" s="176">
        <f>ROUND(I161*H161,2)</f>
        <v>0</v>
      </c>
      <c r="K161" s="172" t="s">
        <v>1</v>
      </c>
      <c r="L161" s="35"/>
      <c r="M161" s="177" t="s">
        <v>1</v>
      </c>
      <c r="N161" s="178" t="s">
        <v>38</v>
      </c>
      <c r="O161" s="67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1" t="s">
        <v>113</v>
      </c>
      <c r="AT161" s="181" t="s">
        <v>109</v>
      </c>
      <c r="AU161" s="181" t="s">
        <v>80</v>
      </c>
      <c r="AY161" s="13" t="s">
        <v>108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3" t="s">
        <v>80</v>
      </c>
      <c r="BK161" s="182">
        <f>ROUND(I161*H161,2)</f>
        <v>0</v>
      </c>
      <c r="BL161" s="13" t="s">
        <v>113</v>
      </c>
      <c r="BM161" s="181" t="s">
        <v>172</v>
      </c>
    </row>
    <row r="162" spans="1:65" s="2" customFormat="1">
      <c r="A162" s="30"/>
      <c r="B162" s="31"/>
      <c r="C162" s="32"/>
      <c r="D162" s="183" t="s">
        <v>114</v>
      </c>
      <c r="E162" s="32"/>
      <c r="F162" s="184" t="s">
        <v>171</v>
      </c>
      <c r="G162" s="32"/>
      <c r="H162" s="32"/>
      <c r="I162" s="185"/>
      <c r="J162" s="32"/>
      <c r="K162" s="32"/>
      <c r="L162" s="35"/>
      <c r="M162" s="186"/>
      <c r="N162" s="187"/>
      <c r="O162" s="67"/>
      <c r="P162" s="67"/>
      <c r="Q162" s="67"/>
      <c r="R162" s="67"/>
      <c r="S162" s="67"/>
      <c r="T162" s="68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3" t="s">
        <v>114</v>
      </c>
      <c r="AU162" s="13" t="s">
        <v>80</v>
      </c>
    </row>
    <row r="163" spans="1:65" s="2" customFormat="1" ht="48.75">
      <c r="A163" s="30"/>
      <c r="B163" s="31"/>
      <c r="C163" s="32"/>
      <c r="D163" s="183" t="s">
        <v>115</v>
      </c>
      <c r="E163" s="32"/>
      <c r="F163" s="188" t="s">
        <v>173</v>
      </c>
      <c r="G163" s="32"/>
      <c r="H163" s="32"/>
      <c r="I163" s="185"/>
      <c r="J163" s="32"/>
      <c r="K163" s="32"/>
      <c r="L163" s="35"/>
      <c r="M163" s="186"/>
      <c r="N163" s="187"/>
      <c r="O163" s="67"/>
      <c r="P163" s="67"/>
      <c r="Q163" s="67"/>
      <c r="R163" s="67"/>
      <c r="S163" s="67"/>
      <c r="T163" s="68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3" t="s">
        <v>115</v>
      </c>
      <c r="AU163" s="13" t="s">
        <v>80</v>
      </c>
    </row>
    <row r="164" spans="1:65" s="2" customFormat="1" ht="16.5" customHeight="1">
      <c r="A164" s="30"/>
      <c r="B164" s="31"/>
      <c r="C164" s="170" t="s">
        <v>143</v>
      </c>
      <c r="D164" s="170" t="s">
        <v>109</v>
      </c>
      <c r="E164" s="171" t="s">
        <v>174</v>
      </c>
      <c r="F164" s="172" t="s">
        <v>175</v>
      </c>
      <c r="G164" s="173" t="s">
        <v>112</v>
      </c>
      <c r="H164" s="174">
        <v>6</v>
      </c>
      <c r="I164" s="175"/>
      <c r="J164" s="176">
        <f>ROUND(I164*H164,2)</f>
        <v>0</v>
      </c>
      <c r="K164" s="172" t="s">
        <v>1</v>
      </c>
      <c r="L164" s="35"/>
      <c r="M164" s="177" t="s">
        <v>1</v>
      </c>
      <c r="N164" s="178" t="s">
        <v>38</v>
      </c>
      <c r="O164" s="67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1" t="s">
        <v>113</v>
      </c>
      <c r="AT164" s="181" t="s">
        <v>109</v>
      </c>
      <c r="AU164" s="181" t="s">
        <v>80</v>
      </c>
      <c r="AY164" s="13" t="s">
        <v>108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3" t="s">
        <v>80</v>
      </c>
      <c r="BK164" s="182">
        <f>ROUND(I164*H164,2)</f>
        <v>0</v>
      </c>
      <c r="BL164" s="13" t="s">
        <v>113</v>
      </c>
      <c r="BM164" s="181" t="s">
        <v>176</v>
      </c>
    </row>
    <row r="165" spans="1:65" s="2" customFormat="1">
      <c r="A165" s="30"/>
      <c r="B165" s="31"/>
      <c r="C165" s="32"/>
      <c r="D165" s="183" t="s">
        <v>114</v>
      </c>
      <c r="E165" s="32"/>
      <c r="F165" s="184" t="s">
        <v>175</v>
      </c>
      <c r="G165" s="32"/>
      <c r="H165" s="32"/>
      <c r="I165" s="185"/>
      <c r="J165" s="32"/>
      <c r="K165" s="32"/>
      <c r="L165" s="35"/>
      <c r="M165" s="186"/>
      <c r="N165" s="187"/>
      <c r="O165" s="67"/>
      <c r="P165" s="67"/>
      <c r="Q165" s="67"/>
      <c r="R165" s="67"/>
      <c r="S165" s="67"/>
      <c r="T165" s="68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3" t="s">
        <v>114</v>
      </c>
      <c r="AU165" s="13" t="s">
        <v>80</v>
      </c>
    </row>
    <row r="166" spans="1:65" s="2" customFormat="1" ht="24.2" customHeight="1">
      <c r="A166" s="30"/>
      <c r="B166" s="31"/>
      <c r="C166" s="170" t="s">
        <v>177</v>
      </c>
      <c r="D166" s="170" t="s">
        <v>109</v>
      </c>
      <c r="E166" s="171" t="s">
        <v>178</v>
      </c>
      <c r="F166" s="172" t="s">
        <v>179</v>
      </c>
      <c r="G166" s="173" t="s">
        <v>112</v>
      </c>
      <c r="H166" s="174">
        <v>2</v>
      </c>
      <c r="I166" s="175"/>
      <c r="J166" s="176">
        <f>ROUND(I166*H166,2)</f>
        <v>0</v>
      </c>
      <c r="K166" s="172" t="s">
        <v>1</v>
      </c>
      <c r="L166" s="35"/>
      <c r="M166" s="177" t="s">
        <v>1</v>
      </c>
      <c r="N166" s="178" t="s">
        <v>38</v>
      </c>
      <c r="O166" s="67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1" t="s">
        <v>113</v>
      </c>
      <c r="AT166" s="181" t="s">
        <v>109</v>
      </c>
      <c r="AU166" s="181" t="s">
        <v>80</v>
      </c>
      <c r="AY166" s="13" t="s">
        <v>108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3" t="s">
        <v>80</v>
      </c>
      <c r="BK166" s="182">
        <f>ROUND(I166*H166,2)</f>
        <v>0</v>
      </c>
      <c r="BL166" s="13" t="s">
        <v>113</v>
      </c>
      <c r="BM166" s="181" t="s">
        <v>180</v>
      </c>
    </row>
    <row r="167" spans="1:65" s="2" customFormat="1">
      <c r="A167" s="30"/>
      <c r="B167" s="31"/>
      <c r="C167" s="32"/>
      <c r="D167" s="183" t="s">
        <v>114</v>
      </c>
      <c r="E167" s="32"/>
      <c r="F167" s="184" t="s">
        <v>179</v>
      </c>
      <c r="G167" s="32"/>
      <c r="H167" s="32"/>
      <c r="I167" s="185"/>
      <c r="J167" s="32"/>
      <c r="K167" s="32"/>
      <c r="L167" s="35"/>
      <c r="M167" s="186"/>
      <c r="N167" s="187"/>
      <c r="O167" s="67"/>
      <c r="P167" s="67"/>
      <c r="Q167" s="67"/>
      <c r="R167" s="67"/>
      <c r="S167" s="67"/>
      <c r="T167" s="68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3" t="s">
        <v>114</v>
      </c>
      <c r="AU167" s="13" t="s">
        <v>80</v>
      </c>
    </row>
    <row r="168" spans="1:65" s="2" customFormat="1" ht="29.25">
      <c r="A168" s="30"/>
      <c r="B168" s="31"/>
      <c r="C168" s="32"/>
      <c r="D168" s="183" t="s">
        <v>115</v>
      </c>
      <c r="E168" s="32"/>
      <c r="F168" s="188" t="s">
        <v>181</v>
      </c>
      <c r="G168" s="32"/>
      <c r="H168" s="32"/>
      <c r="I168" s="185"/>
      <c r="J168" s="32"/>
      <c r="K168" s="32"/>
      <c r="L168" s="35"/>
      <c r="M168" s="186"/>
      <c r="N168" s="187"/>
      <c r="O168" s="67"/>
      <c r="P168" s="67"/>
      <c r="Q168" s="67"/>
      <c r="R168" s="67"/>
      <c r="S168" s="67"/>
      <c r="T168" s="68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3" t="s">
        <v>115</v>
      </c>
      <c r="AU168" s="13" t="s">
        <v>80</v>
      </c>
    </row>
    <row r="169" spans="1:65" s="2" customFormat="1" ht="24.2" customHeight="1">
      <c r="A169" s="30"/>
      <c r="B169" s="31"/>
      <c r="C169" s="170" t="s">
        <v>148</v>
      </c>
      <c r="D169" s="170" t="s">
        <v>109</v>
      </c>
      <c r="E169" s="171" t="s">
        <v>182</v>
      </c>
      <c r="F169" s="172" t="s">
        <v>179</v>
      </c>
      <c r="G169" s="173" t="s">
        <v>112</v>
      </c>
      <c r="H169" s="174">
        <v>8</v>
      </c>
      <c r="I169" s="175"/>
      <c r="J169" s="176">
        <f>ROUND(I169*H169,2)</f>
        <v>0</v>
      </c>
      <c r="K169" s="172" t="s">
        <v>1</v>
      </c>
      <c r="L169" s="35"/>
      <c r="M169" s="177" t="s">
        <v>1</v>
      </c>
      <c r="N169" s="178" t="s">
        <v>38</v>
      </c>
      <c r="O169" s="67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1" t="s">
        <v>113</v>
      </c>
      <c r="AT169" s="181" t="s">
        <v>109</v>
      </c>
      <c r="AU169" s="181" t="s">
        <v>80</v>
      </c>
      <c r="AY169" s="13" t="s">
        <v>108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3" t="s">
        <v>80</v>
      </c>
      <c r="BK169" s="182">
        <f>ROUND(I169*H169,2)</f>
        <v>0</v>
      </c>
      <c r="BL169" s="13" t="s">
        <v>113</v>
      </c>
      <c r="BM169" s="181" t="s">
        <v>183</v>
      </c>
    </row>
    <row r="170" spans="1:65" s="2" customFormat="1">
      <c r="A170" s="30"/>
      <c r="B170" s="31"/>
      <c r="C170" s="32"/>
      <c r="D170" s="183" t="s">
        <v>114</v>
      </c>
      <c r="E170" s="32"/>
      <c r="F170" s="184" t="s">
        <v>179</v>
      </c>
      <c r="G170" s="32"/>
      <c r="H170" s="32"/>
      <c r="I170" s="185"/>
      <c r="J170" s="32"/>
      <c r="K170" s="32"/>
      <c r="L170" s="35"/>
      <c r="M170" s="186"/>
      <c r="N170" s="187"/>
      <c r="O170" s="67"/>
      <c r="P170" s="67"/>
      <c r="Q170" s="67"/>
      <c r="R170" s="67"/>
      <c r="S170" s="67"/>
      <c r="T170" s="68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114</v>
      </c>
      <c r="AU170" s="13" t="s">
        <v>80</v>
      </c>
    </row>
    <row r="171" spans="1:65" s="2" customFormat="1" ht="29.25">
      <c r="A171" s="30"/>
      <c r="B171" s="31"/>
      <c r="C171" s="32"/>
      <c r="D171" s="183" t="s">
        <v>115</v>
      </c>
      <c r="E171" s="32"/>
      <c r="F171" s="188" t="s">
        <v>184</v>
      </c>
      <c r="G171" s="32"/>
      <c r="H171" s="32"/>
      <c r="I171" s="185"/>
      <c r="J171" s="32"/>
      <c r="K171" s="32"/>
      <c r="L171" s="35"/>
      <c r="M171" s="186"/>
      <c r="N171" s="187"/>
      <c r="O171" s="67"/>
      <c r="P171" s="67"/>
      <c r="Q171" s="67"/>
      <c r="R171" s="67"/>
      <c r="S171" s="67"/>
      <c r="T171" s="68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3" t="s">
        <v>115</v>
      </c>
      <c r="AU171" s="13" t="s">
        <v>80</v>
      </c>
    </row>
    <row r="172" spans="1:65" s="2" customFormat="1" ht="24.2" customHeight="1">
      <c r="A172" s="30"/>
      <c r="B172" s="31"/>
      <c r="C172" s="170" t="s">
        <v>185</v>
      </c>
      <c r="D172" s="170" t="s">
        <v>109</v>
      </c>
      <c r="E172" s="171" t="s">
        <v>186</v>
      </c>
      <c r="F172" s="172" t="s">
        <v>187</v>
      </c>
      <c r="G172" s="173" t="s">
        <v>112</v>
      </c>
      <c r="H172" s="174">
        <v>15</v>
      </c>
      <c r="I172" s="175"/>
      <c r="J172" s="176">
        <f>ROUND(I172*H172,2)</f>
        <v>0</v>
      </c>
      <c r="K172" s="172" t="s">
        <v>1</v>
      </c>
      <c r="L172" s="35"/>
      <c r="M172" s="177" t="s">
        <v>1</v>
      </c>
      <c r="N172" s="178" t="s">
        <v>38</v>
      </c>
      <c r="O172" s="67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1" t="s">
        <v>113</v>
      </c>
      <c r="AT172" s="181" t="s">
        <v>109</v>
      </c>
      <c r="AU172" s="181" t="s">
        <v>80</v>
      </c>
      <c r="AY172" s="13" t="s">
        <v>108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3" t="s">
        <v>80</v>
      </c>
      <c r="BK172" s="182">
        <f>ROUND(I172*H172,2)</f>
        <v>0</v>
      </c>
      <c r="BL172" s="13" t="s">
        <v>113</v>
      </c>
      <c r="BM172" s="181" t="s">
        <v>188</v>
      </c>
    </row>
    <row r="173" spans="1:65" s="2" customFormat="1">
      <c r="A173" s="30"/>
      <c r="B173" s="31"/>
      <c r="C173" s="32"/>
      <c r="D173" s="183" t="s">
        <v>114</v>
      </c>
      <c r="E173" s="32"/>
      <c r="F173" s="184" t="s">
        <v>187</v>
      </c>
      <c r="G173" s="32"/>
      <c r="H173" s="32"/>
      <c r="I173" s="185"/>
      <c r="J173" s="32"/>
      <c r="K173" s="32"/>
      <c r="L173" s="35"/>
      <c r="M173" s="186"/>
      <c r="N173" s="187"/>
      <c r="O173" s="67"/>
      <c r="P173" s="67"/>
      <c r="Q173" s="67"/>
      <c r="R173" s="67"/>
      <c r="S173" s="67"/>
      <c r="T173" s="68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3" t="s">
        <v>114</v>
      </c>
      <c r="AU173" s="13" t="s">
        <v>80</v>
      </c>
    </row>
    <row r="174" spans="1:65" s="2" customFormat="1" ht="39">
      <c r="A174" s="30"/>
      <c r="B174" s="31"/>
      <c r="C174" s="32"/>
      <c r="D174" s="183" t="s">
        <v>115</v>
      </c>
      <c r="E174" s="32"/>
      <c r="F174" s="188" t="s">
        <v>189</v>
      </c>
      <c r="G174" s="32"/>
      <c r="H174" s="32"/>
      <c r="I174" s="185"/>
      <c r="J174" s="32"/>
      <c r="K174" s="32"/>
      <c r="L174" s="35"/>
      <c r="M174" s="186"/>
      <c r="N174" s="187"/>
      <c r="O174" s="67"/>
      <c r="P174" s="67"/>
      <c r="Q174" s="67"/>
      <c r="R174" s="67"/>
      <c r="S174" s="67"/>
      <c r="T174" s="68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3" t="s">
        <v>115</v>
      </c>
      <c r="AU174" s="13" t="s">
        <v>80</v>
      </c>
    </row>
    <row r="175" spans="1:65" s="2" customFormat="1" ht="24.2" customHeight="1">
      <c r="A175" s="30"/>
      <c r="B175" s="31"/>
      <c r="C175" s="170" t="s">
        <v>151</v>
      </c>
      <c r="D175" s="170" t="s">
        <v>109</v>
      </c>
      <c r="E175" s="171" t="s">
        <v>190</v>
      </c>
      <c r="F175" s="172" t="s">
        <v>187</v>
      </c>
      <c r="G175" s="173" t="s">
        <v>112</v>
      </c>
      <c r="H175" s="174">
        <v>12</v>
      </c>
      <c r="I175" s="175"/>
      <c r="J175" s="176">
        <f>ROUND(I175*H175,2)</f>
        <v>0</v>
      </c>
      <c r="K175" s="172" t="s">
        <v>1</v>
      </c>
      <c r="L175" s="35"/>
      <c r="M175" s="177" t="s">
        <v>1</v>
      </c>
      <c r="N175" s="178" t="s">
        <v>38</v>
      </c>
      <c r="O175" s="67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1" t="s">
        <v>113</v>
      </c>
      <c r="AT175" s="181" t="s">
        <v>109</v>
      </c>
      <c r="AU175" s="181" t="s">
        <v>80</v>
      </c>
      <c r="AY175" s="13" t="s">
        <v>108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3" t="s">
        <v>80</v>
      </c>
      <c r="BK175" s="182">
        <f>ROUND(I175*H175,2)</f>
        <v>0</v>
      </c>
      <c r="BL175" s="13" t="s">
        <v>113</v>
      </c>
      <c r="BM175" s="181" t="s">
        <v>191</v>
      </c>
    </row>
    <row r="176" spans="1:65" s="2" customFormat="1">
      <c r="A176" s="30"/>
      <c r="B176" s="31"/>
      <c r="C176" s="32"/>
      <c r="D176" s="183" t="s">
        <v>114</v>
      </c>
      <c r="E176" s="32"/>
      <c r="F176" s="184" t="s">
        <v>187</v>
      </c>
      <c r="G176" s="32"/>
      <c r="H176" s="32"/>
      <c r="I176" s="185"/>
      <c r="J176" s="32"/>
      <c r="K176" s="32"/>
      <c r="L176" s="35"/>
      <c r="M176" s="186"/>
      <c r="N176" s="187"/>
      <c r="O176" s="67"/>
      <c r="P176" s="67"/>
      <c r="Q176" s="67"/>
      <c r="R176" s="67"/>
      <c r="S176" s="67"/>
      <c r="T176" s="68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3" t="s">
        <v>114</v>
      </c>
      <c r="AU176" s="13" t="s">
        <v>80</v>
      </c>
    </row>
    <row r="177" spans="1:65" s="2" customFormat="1" ht="39">
      <c r="A177" s="30"/>
      <c r="B177" s="31"/>
      <c r="C177" s="32"/>
      <c r="D177" s="183" t="s">
        <v>115</v>
      </c>
      <c r="E177" s="32"/>
      <c r="F177" s="188" t="s">
        <v>192</v>
      </c>
      <c r="G177" s="32"/>
      <c r="H177" s="32"/>
      <c r="I177" s="185"/>
      <c r="J177" s="32"/>
      <c r="K177" s="32"/>
      <c r="L177" s="35"/>
      <c r="M177" s="186"/>
      <c r="N177" s="187"/>
      <c r="O177" s="67"/>
      <c r="P177" s="67"/>
      <c r="Q177" s="67"/>
      <c r="R177" s="67"/>
      <c r="S177" s="67"/>
      <c r="T177" s="68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3" t="s">
        <v>115</v>
      </c>
      <c r="AU177" s="13" t="s">
        <v>80</v>
      </c>
    </row>
    <row r="178" spans="1:65" s="2" customFormat="1" ht="16.5" customHeight="1">
      <c r="A178" s="30"/>
      <c r="B178" s="31"/>
      <c r="C178" s="170" t="s">
        <v>7</v>
      </c>
      <c r="D178" s="170" t="s">
        <v>109</v>
      </c>
      <c r="E178" s="171" t="s">
        <v>193</v>
      </c>
      <c r="F178" s="172" t="s">
        <v>194</v>
      </c>
      <c r="G178" s="173" t="s">
        <v>112</v>
      </c>
      <c r="H178" s="174">
        <v>5</v>
      </c>
      <c r="I178" s="175"/>
      <c r="J178" s="176">
        <f>ROUND(I178*H178,2)</f>
        <v>0</v>
      </c>
      <c r="K178" s="172" t="s">
        <v>1</v>
      </c>
      <c r="L178" s="35"/>
      <c r="M178" s="177" t="s">
        <v>1</v>
      </c>
      <c r="N178" s="178" t="s">
        <v>38</v>
      </c>
      <c r="O178" s="67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1" t="s">
        <v>113</v>
      </c>
      <c r="AT178" s="181" t="s">
        <v>109</v>
      </c>
      <c r="AU178" s="181" t="s">
        <v>80</v>
      </c>
      <c r="AY178" s="13" t="s">
        <v>108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3" t="s">
        <v>80</v>
      </c>
      <c r="BK178" s="182">
        <f>ROUND(I178*H178,2)</f>
        <v>0</v>
      </c>
      <c r="BL178" s="13" t="s">
        <v>113</v>
      </c>
      <c r="BM178" s="181" t="s">
        <v>195</v>
      </c>
    </row>
    <row r="179" spans="1:65" s="2" customFormat="1">
      <c r="A179" s="30"/>
      <c r="B179" s="31"/>
      <c r="C179" s="32"/>
      <c r="D179" s="183" t="s">
        <v>114</v>
      </c>
      <c r="E179" s="32"/>
      <c r="F179" s="184" t="s">
        <v>194</v>
      </c>
      <c r="G179" s="32"/>
      <c r="H179" s="32"/>
      <c r="I179" s="185"/>
      <c r="J179" s="32"/>
      <c r="K179" s="32"/>
      <c r="L179" s="35"/>
      <c r="M179" s="186"/>
      <c r="N179" s="187"/>
      <c r="O179" s="67"/>
      <c r="P179" s="67"/>
      <c r="Q179" s="67"/>
      <c r="R179" s="67"/>
      <c r="S179" s="67"/>
      <c r="T179" s="68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3" t="s">
        <v>114</v>
      </c>
      <c r="AU179" s="13" t="s">
        <v>80</v>
      </c>
    </row>
    <row r="180" spans="1:65" s="2" customFormat="1" ht="39">
      <c r="A180" s="30"/>
      <c r="B180" s="31"/>
      <c r="C180" s="32"/>
      <c r="D180" s="183" t="s">
        <v>115</v>
      </c>
      <c r="E180" s="32"/>
      <c r="F180" s="188" t="s">
        <v>196</v>
      </c>
      <c r="G180" s="32"/>
      <c r="H180" s="32"/>
      <c r="I180" s="185"/>
      <c r="J180" s="32"/>
      <c r="K180" s="32"/>
      <c r="L180" s="35"/>
      <c r="M180" s="186"/>
      <c r="N180" s="187"/>
      <c r="O180" s="67"/>
      <c r="P180" s="67"/>
      <c r="Q180" s="67"/>
      <c r="R180" s="67"/>
      <c r="S180" s="67"/>
      <c r="T180" s="68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3" t="s">
        <v>115</v>
      </c>
      <c r="AU180" s="13" t="s">
        <v>80</v>
      </c>
    </row>
    <row r="181" spans="1:65" s="2" customFormat="1" ht="16.5" customHeight="1">
      <c r="A181" s="30"/>
      <c r="B181" s="31"/>
      <c r="C181" s="170" t="s">
        <v>156</v>
      </c>
      <c r="D181" s="170" t="s">
        <v>109</v>
      </c>
      <c r="E181" s="171" t="s">
        <v>197</v>
      </c>
      <c r="F181" s="172" t="s">
        <v>198</v>
      </c>
      <c r="G181" s="173" t="s">
        <v>112</v>
      </c>
      <c r="H181" s="174">
        <v>3</v>
      </c>
      <c r="I181" s="175"/>
      <c r="J181" s="176">
        <f>ROUND(I181*H181,2)</f>
        <v>0</v>
      </c>
      <c r="K181" s="172" t="s">
        <v>1</v>
      </c>
      <c r="L181" s="35"/>
      <c r="M181" s="177" t="s">
        <v>1</v>
      </c>
      <c r="N181" s="178" t="s">
        <v>38</v>
      </c>
      <c r="O181" s="67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1" t="s">
        <v>113</v>
      </c>
      <c r="AT181" s="181" t="s">
        <v>109</v>
      </c>
      <c r="AU181" s="181" t="s">
        <v>80</v>
      </c>
      <c r="AY181" s="13" t="s">
        <v>108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3" t="s">
        <v>80</v>
      </c>
      <c r="BK181" s="182">
        <f>ROUND(I181*H181,2)</f>
        <v>0</v>
      </c>
      <c r="BL181" s="13" t="s">
        <v>113</v>
      </c>
      <c r="BM181" s="181" t="s">
        <v>199</v>
      </c>
    </row>
    <row r="182" spans="1:65" s="2" customFormat="1">
      <c r="A182" s="30"/>
      <c r="B182" s="31"/>
      <c r="C182" s="32"/>
      <c r="D182" s="183" t="s">
        <v>114</v>
      </c>
      <c r="E182" s="32"/>
      <c r="F182" s="184" t="s">
        <v>198</v>
      </c>
      <c r="G182" s="32"/>
      <c r="H182" s="32"/>
      <c r="I182" s="185"/>
      <c r="J182" s="32"/>
      <c r="K182" s="32"/>
      <c r="L182" s="35"/>
      <c r="M182" s="186"/>
      <c r="N182" s="187"/>
      <c r="O182" s="67"/>
      <c r="P182" s="67"/>
      <c r="Q182" s="67"/>
      <c r="R182" s="67"/>
      <c r="S182" s="67"/>
      <c r="T182" s="68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3" t="s">
        <v>114</v>
      </c>
      <c r="AU182" s="13" t="s">
        <v>80</v>
      </c>
    </row>
    <row r="183" spans="1:65" s="2" customFormat="1" ht="39">
      <c r="A183" s="30"/>
      <c r="B183" s="31"/>
      <c r="C183" s="32"/>
      <c r="D183" s="183" t="s">
        <v>115</v>
      </c>
      <c r="E183" s="32"/>
      <c r="F183" s="188" t="s">
        <v>196</v>
      </c>
      <c r="G183" s="32"/>
      <c r="H183" s="32"/>
      <c r="I183" s="185"/>
      <c r="J183" s="32"/>
      <c r="K183" s="32"/>
      <c r="L183" s="35"/>
      <c r="M183" s="186"/>
      <c r="N183" s="187"/>
      <c r="O183" s="67"/>
      <c r="P183" s="67"/>
      <c r="Q183" s="67"/>
      <c r="R183" s="67"/>
      <c r="S183" s="67"/>
      <c r="T183" s="68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3" t="s">
        <v>115</v>
      </c>
      <c r="AU183" s="13" t="s">
        <v>80</v>
      </c>
    </row>
    <row r="184" spans="1:65" s="2" customFormat="1" ht="24.2" customHeight="1">
      <c r="A184" s="30"/>
      <c r="B184" s="31"/>
      <c r="C184" s="170" t="s">
        <v>200</v>
      </c>
      <c r="D184" s="170" t="s">
        <v>109</v>
      </c>
      <c r="E184" s="171" t="s">
        <v>201</v>
      </c>
      <c r="F184" s="172" t="s">
        <v>202</v>
      </c>
      <c r="G184" s="173" t="s">
        <v>112</v>
      </c>
      <c r="H184" s="174">
        <v>8</v>
      </c>
      <c r="I184" s="175"/>
      <c r="J184" s="176">
        <f>ROUND(I184*H184,2)</f>
        <v>0</v>
      </c>
      <c r="K184" s="172" t="s">
        <v>1</v>
      </c>
      <c r="L184" s="35"/>
      <c r="M184" s="177" t="s">
        <v>1</v>
      </c>
      <c r="N184" s="178" t="s">
        <v>38</v>
      </c>
      <c r="O184" s="67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81" t="s">
        <v>113</v>
      </c>
      <c r="AT184" s="181" t="s">
        <v>109</v>
      </c>
      <c r="AU184" s="181" t="s">
        <v>80</v>
      </c>
      <c r="AY184" s="13" t="s">
        <v>108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3" t="s">
        <v>80</v>
      </c>
      <c r="BK184" s="182">
        <f>ROUND(I184*H184,2)</f>
        <v>0</v>
      </c>
      <c r="BL184" s="13" t="s">
        <v>113</v>
      </c>
      <c r="BM184" s="181" t="s">
        <v>203</v>
      </c>
    </row>
    <row r="185" spans="1:65" s="2" customFormat="1">
      <c r="A185" s="30"/>
      <c r="B185" s="31"/>
      <c r="C185" s="32"/>
      <c r="D185" s="183" t="s">
        <v>114</v>
      </c>
      <c r="E185" s="32"/>
      <c r="F185" s="184" t="s">
        <v>202</v>
      </c>
      <c r="G185" s="32"/>
      <c r="H185" s="32"/>
      <c r="I185" s="185"/>
      <c r="J185" s="32"/>
      <c r="K185" s="32"/>
      <c r="L185" s="35"/>
      <c r="M185" s="186"/>
      <c r="N185" s="187"/>
      <c r="O185" s="67"/>
      <c r="P185" s="67"/>
      <c r="Q185" s="67"/>
      <c r="R185" s="67"/>
      <c r="S185" s="67"/>
      <c r="T185" s="68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3" t="s">
        <v>114</v>
      </c>
      <c r="AU185" s="13" t="s">
        <v>80</v>
      </c>
    </row>
    <row r="186" spans="1:65" s="2" customFormat="1" ht="39">
      <c r="A186" s="30"/>
      <c r="B186" s="31"/>
      <c r="C186" s="32"/>
      <c r="D186" s="183" t="s">
        <v>115</v>
      </c>
      <c r="E186" s="32"/>
      <c r="F186" s="188" t="s">
        <v>204</v>
      </c>
      <c r="G186" s="32"/>
      <c r="H186" s="32"/>
      <c r="I186" s="185"/>
      <c r="J186" s="32"/>
      <c r="K186" s="32"/>
      <c r="L186" s="35"/>
      <c r="M186" s="186"/>
      <c r="N186" s="187"/>
      <c r="O186" s="67"/>
      <c r="P186" s="67"/>
      <c r="Q186" s="67"/>
      <c r="R186" s="67"/>
      <c r="S186" s="67"/>
      <c r="T186" s="68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3" t="s">
        <v>115</v>
      </c>
      <c r="AU186" s="13" t="s">
        <v>80</v>
      </c>
    </row>
    <row r="187" spans="1:65" s="2" customFormat="1" ht="33" customHeight="1">
      <c r="A187" s="30"/>
      <c r="B187" s="31"/>
      <c r="C187" s="170" t="s">
        <v>160</v>
      </c>
      <c r="D187" s="170" t="s">
        <v>109</v>
      </c>
      <c r="E187" s="171" t="s">
        <v>205</v>
      </c>
      <c r="F187" s="172" t="s">
        <v>206</v>
      </c>
      <c r="G187" s="173" t="s">
        <v>112</v>
      </c>
      <c r="H187" s="174">
        <v>16</v>
      </c>
      <c r="I187" s="175"/>
      <c r="J187" s="176">
        <f>ROUND(I187*H187,2)</f>
        <v>0</v>
      </c>
      <c r="K187" s="172" t="s">
        <v>1</v>
      </c>
      <c r="L187" s="35"/>
      <c r="M187" s="177" t="s">
        <v>1</v>
      </c>
      <c r="N187" s="178" t="s">
        <v>38</v>
      </c>
      <c r="O187" s="67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81" t="s">
        <v>113</v>
      </c>
      <c r="AT187" s="181" t="s">
        <v>109</v>
      </c>
      <c r="AU187" s="181" t="s">
        <v>80</v>
      </c>
      <c r="AY187" s="13" t="s">
        <v>108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3" t="s">
        <v>80</v>
      </c>
      <c r="BK187" s="182">
        <f>ROUND(I187*H187,2)</f>
        <v>0</v>
      </c>
      <c r="BL187" s="13" t="s">
        <v>113</v>
      </c>
      <c r="BM187" s="181" t="s">
        <v>207</v>
      </c>
    </row>
    <row r="188" spans="1:65" s="2" customFormat="1" ht="19.5">
      <c r="A188" s="30"/>
      <c r="B188" s="31"/>
      <c r="C188" s="32"/>
      <c r="D188" s="183" t="s">
        <v>114</v>
      </c>
      <c r="E188" s="32"/>
      <c r="F188" s="184" t="s">
        <v>206</v>
      </c>
      <c r="G188" s="32"/>
      <c r="H188" s="32"/>
      <c r="I188" s="185"/>
      <c r="J188" s="32"/>
      <c r="K188" s="32"/>
      <c r="L188" s="35"/>
      <c r="M188" s="186"/>
      <c r="N188" s="187"/>
      <c r="O188" s="67"/>
      <c r="P188" s="67"/>
      <c r="Q188" s="67"/>
      <c r="R188" s="67"/>
      <c r="S188" s="67"/>
      <c r="T188" s="68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3" t="s">
        <v>114</v>
      </c>
      <c r="AU188" s="13" t="s">
        <v>80</v>
      </c>
    </row>
    <row r="189" spans="1:65" s="2" customFormat="1" ht="39">
      <c r="A189" s="30"/>
      <c r="B189" s="31"/>
      <c r="C189" s="32"/>
      <c r="D189" s="183" t="s">
        <v>115</v>
      </c>
      <c r="E189" s="32"/>
      <c r="F189" s="188" t="s">
        <v>208</v>
      </c>
      <c r="G189" s="32"/>
      <c r="H189" s="32"/>
      <c r="I189" s="185"/>
      <c r="J189" s="32"/>
      <c r="K189" s="32"/>
      <c r="L189" s="35"/>
      <c r="M189" s="186"/>
      <c r="N189" s="187"/>
      <c r="O189" s="67"/>
      <c r="P189" s="67"/>
      <c r="Q189" s="67"/>
      <c r="R189" s="67"/>
      <c r="S189" s="67"/>
      <c r="T189" s="68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3" t="s">
        <v>115</v>
      </c>
      <c r="AU189" s="13" t="s">
        <v>80</v>
      </c>
    </row>
    <row r="190" spans="1:65" s="2" customFormat="1" ht="33" customHeight="1">
      <c r="A190" s="30"/>
      <c r="B190" s="31"/>
      <c r="C190" s="170" t="s">
        <v>209</v>
      </c>
      <c r="D190" s="170" t="s">
        <v>109</v>
      </c>
      <c r="E190" s="171" t="s">
        <v>210</v>
      </c>
      <c r="F190" s="172" t="s">
        <v>206</v>
      </c>
      <c r="G190" s="173" t="s">
        <v>112</v>
      </c>
      <c r="H190" s="174">
        <v>6</v>
      </c>
      <c r="I190" s="175"/>
      <c r="J190" s="176">
        <f>ROUND(I190*H190,2)</f>
        <v>0</v>
      </c>
      <c r="K190" s="172" t="s">
        <v>1</v>
      </c>
      <c r="L190" s="35"/>
      <c r="M190" s="177" t="s">
        <v>1</v>
      </c>
      <c r="N190" s="178" t="s">
        <v>38</v>
      </c>
      <c r="O190" s="67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1" t="s">
        <v>113</v>
      </c>
      <c r="AT190" s="181" t="s">
        <v>109</v>
      </c>
      <c r="AU190" s="181" t="s">
        <v>80</v>
      </c>
      <c r="AY190" s="13" t="s">
        <v>108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3" t="s">
        <v>80</v>
      </c>
      <c r="BK190" s="182">
        <f>ROUND(I190*H190,2)</f>
        <v>0</v>
      </c>
      <c r="BL190" s="13" t="s">
        <v>113</v>
      </c>
      <c r="BM190" s="181" t="s">
        <v>211</v>
      </c>
    </row>
    <row r="191" spans="1:65" s="2" customFormat="1" ht="19.5">
      <c r="A191" s="30"/>
      <c r="B191" s="31"/>
      <c r="C191" s="32"/>
      <c r="D191" s="183" t="s">
        <v>114</v>
      </c>
      <c r="E191" s="32"/>
      <c r="F191" s="184" t="s">
        <v>206</v>
      </c>
      <c r="G191" s="32"/>
      <c r="H191" s="32"/>
      <c r="I191" s="185"/>
      <c r="J191" s="32"/>
      <c r="K191" s="32"/>
      <c r="L191" s="35"/>
      <c r="M191" s="186"/>
      <c r="N191" s="187"/>
      <c r="O191" s="67"/>
      <c r="P191" s="67"/>
      <c r="Q191" s="67"/>
      <c r="R191" s="67"/>
      <c r="S191" s="67"/>
      <c r="T191" s="68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114</v>
      </c>
      <c r="AU191" s="13" t="s">
        <v>80</v>
      </c>
    </row>
    <row r="192" spans="1:65" s="2" customFormat="1" ht="29.25">
      <c r="A192" s="30"/>
      <c r="B192" s="31"/>
      <c r="C192" s="32"/>
      <c r="D192" s="183" t="s">
        <v>115</v>
      </c>
      <c r="E192" s="32"/>
      <c r="F192" s="188" t="s">
        <v>212</v>
      </c>
      <c r="G192" s="32"/>
      <c r="H192" s="32"/>
      <c r="I192" s="185"/>
      <c r="J192" s="32"/>
      <c r="K192" s="32"/>
      <c r="L192" s="35"/>
      <c r="M192" s="186"/>
      <c r="N192" s="187"/>
      <c r="O192" s="67"/>
      <c r="P192" s="67"/>
      <c r="Q192" s="67"/>
      <c r="R192" s="67"/>
      <c r="S192" s="67"/>
      <c r="T192" s="68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3" t="s">
        <v>115</v>
      </c>
      <c r="AU192" s="13" t="s">
        <v>80</v>
      </c>
    </row>
    <row r="193" spans="1:65" s="2" customFormat="1" ht="24.2" customHeight="1">
      <c r="A193" s="30"/>
      <c r="B193" s="31"/>
      <c r="C193" s="170" t="s">
        <v>164</v>
      </c>
      <c r="D193" s="170" t="s">
        <v>109</v>
      </c>
      <c r="E193" s="171" t="s">
        <v>213</v>
      </c>
      <c r="F193" s="172" t="s">
        <v>214</v>
      </c>
      <c r="G193" s="173" t="s">
        <v>112</v>
      </c>
      <c r="H193" s="174">
        <v>2</v>
      </c>
      <c r="I193" s="175"/>
      <c r="J193" s="176">
        <f>ROUND(I193*H193,2)</f>
        <v>0</v>
      </c>
      <c r="K193" s="172" t="s">
        <v>1</v>
      </c>
      <c r="L193" s="35"/>
      <c r="M193" s="177" t="s">
        <v>1</v>
      </c>
      <c r="N193" s="178" t="s">
        <v>38</v>
      </c>
      <c r="O193" s="67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81" t="s">
        <v>113</v>
      </c>
      <c r="AT193" s="181" t="s">
        <v>109</v>
      </c>
      <c r="AU193" s="181" t="s">
        <v>80</v>
      </c>
      <c r="AY193" s="13" t="s">
        <v>108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3" t="s">
        <v>80</v>
      </c>
      <c r="BK193" s="182">
        <f>ROUND(I193*H193,2)</f>
        <v>0</v>
      </c>
      <c r="BL193" s="13" t="s">
        <v>113</v>
      </c>
      <c r="BM193" s="181" t="s">
        <v>215</v>
      </c>
    </row>
    <row r="194" spans="1:65" s="2" customFormat="1" ht="19.5">
      <c r="A194" s="30"/>
      <c r="B194" s="31"/>
      <c r="C194" s="32"/>
      <c r="D194" s="183" t="s">
        <v>114</v>
      </c>
      <c r="E194" s="32"/>
      <c r="F194" s="184" t="s">
        <v>214</v>
      </c>
      <c r="G194" s="32"/>
      <c r="H194" s="32"/>
      <c r="I194" s="185"/>
      <c r="J194" s="32"/>
      <c r="K194" s="32"/>
      <c r="L194" s="35"/>
      <c r="M194" s="186"/>
      <c r="N194" s="187"/>
      <c r="O194" s="67"/>
      <c r="P194" s="67"/>
      <c r="Q194" s="67"/>
      <c r="R194" s="67"/>
      <c r="S194" s="67"/>
      <c r="T194" s="68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3" t="s">
        <v>114</v>
      </c>
      <c r="AU194" s="13" t="s">
        <v>80</v>
      </c>
    </row>
    <row r="195" spans="1:65" s="2" customFormat="1" ht="19.5">
      <c r="A195" s="30"/>
      <c r="B195" s="31"/>
      <c r="C195" s="32"/>
      <c r="D195" s="183" t="s">
        <v>115</v>
      </c>
      <c r="E195" s="32"/>
      <c r="F195" s="188" t="s">
        <v>216</v>
      </c>
      <c r="G195" s="32"/>
      <c r="H195" s="32"/>
      <c r="I195" s="185"/>
      <c r="J195" s="32"/>
      <c r="K195" s="32"/>
      <c r="L195" s="35"/>
      <c r="M195" s="186"/>
      <c r="N195" s="187"/>
      <c r="O195" s="67"/>
      <c r="P195" s="67"/>
      <c r="Q195" s="67"/>
      <c r="R195" s="67"/>
      <c r="S195" s="67"/>
      <c r="T195" s="68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115</v>
      </c>
      <c r="AU195" s="13" t="s">
        <v>80</v>
      </c>
    </row>
    <row r="196" spans="1:65" s="2" customFormat="1" ht="16.5" customHeight="1">
      <c r="A196" s="30"/>
      <c r="B196" s="31"/>
      <c r="C196" s="170" t="s">
        <v>217</v>
      </c>
      <c r="D196" s="170" t="s">
        <v>109</v>
      </c>
      <c r="E196" s="171" t="s">
        <v>218</v>
      </c>
      <c r="F196" s="172" t="s">
        <v>219</v>
      </c>
      <c r="G196" s="173" t="s">
        <v>112</v>
      </c>
      <c r="H196" s="174">
        <v>8</v>
      </c>
      <c r="I196" s="175"/>
      <c r="J196" s="176">
        <f>ROUND(I196*H196,2)</f>
        <v>0</v>
      </c>
      <c r="K196" s="172" t="s">
        <v>1</v>
      </c>
      <c r="L196" s="35"/>
      <c r="M196" s="177" t="s">
        <v>1</v>
      </c>
      <c r="N196" s="178" t="s">
        <v>38</v>
      </c>
      <c r="O196" s="67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81" t="s">
        <v>113</v>
      </c>
      <c r="AT196" s="181" t="s">
        <v>109</v>
      </c>
      <c r="AU196" s="181" t="s">
        <v>80</v>
      </c>
      <c r="AY196" s="13" t="s">
        <v>108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3" t="s">
        <v>80</v>
      </c>
      <c r="BK196" s="182">
        <f>ROUND(I196*H196,2)</f>
        <v>0</v>
      </c>
      <c r="BL196" s="13" t="s">
        <v>113</v>
      </c>
      <c r="BM196" s="181" t="s">
        <v>220</v>
      </c>
    </row>
    <row r="197" spans="1:65" s="2" customFormat="1">
      <c r="A197" s="30"/>
      <c r="B197" s="31"/>
      <c r="C197" s="32"/>
      <c r="D197" s="183" t="s">
        <v>114</v>
      </c>
      <c r="E197" s="32"/>
      <c r="F197" s="184" t="s">
        <v>219</v>
      </c>
      <c r="G197" s="32"/>
      <c r="H197" s="32"/>
      <c r="I197" s="185"/>
      <c r="J197" s="32"/>
      <c r="K197" s="32"/>
      <c r="L197" s="35"/>
      <c r="M197" s="186"/>
      <c r="N197" s="187"/>
      <c r="O197" s="67"/>
      <c r="P197" s="67"/>
      <c r="Q197" s="67"/>
      <c r="R197" s="67"/>
      <c r="S197" s="67"/>
      <c r="T197" s="68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3" t="s">
        <v>114</v>
      </c>
      <c r="AU197" s="13" t="s">
        <v>80</v>
      </c>
    </row>
    <row r="198" spans="1:65" s="2" customFormat="1" ht="19.5">
      <c r="A198" s="30"/>
      <c r="B198" s="31"/>
      <c r="C198" s="32"/>
      <c r="D198" s="183" t="s">
        <v>115</v>
      </c>
      <c r="E198" s="32"/>
      <c r="F198" s="188" t="s">
        <v>221</v>
      </c>
      <c r="G198" s="32"/>
      <c r="H198" s="32"/>
      <c r="I198" s="185"/>
      <c r="J198" s="32"/>
      <c r="K198" s="32"/>
      <c r="L198" s="35"/>
      <c r="M198" s="186"/>
      <c r="N198" s="187"/>
      <c r="O198" s="67"/>
      <c r="P198" s="67"/>
      <c r="Q198" s="67"/>
      <c r="R198" s="67"/>
      <c r="S198" s="67"/>
      <c r="T198" s="68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3" t="s">
        <v>115</v>
      </c>
      <c r="AU198" s="13" t="s">
        <v>80</v>
      </c>
    </row>
    <row r="199" spans="1:65" s="2" customFormat="1" ht="16.5" customHeight="1">
      <c r="A199" s="30"/>
      <c r="B199" s="31"/>
      <c r="C199" s="170" t="s">
        <v>168</v>
      </c>
      <c r="D199" s="170" t="s">
        <v>109</v>
      </c>
      <c r="E199" s="171" t="s">
        <v>222</v>
      </c>
      <c r="F199" s="172" t="s">
        <v>223</v>
      </c>
      <c r="G199" s="173" t="s">
        <v>112</v>
      </c>
      <c r="H199" s="174">
        <v>8</v>
      </c>
      <c r="I199" s="175"/>
      <c r="J199" s="176">
        <f>ROUND(I199*H199,2)</f>
        <v>0</v>
      </c>
      <c r="K199" s="172" t="s">
        <v>1</v>
      </c>
      <c r="L199" s="35"/>
      <c r="M199" s="177" t="s">
        <v>1</v>
      </c>
      <c r="N199" s="178" t="s">
        <v>38</v>
      </c>
      <c r="O199" s="67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81" t="s">
        <v>113</v>
      </c>
      <c r="AT199" s="181" t="s">
        <v>109</v>
      </c>
      <c r="AU199" s="181" t="s">
        <v>80</v>
      </c>
      <c r="AY199" s="13" t="s">
        <v>108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13" t="s">
        <v>80</v>
      </c>
      <c r="BK199" s="182">
        <f>ROUND(I199*H199,2)</f>
        <v>0</v>
      </c>
      <c r="BL199" s="13" t="s">
        <v>113</v>
      </c>
      <c r="BM199" s="181" t="s">
        <v>224</v>
      </c>
    </row>
    <row r="200" spans="1:65" s="2" customFormat="1">
      <c r="A200" s="30"/>
      <c r="B200" s="31"/>
      <c r="C200" s="32"/>
      <c r="D200" s="183" t="s">
        <v>114</v>
      </c>
      <c r="E200" s="32"/>
      <c r="F200" s="184" t="s">
        <v>223</v>
      </c>
      <c r="G200" s="32"/>
      <c r="H200" s="32"/>
      <c r="I200" s="185"/>
      <c r="J200" s="32"/>
      <c r="K200" s="32"/>
      <c r="L200" s="35"/>
      <c r="M200" s="186"/>
      <c r="N200" s="187"/>
      <c r="O200" s="67"/>
      <c r="P200" s="67"/>
      <c r="Q200" s="67"/>
      <c r="R200" s="67"/>
      <c r="S200" s="67"/>
      <c r="T200" s="68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3" t="s">
        <v>114</v>
      </c>
      <c r="AU200" s="13" t="s">
        <v>80</v>
      </c>
    </row>
    <row r="201" spans="1:65" s="2" customFormat="1" ht="19.5">
      <c r="A201" s="30"/>
      <c r="B201" s="31"/>
      <c r="C201" s="32"/>
      <c r="D201" s="183" t="s">
        <v>115</v>
      </c>
      <c r="E201" s="32"/>
      <c r="F201" s="188" t="s">
        <v>221</v>
      </c>
      <c r="G201" s="32"/>
      <c r="H201" s="32"/>
      <c r="I201" s="185"/>
      <c r="J201" s="32"/>
      <c r="K201" s="32"/>
      <c r="L201" s="35"/>
      <c r="M201" s="186"/>
      <c r="N201" s="187"/>
      <c r="O201" s="67"/>
      <c r="P201" s="67"/>
      <c r="Q201" s="67"/>
      <c r="R201" s="67"/>
      <c r="S201" s="67"/>
      <c r="T201" s="68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3" t="s">
        <v>115</v>
      </c>
      <c r="AU201" s="13" t="s">
        <v>80</v>
      </c>
    </row>
    <row r="202" spans="1:65" s="2" customFormat="1" ht="16.5" customHeight="1">
      <c r="A202" s="30"/>
      <c r="B202" s="31"/>
      <c r="C202" s="170" t="s">
        <v>225</v>
      </c>
      <c r="D202" s="170" t="s">
        <v>109</v>
      </c>
      <c r="E202" s="171" t="s">
        <v>226</v>
      </c>
      <c r="F202" s="172" t="s">
        <v>227</v>
      </c>
      <c r="G202" s="173" t="s">
        <v>112</v>
      </c>
      <c r="H202" s="174">
        <v>9</v>
      </c>
      <c r="I202" s="175"/>
      <c r="J202" s="176">
        <f>ROUND(I202*H202,2)</f>
        <v>0</v>
      </c>
      <c r="K202" s="172" t="s">
        <v>1</v>
      </c>
      <c r="L202" s="35"/>
      <c r="M202" s="177" t="s">
        <v>1</v>
      </c>
      <c r="N202" s="178" t="s">
        <v>38</v>
      </c>
      <c r="O202" s="67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81" t="s">
        <v>113</v>
      </c>
      <c r="AT202" s="181" t="s">
        <v>109</v>
      </c>
      <c r="AU202" s="181" t="s">
        <v>80</v>
      </c>
      <c r="AY202" s="13" t="s">
        <v>108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3" t="s">
        <v>80</v>
      </c>
      <c r="BK202" s="182">
        <f>ROUND(I202*H202,2)</f>
        <v>0</v>
      </c>
      <c r="BL202" s="13" t="s">
        <v>113</v>
      </c>
      <c r="BM202" s="181" t="s">
        <v>228</v>
      </c>
    </row>
    <row r="203" spans="1:65" s="2" customFormat="1">
      <c r="A203" s="30"/>
      <c r="B203" s="31"/>
      <c r="C203" s="32"/>
      <c r="D203" s="183" t="s">
        <v>114</v>
      </c>
      <c r="E203" s="32"/>
      <c r="F203" s="184" t="s">
        <v>227</v>
      </c>
      <c r="G203" s="32"/>
      <c r="H203" s="32"/>
      <c r="I203" s="185"/>
      <c r="J203" s="32"/>
      <c r="K203" s="32"/>
      <c r="L203" s="35"/>
      <c r="M203" s="186"/>
      <c r="N203" s="187"/>
      <c r="O203" s="67"/>
      <c r="P203" s="67"/>
      <c r="Q203" s="67"/>
      <c r="R203" s="67"/>
      <c r="S203" s="67"/>
      <c r="T203" s="68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3" t="s">
        <v>114</v>
      </c>
      <c r="AU203" s="13" t="s">
        <v>80</v>
      </c>
    </row>
    <row r="204" spans="1:65" s="2" customFormat="1" ht="39">
      <c r="A204" s="30"/>
      <c r="B204" s="31"/>
      <c r="C204" s="32"/>
      <c r="D204" s="183" t="s">
        <v>115</v>
      </c>
      <c r="E204" s="32"/>
      <c r="F204" s="188" t="s">
        <v>229</v>
      </c>
      <c r="G204" s="32"/>
      <c r="H204" s="32"/>
      <c r="I204" s="185"/>
      <c r="J204" s="32"/>
      <c r="K204" s="32"/>
      <c r="L204" s="35"/>
      <c r="M204" s="186"/>
      <c r="N204" s="187"/>
      <c r="O204" s="67"/>
      <c r="P204" s="67"/>
      <c r="Q204" s="67"/>
      <c r="R204" s="67"/>
      <c r="S204" s="67"/>
      <c r="T204" s="68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T204" s="13" t="s">
        <v>115</v>
      </c>
      <c r="AU204" s="13" t="s">
        <v>80</v>
      </c>
    </row>
    <row r="205" spans="1:65" s="2" customFormat="1" ht="21.75" customHeight="1">
      <c r="A205" s="30"/>
      <c r="B205" s="31"/>
      <c r="C205" s="170" t="s">
        <v>172</v>
      </c>
      <c r="D205" s="170" t="s">
        <v>109</v>
      </c>
      <c r="E205" s="171" t="s">
        <v>230</v>
      </c>
      <c r="F205" s="172" t="s">
        <v>231</v>
      </c>
      <c r="G205" s="173" t="s">
        <v>112</v>
      </c>
      <c r="H205" s="174">
        <v>8</v>
      </c>
      <c r="I205" s="175"/>
      <c r="J205" s="176">
        <f>ROUND(I205*H205,2)</f>
        <v>0</v>
      </c>
      <c r="K205" s="172" t="s">
        <v>1</v>
      </c>
      <c r="L205" s="35"/>
      <c r="M205" s="177" t="s">
        <v>1</v>
      </c>
      <c r="N205" s="178" t="s">
        <v>38</v>
      </c>
      <c r="O205" s="67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81" t="s">
        <v>113</v>
      </c>
      <c r="AT205" s="181" t="s">
        <v>109</v>
      </c>
      <c r="AU205" s="181" t="s">
        <v>80</v>
      </c>
      <c r="AY205" s="13" t="s">
        <v>108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3" t="s">
        <v>80</v>
      </c>
      <c r="BK205" s="182">
        <f>ROUND(I205*H205,2)</f>
        <v>0</v>
      </c>
      <c r="BL205" s="13" t="s">
        <v>113</v>
      </c>
      <c r="BM205" s="181" t="s">
        <v>232</v>
      </c>
    </row>
    <row r="206" spans="1:65" s="2" customFormat="1">
      <c r="A206" s="30"/>
      <c r="B206" s="31"/>
      <c r="C206" s="32"/>
      <c r="D206" s="183" t="s">
        <v>114</v>
      </c>
      <c r="E206" s="32"/>
      <c r="F206" s="184" t="s">
        <v>231</v>
      </c>
      <c r="G206" s="32"/>
      <c r="H206" s="32"/>
      <c r="I206" s="185"/>
      <c r="J206" s="32"/>
      <c r="K206" s="32"/>
      <c r="L206" s="35"/>
      <c r="M206" s="186"/>
      <c r="N206" s="187"/>
      <c r="O206" s="67"/>
      <c r="P206" s="67"/>
      <c r="Q206" s="67"/>
      <c r="R206" s="67"/>
      <c r="S206" s="67"/>
      <c r="T206" s="68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114</v>
      </c>
      <c r="AU206" s="13" t="s">
        <v>80</v>
      </c>
    </row>
    <row r="207" spans="1:65" s="2" customFormat="1" ht="39">
      <c r="A207" s="30"/>
      <c r="B207" s="31"/>
      <c r="C207" s="32"/>
      <c r="D207" s="183" t="s">
        <v>115</v>
      </c>
      <c r="E207" s="32"/>
      <c r="F207" s="188" t="s">
        <v>233</v>
      </c>
      <c r="G207" s="32"/>
      <c r="H207" s="32"/>
      <c r="I207" s="185"/>
      <c r="J207" s="32"/>
      <c r="K207" s="32"/>
      <c r="L207" s="35"/>
      <c r="M207" s="186"/>
      <c r="N207" s="187"/>
      <c r="O207" s="67"/>
      <c r="P207" s="67"/>
      <c r="Q207" s="67"/>
      <c r="R207" s="67"/>
      <c r="S207" s="67"/>
      <c r="T207" s="68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3" t="s">
        <v>115</v>
      </c>
      <c r="AU207" s="13" t="s">
        <v>80</v>
      </c>
    </row>
    <row r="208" spans="1:65" s="2" customFormat="1" ht="16.5" customHeight="1">
      <c r="A208" s="30"/>
      <c r="B208" s="31"/>
      <c r="C208" s="170" t="s">
        <v>234</v>
      </c>
      <c r="D208" s="170" t="s">
        <v>109</v>
      </c>
      <c r="E208" s="171" t="s">
        <v>235</v>
      </c>
      <c r="F208" s="172" t="s">
        <v>236</v>
      </c>
      <c r="G208" s="173" t="s">
        <v>112</v>
      </c>
      <c r="H208" s="174">
        <v>34</v>
      </c>
      <c r="I208" s="175"/>
      <c r="J208" s="176">
        <f>ROUND(I208*H208,2)</f>
        <v>0</v>
      </c>
      <c r="K208" s="172" t="s">
        <v>1</v>
      </c>
      <c r="L208" s="35"/>
      <c r="M208" s="177" t="s">
        <v>1</v>
      </c>
      <c r="N208" s="178" t="s">
        <v>38</v>
      </c>
      <c r="O208" s="67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81" t="s">
        <v>113</v>
      </c>
      <c r="AT208" s="181" t="s">
        <v>109</v>
      </c>
      <c r="AU208" s="181" t="s">
        <v>80</v>
      </c>
      <c r="AY208" s="13" t="s">
        <v>108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3" t="s">
        <v>80</v>
      </c>
      <c r="BK208" s="182">
        <f>ROUND(I208*H208,2)</f>
        <v>0</v>
      </c>
      <c r="BL208" s="13" t="s">
        <v>113</v>
      </c>
      <c r="BM208" s="181" t="s">
        <v>237</v>
      </c>
    </row>
    <row r="209" spans="1:65" s="2" customFormat="1">
      <c r="A209" s="30"/>
      <c r="B209" s="31"/>
      <c r="C209" s="32"/>
      <c r="D209" s="183" t="s">
        <v>114</v>
      </c>
      <c r="E209" s="32"/>
      <c r="F209" s="184" t="s">
        <v>236</v>
      </c>
      <c r="G209" s="32"/>
      <c r="H209" s="32"/>
      <c r="I209" s="185"/>
      <c r="J209" s="32"/>
      <c r="K209" s="32"/>
      <c r="L209" s="35"/>
      <c r="M209" s="186"/>
      <c r="N209" s="187"/>
      <c r="O209" s="67"/>
      <c r="P209" s="67"/>
      <c r="Q209" s="67"/>
      <c r="R209" s="67"/>
      <c r="S209" s="67"/>
      <c r="T209" s="68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3" t="s">
        <v>114</v>
      </c>
      <c r="AU209" s="13" t="s">
        <v>80</v>
      </c>
    </row>
    <row r="210" spans="1:65" s="2" customFormat="1" ht="48.75">
      <c r="A210" s="30"/>
      <c r="B210" s="31"/>
      <c r="C210" s="32"/>
      <c r="D210" s="183" t="s">
        <v>115</v>
      </c>
      <c r="E210" s="32"/>
      <c r="F210" s="188" t="s">
        <v>238</v>
      </c>
      <c r="G210" s="32"/>
      <c r="H210" s="32"/>
      <c r="I210" s="185"/>
      <c r="J210" s="32"/>
      <c r="K210" s="32"/>
      <c r="L210" s="35"/>
      <c r="M210" s="186"/>
      <c r="N210" s="187"/>
      <c r="O210" s="67"/>
      <c r="P210" s="67"/>
      <c r="Q210" s="67"/>
      <c r="R210" s="67"/>
      <c r="S210" s="67"/>
      <c r="T210" s="68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3" t="s">
        <v>115</v>
      </c>
      <c r="AU210" s="13" t="s">
        <v>80</v>
      </c>
    </row>
    <row r="211" spans="1:65" s="2" customFormat="1" ht="16.5" customHeight="1">
      <c r="A211" s="30"/>
      <c r="B211" s="31"/>
      <c r="C211" s="170" t="s">
        <v>176</v>
      </c>
      <c r="D211" s="170" t="s">
        <v>109</v>
      </c>
      <c r="E211" s="171" t="s">
        <v>239</v>
      </c>
      <c r="F211" s="172" t="s">
        <v>240</v>
      </c>
      <c r="G211" s="173" t="s">
        <v>112</v>
      </c>
      <c r="H211" s="174">
        <v>8</v>
      </c>
      <c r="I211" s="175"/>
      <c r="J211" s="176">
        <f>ROUND(I211*H211,2)</f>
        <v>0</v>
      </c>
      <c r="K211" s="172" t="s">
        <v>1</v>
      </c>
      <c r="L211" s="35"/>
      <c r="M211" s="177" t="s">
        <v>1</v>
      </c>
      <c r="N211" s="178" t="s">
        <v>38</v>
      </c>
      <c r="O211" s="67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81" t="s">
        <v>113</v>
      </c>
      <c r="AT211" s="181" t="s">
        <v>109</v>
      </c>
      <c r="AU211" s="181" t="s">
        <v>80</v>
      </c>
      <c r="AY211" s="13" t="s">
        <v>108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3" t="s">
        <v>80</v>
      </c>
      <c r="BK211" s="182">
        <f>ROUND(I211*H211,2)</f>
        <v>0</v>
      </c>
      <c r="BL211" s="13" t="s">
        <v>113</v>
      </c>
      <c r="BM211" s="181" t="s">
        <v>241</v>
      </c>
    </row>
    <row r="212" spans="1:65" s="2" customFormat="1">
      <c r="A212" s="30"/>
      <c r="B212" s="31"/>
      <c r="C212" s="32"/>
      <c r="D212" s="183" t="s">
        <v>114</v>
      </c>
      <c r="E212" s="32"/>
      <c r="F212" s="184" t="s">
        <v>240</v>
      </c>
      <c r="G212" s="32"/>
      <c r="H212" s="32"/>
      <c r="I212" s="185"/>
      <c r="J212" s="32"/>
      <c r="K212" s="32"/>
      <c r="L212" s="35"/>
      <c r="M212" s="186"/>
      <c r="N212" s="187"/>
      <c r="O212" s="67"/>
      <c r="P212" s="67"/>
      <c r="Q212" s="67"/>
      <c r="R212" s="67"/>
      <c r="S212" s="67"/>
      <c r="T212" s="68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3" t="s">
        <v>114</v>
      </c>
      <c r="AU212" s="13" t="s">
        <v>80</v>
      </c>
    </row>
    <row r="213" spans="1:65" s="2" customFormat="1" ht="19.5">
      <c r="A213" s="30"/>
      <c r="B213" s="31"/>
      <c r="C213" s="32"/>
      <c r="D213" s="183" t="s">
        <v>115</v>
      </c>
      <c r="E213" s="32"/>
      <c r="F213" s="188" t="s">
        <v>242</v>
      </c>
      <c r="G213" s="32"/>
      <c r="H213" s="32"/>
      <c r="I213" s="185"/>
      <c r="J213" s="32"/>
      <c r="K213" s="32"/>
      <c r="L213" s="35"/>
      <c r="M213" s="186"/>
      <c r="N213" s="187"/>
      <c r="O213" s="67"/>
      <c r="P213" s="67"/>
      <c r="Q213" s="67"/>
      <c r="R213" s="67"/>
      <c r="S213" s="67"/>
      <c r="T213" s="68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T213" s="13" t="s">
        <v>115</v>
      </c>
      <c r="AU213" s="13" t="s">
        <v>80</v>
      </c>
    </row>
    <row r="214" spans="1:65" s="2" customFormat="1" ht="21.75" customHeight="1">
      <c r="A214" s="30"/>
      <c r="B214" s="31"/>
      <c r="C214" s="170" t="s">
        <v>243</v>
      </c>
      <c r="D214" s="170" t="s">
        <v>109</v>
      </c>
      <c r="E214" s="171" t="s">
        <v>244</v>
      </c>
      <c r="F214" s="172" t="s">
        <v>245</v>
      </c>
      <c r="G214" s="173" t="s">
        <v>112</v>
      </c>
      <c r="H214" s="174">
        <v>14</v>
      </c>
      <c r="I214" s="175"/>
      <c r="J214" s="176">
        <f>ROUND(I214*H214,2)</f>
        <v>0</v>
      </c>
      <c r="K214" s="172" t="s">
        <v>1</v>
      </c>
      <c r="L214" s="35"/>
      <c r="M214" s="177" t="s">
        <v>1</v>
      </c>
      <c r="N214" s="178" t="s">
        <v>38</v>
      </c>
      <c r="O214" s="67"/>
      <c r="P214" s="179">
        <f>O214*H214</f>
        <v>0</v>
      </c>
      <c r="Q214" s="179">
        <v>0</v>
      </c>
      <c r="R214" s="179">
        <f>Q214*H214</f>
        <v>0</v>
      </c>
      <c r="S214" s="179">
        <v>0</v>
      </c>
      <c r="T214" s="180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81" t="s">
        <v>113</v>
      </c>
      <c r="AT214" s="181" t="s">
        <v>109</v>
      </c>
      <c r="AU214" s="181" t="s">
        <v>80</v>
      </c>
      <c r="AY214" s="13" t="s">
        <v>108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13" t="s">
        <v>80</v>
      </c>
      <c r="BK214" s="182">
        <f>ROUND(I214*H214,2)</f>
        <v>0</v>
      </c>
      <c r="BL214" s="13" t="s">
        <v>113</v>
      </c>
      <c r="BM214" s="181" t="s">
        <v>246</v>
      </c>
    </row>
    <row r="215" spans="1:65" s="2" customFormat="1">
      <c r="A215" s="30"/>
      <c r="B215" s="31"/>
      <c r="C215" s="32"/>
      <c r="D215" s="183" t="s">
        <v>114</v>
      </c>
      <c r="E215" s="32"/>
      <c r="F215" s="184" t="s">
        <v>245</v>
      </c>
      <c r="G215" s="32"/>
      <c r="H215" s="32"/>
      <c r="I215" s="185"/>
      <c r="J215" s="32"/>
      <c r="K215" s="32"/>
      <c r="L215" s="35"/>
      <c r="M215" s="186"/>
      <c r="N215" s="187"/>
      <c r="O215" s="67"/>
      <c r="P215" s="67"/>
      <c r="Q215" s="67"/>
      <c r="R215" s="67"/>
      <c r="S215" s="67"/>
      <c r="T215" s="68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3" t="s">
        <v>114</v>
      </c>
      <c r="AU215" s="13" t="s">
        <v>80</v>
      </c>
    </row>
    <row r="216" spans="1:65" s="2" customFormat="1" ht="39">
      <c r="A216" s="30"/>
      <c r="B216" s="31"/>
      <c r="C216" s="32"/>
      <c r="D216" s="183" t="s">
        <v>115</v>
      </c>
      <c r="E216" s="32"/>
      <c r="F216" s="188" t="s">
        <v>247</v>
      </c>
      <c r="G216" s="32"/>
      <c r="H216" s="32"/>
      <c r="I216" s="185"/>
      <c r="J216" s="32"/>
      <c r="K216" s="32"/>
      <c r="L216" s="35"/>
      <c r="M216" s="186"/>
      <c r="N216" s="187"/>
      <c r="O216" s="67"/>
      <c r="P216" s="67"/>
      <c r="Q216" s="67"/>
      <c r="R216" s="67"/>
      <c r="S216" s="67"/>
      <c r="T216" s="68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3" t="s">
        <v>115</v>
      </c>
      <c r="AU216" s="13" t="s">
        <v>80</v>
      </c>
    </row>
    <row r="217" spans="1:65" s="2" customFormat="1" ht="16.5" customHeight="1">
      <c r="A217" s="30"/>
      <c r="B217" s="31"/>
      <c r="C217" s="170" t="s">
        <v>180</v>
      </c>
      <c r="D217" s="170" t="s">
        <v>109</v>
      </c>
      <c r="E217" s="171" t="s">
        <v>248</v>
      </c>
      <c r="F217" s="172" t="s">
        <v>249</v>
      </c>
      <c r="G217" s="173" t="s">
        <v>112</v>
      </c>
      <c r="H217" s="174">
        <v>8</v>
      </c>
      <c r="I217" s="175"/>
      <c r="J217" s="176">
        <f>ROUND(I217*H217,2)</f>
        <v>0</v>
      </c>
      <c r="K217" s="172" t="s">
        <v>1</v>
      </c>
      <c r="L217" s="35"/>
      <c r="M217" s="177" t="s">
        <v>1</v>
      </c>
      <c r="N217" s="178" t="s">
        <v>38</v>
      </c>
      <c r="O217" s="67"/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81" t="s">
        <v>113</v>
      </c>
      <c r="AT217" s="181" t="s">
        <v>109</v>
      </c>
      <c r="AU217" s="181" t="s">
        <v>80</v>
      </c>
      <c r="AY217" s="13" t="s">
        <v>108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13" t="s">
        <v>80</v>
      </c>
      <c r="BK217" s="182">
        <f>ROUND(I217*H217,2)</f>
        <v>0</v>
      </c>
      <c r="BL217" s="13" t="s">
        <v>113</v>
      </c>
      <c r="BM217" s="181" t="s">
        <v>250</v>
      </c>
    </row>
    <row r="218" spans="1:65" s="2" customFormat="1">
      <c r="A218" s="30"/>
      <c r="B218" s="31"/>
      <c r="C218" s="32"/>
      <c r="D218" s="183" t="s">
        <v>114</v>
      </c>
      <c r="E218" s="32"/>
      <c r="F218" s="184" t="s">
        <v>249</v>
      </c>
      <c r="G218" s="32"/>
      <c r="H218" s="32"/>
      <c r="I218" s="185"/>
      <c r="J218" s="32"/>
      <c r="K218" s="32"/>
      <c r="L218" s="35"/>
      <c r="M218" s="186"/>
      <c r="N218" s="187"/>
      <c r="O218" s="67"/>
      <c r="P218" s="67"/>
      <c r="Q218" s="67"/>
      <c r="R218" s="67"/>
      <c r="S218" s="67"/>
      <c r="T218" s="68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3" t="s">
        <v>114</v>
      </c>
      <c r="AU218" s="13" t="s">
        <v>80</v>
      </c>
    </row>
    <row r="219" spans="1:65" s="2" customFormat="1" ht="29.25">
      <c r="A219" s="30"/>
      <c r="B219" s="31"/>
      <c r="C219" s="32"/>
      <c r="D219" s="183" t="s">
        <v>115</v>
      </c>
      <c r="E219" s="32"/>
      <c r="F219" s="188" t="s">
        <v>251</v>
      </c>
      <c r="G219" s="32"/>
      <c r="H219" s="32"/>
      <c r="I219" s="185"/>
      <c r="J219" s="32"/>
      <c r="K219" s="32"/>
      <c r="L219" s="35"/>
      <c r="M219" s="186"/>
      <c r="N219" s="187"/>
      <c r="O219" s="67"/>
      <c r="P219" s="67"/>
      <c r="Q219" s="67"/>
      <c r="R219" s="67"/>
      <c r="S219" s="67"/>
      <c r="T219" s="68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3" t="s">
        <v>115</v>
      </c>
      <c r="AU219" s="13" t="s">
        <v>80</v>
      </c>
    </row>
    <row r="220" spans="1:65" s="2" customFormat="1" ht="16.5" customHeight="1">
      <c r="A220" s="30"/>
      <c r="B220" s="31"/>
      <c r="C220" s="170" t="s">
        <v>252</v>
      </c>
      <c r="D220" s="170" t="s">
        <v>109</v>
      </c>
      <c r="E220" s="171" t="s">
        <v>253</v>
      </c>
      <c r="F220" s="172" t="s">
        <v>254</v>
      </c>
      <c r="G220" s="173" t="s">
        <v>112</v>
      </c>
      <c r="H220" s="174">
        <v>8</v>
      </c>
      <c r="I220" s="175"/>
      <c r="J220" s="176">
        <f>ROUND(I220*H220,2)</f>
        <v>0</v>
      </c>
      <c r="K220" s="172" t="s">
        <v>1</v>
      </c>
      <c r="L220" s="35"/>
      <c r="M220" s="177" t="s">
        <v>1</v>
      </c>
      <c r="N220" s="178" t="s">
        <v>38</v>
      </c>
      <c r="O220" s="67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81" t="s">
        <v>113</v>
      </c>
      <c r="AT220" s="181" t="s">
        <v>109</v>
      </c>
      <c r="AU220" s="181" t="s">
        <v>80</v>
      </c>
      <c r="AY220" s="13" t="s">
        <v>108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3" t="s">
        <v>80</v>
      </c>
      <c r="BK220" s="182">
        <f>ROUND(I220*H220,2)</f>
        <v>0</v>
      </c>
      <c r="BL220" s="13" t="s">
        <v>113</v>
      </c>
      <c r="BM220" s="181" t="s">
        <v>255</v>
      </c>
    </row>
    <row r="221" spans="1:65" s="2" customFormat="1">
      <c r="A221" s="30"/>
      <c r="B221" s="31"/>
      <c r="C221" s="32"/>
      <c r="D221" s="183" t="s">
        <v>114</v>
      </c>
      <c r="E221" s="32"/>
      <c r="F221" s="184" t="s">
        <v>254</v>
      </c>
      <c r="G221" s="32"/>
      <c r="H221" s="32"/>
      <c r="I221" s="185"/>
      <c r="J221" s="32"/>
      <c r="K221" s="32"/>
      <c r="L221" s="35"/>
      <c r="M221" s="186"/>
      <c r="N221" s="187"/>
      <c r="O221" s="67"/>
      <c r="P221" s="67"/>
      <c r="Q221" s="67"/>
      <c r="R221" s="67"/>
      <c r="S221" s="67"/>
      <c r="T221" s="68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3" t="s">
        <v>114</v>
      </c>
      <c r="AU221" s="13" t="s">
        <v>80</v>
      </c>
    </row>
    <row r="222" spans="1:65" s="2" customFormat="1" ht="29.25">
      <c r="A222" s="30"/>
      <c r="B222" s="31"/>
      <c r="C222" s="32"/>
      <c r="D222" s="183" t="s">
        <v>115</v>
      </c>
      <c r="E222" s="32"/>
      <c r="F222" s="188" t="s">
        <v>256</v>
      </c>
      <c r="G222" s="32"/>
      <c r="H222" s="32"/>
      <c r="I222" s="185"/>
      <c r="J222" s="32"/>
      <c r="K222" s="32"/>
      <c r="L222" s="35"/>
      <c r="M222" s="186"/>
      <c r="N222" s="187"/>
      <c r="O222" s="67"/>
      <c r="P222" s="67"/>
      <c r="Q222" s="67"/>
      <c r="R222" s="67"/>
      <c r="S222" s="67"/>
      <c r="T222" s="68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3" t="s">
        <v>115</v>
      </c>
      <c r="AU222" s="13" t="s">
        <v>80</v>
      </c>
    </row>
    <row r="223" spans="1:65" s="2" customFormat="1" ht="16.5" customHeight="1">
      <c r="A223" s="30"/>
      <c r="B223" s="31"/>
      <c r="C223" s="170" t="s">
        <v>183</v>
      </c>
      <c r="D223" s="170" t="s">
        <v>109</v>
      </c>
      <c r="E223" s="171" t="s">
        <v>257</v>
      </c>
      <c r="F223" s="172" t="s">
        <v>258</v>
      </c>
      <c r="G223" s="173" t="s">
        <v>112</v>
      </c>
      <c r="H223" s="174">
        <v>2</v>
      </c>
      <c r="I223" s="175"/>
      <c r="J223" s="176">
        <f>ROUND(I223*H223,2)</f>
        <v>0</v>
      </c>
      <c r="K223" s="172" t="s">
        <v>1</v>
      </c>
      <c r="L223" s="35"/>
      <c r="M223" s="177" t="s">
        <v>1</v>
      </c>
      <c r="N223" s="178" t="s">
        <v>38</v>
      </c>
      <c r="O223" s="67"/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81" t="s">
        <v>113</v>
      </c>
      <c r="AT223" s="181" t="s">
        <v>109</v>
      </c>
      <c r="AU223" s="181" t="s">
        <v>80</v>
      </c>
      <c r="AY223" s="13" t="s">
        <v>108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13" t="s">
        <v>80</v>
      </c>
      <c r="BK223" s="182">
        <f>ROUND(I223*H223,2)</f>
        <v>0</v>
      </c>
      <c r="BL223" s="13" t="s">
        <v>113</v>
      </c>
      <c r="BM223" s="181" t="s">
        <v>259</v>
      </c>
    </row>
    <row r="224" spans="1:65" s="2" customFormat="1">
      <c r="A224" s="30"/>
      <c r="B224" s="31"/>
      <c r="C224" s="32"/>
      <c r="D224" s="183" t="s">
        <v>114</v>
      </c>
      <c r="E224" s="32"/>
      <c r="F224" s="184" t="s">
        <v>258</v>
      </c>
      <c r="G224" s="32"/>
      <c r="H224" s="32"/>
      <c r="I224" s="185"/>
      <c r="J224" s="32"/>
      <c r="K224" s="32"/>
      <c r="L224" s="35"/>
      <c r="M224" s="186"/>
      <c r="N224" s="187"/>
      <c r="O224" s="67"/>
      <c r="P224" s="67"/>
      <c r="Q224" s="67"/>
      <c r="R224" s="67"/>
      <c r="S224" s="67"/>
      <c r="T224" s="68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3" t="s">
        <v>114</v>
      </c>
      <c r="AU224" s="13" t="s">
        <v>80</v>
      </c>
    </row>
    <row r="225" spans="1:65" s="2" customFormat="1" ht="39">
      <c r="A225" s="30"/>
      <c r="B225" s="31"/>
      <c r="C225" s="32"/>
      <c r="D225" s="183" t="s">
        <v>115</v>
      </c>
      <c r="E225" s="32"/>
      <c r="F225" s="188" t="s">
        <v>260</v>
      </c>
      <c r="G225" s="32"/>
      <c r="H225" s="32"/>
      <c r="I225" s="185"/>
      <c r="J225" s="32"/>
      <c r="K225" s="32"/>
      <c r="L225" s="35"/>
      <c r="M225" s="186"/>
      <c r="N225" s="187"/>
      <c r="O225" s="67"/>
      <c r="P225" s="67"/>
      <c r="Q225" s="67"/>
      <c r="R225" s="67"/>
      <c r="S225" s="67"/>
      <c r="T225" s="68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3" t="s">
        <v>115</v>
      </c>
      <c r="AU225" s="13" t="s">
        <v>80</v>
      </c>
    </row>
    <row r="226" spans="1:65" s="2" customFormat="1" ht="16.5" customHeight="1">
      <c r="A226" s="30"/>
      <c r="B226" s="31"/>
      <c r="C226" s="170" t="s">
        <v>261</v>
      </c>
      <c r="D226" s="170" t="s">
        <v>109</v>
      </c>
      <c r="E226" s="171" t="s">
        <v>262</v>
      </c>
      <c r="F226" s="172" t="s">
        <v>263</v>
      </c>
      <c r="G226" s="173" t="s">
        <v>112</v>
      </c>
      <c r="H226" s="174">
        <v>8</v>
      </c>
      <c r="I226" s="175"/>
      <c r="J226" s="176">
        <f>ROUND(I226*H226,2)</f>
        <v>0</v>
      </c>
      <c r="K226" s="172" t="s">
        <v>1</v>
      </c>
      <c r="L226" s="35"/>
      <c r="M226" s="177" t="s">
        <v>1</v>
      </c>
      <c r="N226" s="178" t="s">
        <v>38</v>
      </c>
      <c r="O226" s="67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81" t="s">
        <v>113</v>
      </c>
      <c r="AT226" s="181" t="s">
        <v>109</v>
      </c>
      <c r="AU226" s="181" t="s">
        <v>80</v>
      </c>
      <c r="AY226" s="13" t="s">
        <v>108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3" t="s">
        <v>80</v>
      </c>
      <c r="BK226" s="182">
        <f>ROUND(I226*H226,2)</f>
        <v>0</v>
      </c>
      <c r="BL226" s="13" t="s">
        <v>113</v>
      </c>
      <c r="BM226" s="181" t="s">
        <v>264</v>
      </c>
    </row>
    <row r="227" spans="1:65" s="2" customFormat="1">
      <c r="A227" s="30"/>
      <c r="B227" s="31"/>
      <c r="C227" s="32"/>
      <c r="D227" s="183" t="s">
        <v>114</v>
      </c>
      <c r="E227" s="32"/>
      <c r="F227" s="184" t="s">
        <v>263</v>
      </c>
      <c r="G227" s="32"/>
      <c r="H227" s="32"/>
      <c r="I227" s="185"/>
      <c r="J227" s="32"/>
      <c r="K227" s="32"/>
      <c r="L227" s="35"/>
      <c r="M227" s="186"/>
      <c r="N227" s="187"/>
      <c r="O227" s="67"/>
      <c r="P227" s="67"/>
      <c r="Q227" s="67"/>
      <c r="R227" s="67"/>
      <c r="S227" s="67"/>
      <c r="T227" s="68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3" t="s">
        <v>114</v>
      </c>
      <c r="AU227" s="13" t="s">
        <v>80</v>
      </c>
    </row>
    <row r="228" spans="1:65" s="2" customFormat="1" ht="39">
      <c r="A228" s="30"/>
      <c r="B228" s="31"/>
      <c r="C228" s="32"/>
      <c r="D228" s="183" t="s">
        <v>115</v>
      </c>
      <c r="E228" s="32"/>
      <c r="F228" s="188" t="s">
        <v>265</v>
      </c>
      <c r="G228" s="32"/>
      <c r="H228" s="32"/>
      <c r="I228" s="185"/>
      <c r="J228" s="32"/>
      <c r="K228" s="32"/>
      <c r="L228" s="35"/>
      <c r="M228" s="186"/>
      <c r="N228" s="187"/>
      <c r="O228" s="67"/>
      <c r="P228" s="67"/>
      <c r="Q228" s="67"/>
      <c r="R228" s="67"/>
      <c r="S228" s="67"/>
      <c r="T228" s="68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T228" s="13" t="s">
        <v>115</v>
      </c>
      <c r="AU228" s="13" t="s">
        <v>80</v>
      </c>
    </row>
    <row r="229" spans="1:65" s="2" customFormat="1" ht="16.5" customHeight="1">
      <c r="A229" s="30"/>
      <c r="B229" s="31"/>
      <c r="C229" s="170" t="s">
        <v>188</v>
      </c>
      <c r="D229" s="170" t="s">
        <v>109</v>
      </c>
      <c r="E229" s="171" t="s">
        <v>266</v>
      </c>
      <c r="F229" s="172" t="s">
        <v>267</v>
      </c>
      <c r="G229" s="173" t="s">
        <v>112</v>
      </c>
      <c r="H229" s="174">
        <v>25</v>
      </c>
      <c r="I229" s="175"/>
      <c r="J229" s="176">
        <f>ROUND(I229*H229,2)</f>
        <v>0</v>
      </c>
      <c r="K229" s="172" t="s">
        <v>1</v>
      </c>
      <c r="L229" s="35"/>
      <c r="M229" s="177" t="s">
        <v>1</v>
      </c>
      <c r="N229" s="178" t="s">
        <v>38</v>
      </c>
      <c r="O229" s="67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81" t="s">
        <v>113</v>
      </c>
      <c r="AT229" s="181" t="s">
        <v>109</v>
      </c>
      <c r="AU229" s="181" t="s">
        <v>80</v>
      </c>
      <c r="AY229" s="13" t="s">
        <v>108</v>
      </c>
      <c r="BE229" s="182">
        <f>IF(N229="základní",J229,0)</f>
        <v>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13" t="s">
        <v>80</v>
      </c>
      <c r="BK229" s="182">
        <f>ROUND(I229*H229,2)</f>
        <v>0</v>
      </c>
      <c r="BL229" s="13" t="s">
        <v>113</v>
      </c>
      <c r="BM229" s="181" t="s">
        <v>268</v>
      </c>
    </row>
    <row r="230" spans="1:65" s="2" customFormat="1">
      <c r="A230" s="30"/>
      <c r="B230" s="31"/>
      <c r="C230" s="32"/>
      <c r="D230" s="183" t="s">
        <v>114</v>
      </c>
      <c r="E230" s="32"/>
      <c r="F230" s="184" t="s">
        <v>267</v>
      </c>
      <c r="G230" s="32"/>
      <c r="H230" s="32"/>
      <c r="I230" s="185"/>
      <c r="J230" s="32"/>
      <c r="K230" s="32"/>
      <c r="L230" s="35"/>
      <c r="M230" s="186"/>
      <c r="N230" s="187"/>
      <c r="O230" s="67"/>
      <c r="P230" s="67"/>
      <c r="Q230" s="67"/>
      <c r="R230" s="67"/>
      <c r="S230" s="67"/>
      <c r="T230" s="68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3" t="s">
        <v>114</v>
      </c>
      <c r="AU230" s="13" t="s">
        <v>80</v>
      </c>
    </row>
    <row r="231" spans="1:65" s="2" customFormat="1" ht="39">
      <c r="A231" s="30"/>
      <c r="B231" s="31"/>
      <c r="C231" s="32"/>
      <c r="D231" s="183" t="s">
        <v>115</v>
      </c>
      <c r="E231" s="32"/>
      <c r="F231" s="188" t="s">
        <v>269</v>
      </c>
      <c r="G231" s="32"/>
      <c r="H231" s="32"/>
      <c r="I231" s="185"/>
      <c r="J231" s="32"/>
      <c r="K231" s="32"/>
      <c r="L231" s="35"/>
      <c r="M231" s="186"/>
      <c r="N231" s="187"/>
      <c r="O231" s="67"/>
      <c r="P231" s="67"/>
      <c r="Q231" s="67"/>
      <c r="R231" s="67"/>
      <c r="S231" s="67"/>
      <c r="T231" s="68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3" t="s">
        <v>115</v>
      </c>
      <c r="AU231" s="13" t="s">
        <v>80</v>
      </c>
    </row>
    <row r="232" spans="1:65" s="2" customFormat="1" ht="16.5" customHeight="1">
      <c r="A232" s="30"/>
      <c r="B232" s="31"/>
      <c r="C232" s="170" t="s">
        <v>270</v>
      </c>
      <c r="D232" s="170" t="s">
        <v>109</v>
      </c>
      <c r="E232" s="171" t="s">
        <v>271</v>
      </c>
      <c r="F232" s="172" t="s">
        <v>272</v>
      </c>
      <c r="G232" s="173" t="s">
        <v>112</v>
      </c>
      <c r="H232" s="174">
        <v>3</v>
      </c>
      <c r="I232" s="175"/>
      <c r="J232" s="176">
        <f>ROUND(I232*H232,2)</f>
        <v>0</v>
      </c>
      <c r="K232" s="172" t="s">
        <v>1</v>
      </c>
      <c r="L232" s="35"/>
      <c r="M232" s="177" t="s">
        <v>1</v>
      </c>
      <c r="N232" s="178" t="s">
        <v>38</v>
      </c>
      <c r="O232" s="67"/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81" t="s">
        <v>113</v>
      </c>
      <c r="AT232" s="181" t="s">
        <v>109</v>
      </c>
      <c r="AU232" s="181" t="s">
        <v>80</v>
      </c>
      <c r="AY232" s="13" t="s">
        <v>108</v>
      </c>
      <c r="BE232" s="182">
        <f>IF(N232="základní",J232,0)</f>
        <v>0</v>
      </c>
      <c r="BF232" s="182">
        <f>IF(N232="snížená",J232,0)</f>
        <v>0</v>
      </c>
      <c r="BG232" s="182">
        <f>IF(N232="zákl. přenesená",J232,0)</f>
        <v>0</v>
      </c>
      <c r="BH232" s="182">
        <f>IF(N232="sníž. přenesená",J232,0)</f>
        <v>0</v>
      </c>
      <c r="BI232" s="182">
        <f>IF(N232="nulová",J232,0)</f>
        <v>0</v>
      </c>
      <c r="BJ232" s="13" t="s">
        <v>80</v>
      </c>
      <c r="BK232" s="182">
        <f>ROUND(I232*H232,2)</f>
        <v>0</v>
      </c>
      <c r="BL232" s="13" t="s">
        <v>113</v>
      </c>
      <c r="BM232" s="181" t="s">
        <v>273</v>
      </c>
    </row>
    <row r="233" spans="1:65" s="2" customFormat="1">
      <c r="A233" s="30"/>
      <c r="B233" s="31"/>
      <c r="C233" s="32"/>
      <c r="D233" s="183" t="s">
        <v>114</v>
      </c>
      <c r="E233" s="32"/>
      <c r="F233" s="184" t="s">
        <v>272</v>
      </c>
      <c r="G233" s="32"/>
      <c r="H233" s="32"/>
      <c r="I233" s="185"/>
      <c r="J233" s="32"/>
      <c r="K233" s="32"/>
      <c r="L233" s="35"/>
      <c r="M233" s="186"/>
      <c r="N233" s="187"/>
      <c r="O233" s="67"/>
      <c r="P233" s="67"/>
      <c r="Q233" s="67"/>
      <c r="R233" s="67"/>
      <c r="S233" s="67"/>
      <c r="T233" s="68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3" t="s">
        <v>114</v>
      </c>
      <c r="AU233" s="13" t="s">
        <v>80</v>
      </c>
    </row>
    <row r="234" spans="1:65" s="2" customFormat="1" ht="29.25">
      <c r="A234" s="30"/>
      <c r="B234" s="31"/>
      <c r="C234" s="32"/>
      <c r="D234" s="183" t="s">
        <v>115</v>
      </c>
      <c r="E234" s="32"/>
      <c r="F234" s="188" t="s">
        <v>274</v>
      </c>
      <c r="G234" s="32"/>
      <c r="H234" s="32"/>
      <c r="I234" s="185"/>
      <c r="J234" s="32"/>
      <c r="K234" s="32"/>
      <c r="L234" s="35"/>
      <c r="M234" s="186"/>
      <c r="N234" s="187"/>
      <c r="O234" s="67"/>
      <c r="P234" s="67"/>
      <c r="Q234" s="67"/>
      <c r="R234" s="67"/>
      <c r="S234" s="67"/>
      <c r="T234" s="68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3" t="s">
        <v>115</v>
      </c>
      <c r="AU234" s="13" t="s">
        <v>80</v>
      </c>
    </row>
    <row r="235" spans="1:65" s="2" customFormat="1" ht="16.5" customHeight="1">
      <c r="A235" s="30"/>
      <c r="B235" s="31"/>
      <c r="C235" s="170" t="s">
        <v>191</v>
      </c>
      <c r="D235" s="170" t="s">
        <v>109</v>
      </c>
      <c r="E235" s="171" t="s">
        <v>275</v>
      </c>
      <c r="F235" s="172" t="s">
        <v>276</v>
      </c>
      <c r="G235" s="173" t="s">
        <v>112</v>
      </c>
      <c r="H235" s="174">
        <v>8</v>
      </c>
      <c r="I235" s="175"/>
      <c r="J235" s="176">
        <f>ROUND(I235*H235,2)</f>
        <v>0</v>
      </c>
      <c r="K235" s="172" t="s">
        <v>1</v>
      </c>
      <c r="L235" s="35"/>
      <c r="M235" s="177" t="s">
        <v>1</v>
      </c>
      <c r="N235" s="178" t="s">
        <v>38</v>
      </c>
      <c r="O235" s="67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81" t="s">
        <v>113</v>
      </c>
      <c r="AT235" s="181" t="s">
        <v>109</v>
      </c>
      <c r="AU235" s="181" t="s">
        <v>80</v>
      </c>
      <c r="AY235" s="13" t="s">
        <v>108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3" t="s">
        <v>80</v>
      </c>
      <c r="BK235" s="182">
        <f>ROUND(I235*H235,2)</f>
        <v>0</v>
      </c>
      <c r="BL235" s="13" t="s">
        <v>113</v>
      </c>
      <c r="BM235" s="181" t="s">
        <v>277</v>
      </c>
    </row>
    <row r="236" spans="1:65" s="2" customFormat="1">
      <c r="A236" s="30"/>
      <c r="B236" s="31"/>
      <c r="C236" s="32"/>
      <c r="D236" s="183" t="s">
        <v>114</v>
      </c>
      <c r="E236" s="32"/>
      <c r="F236" s="184" t="s">
        <v>276</v>
      </c>
      <c r="G236" s="32"/>
      <c r="H236" s="32"/>
      <c r="I236" s="185"/>
      <c r="J236" s="32"/>
      <c r="K236" s="32"/>
      <c r="L236" s="35"/>
      <c r="M236" s="186"/>
      <c r="N236" s="187"/>
      <c r="O236" s="67"/>
      <c r="P236" s="67"/>
      <c r="Q236" s="67"/>
      <c r="R236" s="67"/>
      <c r="S236" s="67"/>
      <c r="T236" s="68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T236" s="13" t="s">
        <v>114</v>
      </c>
      <c r="AU236" s="13" t="s">
        <v>80</v>
      </c>
    </row>
    <row r="237" spans="1:65" s="2" customFormat="1" ht="29.25">
      <c r="A237" s="30"/>
      <c r="B237" s="31"/>
      <c r="C237" s="32"/>
      <c r="D237" s="183" t="s">
        <v>115</v>
      </c>
      <c r="E237" s="32"/>
      <c r="F237" s="188" t="s">
        <v>274</v>
      </c>
      <c r="G237" s="32"/>
      <c r="H237" s="32"/>
      <c r="I237" s="185"/>
      <c r="J237" s="32"/>
      <c r="K237" s="32"/>
      <c r="L237" s="35"/>
      <c r="M237" s="186"/>
      <c r="N237" s="187"/>
      <c r="O237" s="67"/>
      <c r="P237" s="67"/>
      <c r="Q237" s="67"/>
      <c r="R237" s="67"/>
      <c r="S237" s="67"/>
      <c r="T237" s="68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3" t="s">
        <v>115</v>
      </c>
      <c r="AU237" s="13" t="s">
        <v>80</v>
      </c>
    </row>
    <row r="238" spans="1:65" s="2" customFormat="1" ht="16.5" customHeight="1">
      <c r="A238" s="30"/>
      <c r="B238" s="31"/>
      <c r="C238" s="170" t="s">
        <v>278</v>
      </c>
      <c r="D238" s="170" t="s">
        <v>109</v>
      </c>
      <c r="E238" s="171" t="s">
        <v>279</v>
      </c>
      <c r="F238" s="172" t="s">
        <v>280</v>
      </c>
      <c r="G238" s="173" t="s">
        <v>112</v>
      </c>
      <c r="H238" s="174">
        <v>1</v>
      </c>
      <c r="I238" s="175"/>
      <c r="J238" s="176">
        <f>ROUND(I238*H238,2)</f>
        <v>0</v>
      </c>
      <c r="K238" s="172" t="s">
        <v>1</v>
      </c>
      <c r="L238" s="35"/>
      <c r="M238" s="177" t="s">
        <v>1</v>
      </c>
      <c r="N238" s="178" t="s">
        <v>38</v>
      </c>
      <c r="O238" s="67"/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81" t="s">
        <v>113</v>
      </c>
      <c r="AT238" s="181" t="s">
        <v>109</v>
      </c>
      <c r="AU238" s="181" t="s">
        <v>80</v>
      </c>
      <c r="AY238" s="13" t="s">
        <v>108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3" t="s">
        <v>80</v>
      </c>
      <c r="BK238" s="182">
        <f>ROUND(I238*H238,2)</f>
        <v>0</v>
      </c>
      <c r="BL238" s="13" t="s">
        <v>113</v>
      </c>
      <c r="BM238" s="181" t="s">
        <v>281</v>
      </c>
    </row>
    <row r="239" spans="1:65" s="2" customFormat="1">
      <c r="A239" s="30"/>
      <c r="B239" s="31"/>
      <c r="C239" s="32"/>
      <c r="D239" s="183" t="s">
        <v>114</v>
      </c>
      <c r="E239" s="32"/>
      <c r="F239" s="184" t="s">
        <v>280</v>
      </c>
      <c r="G239" s="32"/>
      <c r="H239" s="32"/>
      <c r="I239" s="185"/>
      <c r="J239" s="32"/>
      <c r="K239" s="32"/>
      <c r="L239" s="35"/>
      <c r="M239" s="186"/>
      <c r="N239" s="187"/>
      <c r="O239" s="67"/>
      <c r="P239" s="67"/>
      <c r="Q239" s="67"/>
      <c r="R239" s="67"/>
      <c r="S239" s="67"/>
      <c r="T239" s="68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3" t="s">
        <v>114</v>
      </c>
      <c r="AU239" s="13" t="s">
        <v>80</v>
      </c>
    </row>
    <row r="240" spans="1:65" s="2" customFormat="1" ht="68.25">
      <c r="A240" s="30"/>
      <c r="B240" s="31"/>
      <c r="C240" s="32"/>
      <c r="D240" s="183" t="s">
        <v>115</v>
      </c>
      <c r="E240" s="32"/>
      <c r="F240" s="188" t="s">
        <v>282</v>
      </c>
      <c r="G240" s="32"/>
      <c r="H240" s="32"/>
      <c r="I240" s="185"/>
      <c r="J240" s="32"/>
      <c r="K240" s="32"/>
      <c r="L240" s="35"/>
      <c r="M240" s="186"/>
      <c r="N240" s="187"/>
      <c r="O240" s="67"/>
      <c r="P240" s="67"/>
      <c r="Q240" s="67"/>
      <c r="R240" s="67"/>
      <c r="S240" s="67"/>
      <c r="T240" s="68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T240" s="13" t="s">
        <v>115</v>
      </c>
      <c r="AU240" s="13" t="s">
        <v>80</v>
      </c>
    </row>
    <row r="241" spans="1:65" s="2" customFormat="1" ht="16.5" customHeight="1">
      <c r="A241" s="30"/>
      <c r="B241" s="31"/>
      <c r="C241" s="170" t="s">
        <v>195</v>
      </c>
      <c r="D241" s="170" t="s">
        <v>109</v>
      </c>
      <c r="E241" s="171" t="s">
        <v>283</v>
      </c>
      <c r="F241" s="172" t="s">
        <v>284</v>
      </c>
      <c r="G241" s="173" t="s">
        <v>112</v>
      </c>
      <c r="H241" s="174">
        <v>24</v>
      </c>
      <c r="I241" s="175"/>
      <c r="J241" s="176">
        <f>ROUND(I241*H241,2)</f>
        <v>0</v>
      </c>
      <c r="K241" s="172" t="s">
        <v>1</v>
      </c>
      <c r="L241" s="35"/>
      <c r="M241" s="177" t="s">
        <v>1</v>
      </c>
      <c r="N241" s="178" t="s">
        <v>38</v>
      </c>
      <c r="O241" s="67"/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81" t="s">
        <v>113</v>
      </c>
      <c r="AT241" s="181" t="s">
        <v>109</v>
      </c>
      <c r="AU241" s="181" t="s">
        <v>80</v>
      </c>
      <c r="AY241" s="13" t="s">
        <v>108</v>
      </c>
      <c r="BE241" s="182">
        <f>IF(N241="základní",J241,0)</f>
        <v>0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13" t="s">
        <v>80</v>
      </c>
      <c r="BK241" s="182">
        <f>ROUND(I241*H241,2)</f>
        <v>0</v>
      </c>
      <c r="BL241" s="13" t="s">
        <v>113</v>
      </c>
      <c r="BM241" s="181" t="s">
        <v>285</v>
      </c>
    </row>
    <row r="242" spans="1:65" s="2" customFormat="1">
      <c r="A242" s="30"/>
      <c r="B242" s="31"/>
      <c r="C242" s="32"/>
      <c r="D242" s="183" t="s">
        <v>114</v>
      </c>
      <c r="E242" s="32"/>
      <c r="F242" s="184" t="s">
        <v>284</v>
      </c>
      <c r="G242" s="32"/>
      <c r="H242" s="32"/>
      <c r="I242" s="185"/>
      <c r="J242" s="32"/>
      <c r="K242" s="32"/>
      <c r="L242" s="35"/>
      <c r="M242" s="186"/>
      <c r="N242" s="187"/>
      <c r="O242" s="67"/>
      <c r="P242" s="67"/>
      <c r="Q242" s="67"/>
      <c r="R242" s="67"/>
      <c r="S242" s="67"/>
      <c r="T242" s="68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3" t="s">
        <v>114</v>
      </c>
      <c r="AU242" s="13" t="s">
        <v>80</v>
      </c>
    </row>
    <row r="243" spans="1:65" s="2" customFormat="1" ht="39">
      <c r="A243" s="30"/>
      <c r="B243" s="31"/>
      <c r="C243" s="32"/>
      <c r="D243" s="183" t="s">
        <v>115</v>
      </c>
      <c r="E243" s="32"/>
      <c r="F243" s="188" t="s">
        <v>286</v>
      </c>
      <c r="G243" s="32"/>
      <c r="H243" s="32"/>
      <c r="I243" s="185"/>
      <c r="J243" s="32"/>
      <c r="K243" s="32"/>
      <c r="L243" s="35"/>
      <c r="M243" s="186"/>
      <c r="N243" s="187"/>
      <c r="O243" s="67"/>
      <c r="P243" s="67"/>
      <c r="Q243" s="67"/>
      <c r="R243" s="67"/>
      <c r="S243" s="67"/>
      <c r="T243" s="68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3" t="s">
        <v>115</v>
      </c>
      <c r="AU243" s="13" t="s">
        <v>80</v>
      </c>
    </row>
    <row r="244" spans="1:65" s="2" customFormat="1" ht="16.5" customHeight="1">
      <c r="A244" s="30"/>
      <c r="B244" s="31"/>
      <c r="C244" s="170" t="s">
        <v>287</v>
      </c>
      <c r="D244" s="170" t="s">
        <v>109</v>
      </c>
      <c r="E244" s="171" t="s">
        <v>288</v>
      </c>
      <c r="F244" s="172" t="s">
        <v>289</v>
      </c>
      <c r="G244" s="173" t="s">
        <v>112</v>
      </c>
      <c r="H244" s="174">
        <v>1</v>
      </c>
      <c r="I244" s="175"/>
      <c r="J244" s="176">
        <f>ROUND(I244*H244,2)</f>
        <v>0</v>
      </c>
      <c r="K244" s="172" t="s">
        <v>1</v>
      </c>
      <c r="L244" s="35"/>
      <c r="M244" s="177" t="s">
        <v>1</v>
      </c>
      <c r="N244" s="178" t="s">
        <v>38</v>
      </c>
      <c r="O244" s="67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81" t="s">
        <v>113</v>
      </c>
      <c r="AT244" s="181" t="s">
        <v>109</v>
      </c>
      <c r="AU244" s="181" t="s">
        <v>80</v>
      </c>
      <c r="AY244" s="13" t="s">
        <v>108</v>
      </c>
      <c r="BE244" s="182">
        <f>IF(N244="základní",J244,0)</f>
        <v>0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13" t="s">
        <v>80</v>
      </c>
      <c r="BK244" s="182">
        <f>ROUND(I244*H244,2)</f>
        <v>0</v>
      </c>
      <c r="BL244" s="13" t="s">
        <v>113</v>
      </c>
      <c r="BM244" s="181" t="s">
        <v>290</v>
      </c>
    </row>
    <row r="245" spans="1:65" s="2" customFormat="1">
      <c r="A245" s="30"/>
      <c r="B245" s="31"/>
      <c r="C245" s="32"/>
      <c r="D245" s="183" t="s">
        <v>114</v>
      </c>
      <c r="E245" s="32"/>
      <c r="F245" s="184" t="s">
        <v>289</v>
      </c>
      <c r="G245" s="32"/>
      <c r="H245" s="32"/>
      <c r="I245" s="185"/>
      <c r="J245" s="32"/>
      <c r="K245" s="32"/>
      <c r="L245" s="35"/>
      <c r="M245" s="186"/>
      <c r="N245" s="187"/>
      <c r="O245" s="67"/>
      <c r="P245" s="67"/>
      <c r="Q245" s="67"/>
      <c r="R245" s="67"/>
      <c r="S245" s="67"/>
      <c r="T245" s="68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T245" s="13" t="s">
        <v>114</v>
      </c>
      <c r="AU245" s="13" t="s">
        <v>80</v>
      </c>
    </row>
    <row r="246" spans="1:65" s="2" customFormat="1" ht="29.25">
      <c r="A246" s="30"/>
      <c r="B246" s="31"/>
      <c r="C246" s="32"/>
      <c r="D246" s="183" t="s">
        <v>115</v>
      </c>
      <c r="E246" s="32"/>
      <c r="F246" s="188" t="s">
        <v>291</v>
      </c>
      <c r="G246" s="32"/>
      <c r="H246" s="32"/>
      <c r="I246" s="185"/>
      <c r="J246" s="32"/>
      <c r="K246" s="32"/>
      <c r="L246" s="35"/>
      <c r="M246" s="186"/>
      <c r="N246" s="187"/>
      <c r="O246" s="67"/>
      <c r="P246" s="67"/>
      <c r="Q246" s="67"/>
      <c r="R246" s="67"/>
      <c r="S246" s="67"/>
      <c r="T246" s="68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3" t="s">
        <v>115</v>
      </c>
      <c r="AU246" s="13" t="s">
        <v>80</v>
      </c>
    </row>
    <row r="247" spans="1:65" s="2" customFormat="1" ht="16.5" customHeight="1">
      <c r="A247" s="30"/>
      <c r="B247" s="31"/>
      <c r="C247" s="170" t="s">
        <v>199</v>
      </c>
      <c r="D247" s="170" t="s">
        <v>109</v>
      </c>
      <c r="E247" s="171" t="s">
        <v>292</v>
      </c>
      <c r="F247" s="172" t="s">
        <v>293</v>
      </c>
      <c r="G247" s="173" t="s">
        <v>112</v>
      </c>
      <c r="H247" s="174">
        <v>8</v>
      </c>
      <c r="I247" s="175"/>
      <c r="J247" s="176">
        <f>ROUND(I247*H247,2)</f>
        <v>0</v>
      </c>
      <c r="K247" s="172" t="s">
        <v>1</v>
      </c>
      <c r="L247" s="35"/>
      <c r="M247" s="177" t="s">
        <v>1</v>
      </c>
      <c r="N247" s="178" t="s">
        <v>38</v>
      </c>
      <c r="O247" s="67"/>
      <c r="P247" s="179">
        <f>O247*H247</f>
        <v>0</v>
      </c>
      <c r="Q247" s="179">
        <v>0</v>
      </c>
      <c r="R247" s="179">
        <f>Q247*H247</f>
        <v>0</v>
      </c>
      <c r="S247" s="179">
        <v>0</v>
      </c>
      <c r="T247" s="180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81" t="s">
        <v>113</v>
      </c>
      <c r="AT247" s="181" t="s">
        <v>109</v>
      </c>
      <c r="AU247" s="181" t="s">
        <v>80</v>
      </c>
      <c r="AY247" s="13" t="s">
        <v>108</v>
      </c>
      <c r="BE247" s="182">
        <f>IF(N247="základní",J247,0)</f>
        <v>0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13" t="s">
        <v>80</v>
      </c>
      <c r="BK247" s="182">
        <f>ROUND(I247*H247,2)</f>
        <v>0</v>
      </c>
      <c r="BL247" s="13" t="s">
        <v>113</v>
      </c>
      <c r="BM247" s="181" t="s">
        <v>294</v>
      </c>
    </row>
    <row r="248" spans="1:65" s="2" customFormat="1">
      <c r="A248" s="30"/>
      <c r="B248" s="31"/>
      <c r="C248" s="32"/>
      <c r="D248" s="183" t="s">
        <v>114</v>
      </c>
      <c r="E248" s="32"/>
      <c r="F248" s="184" t="s">
        <v>293</v>
      </c>
      <c r="G248" s="32"/>
      <c r="H248" s="32"/>
      <c r="I248" s="185"/>
      <c r="J248" s="32"/>
      <c r="K248" s="32"/>
      <c r="L248" s="35"/>
      <c r="M248" s="186"/>
      <c r="N248" s="187"/>
      <c r="O248" s="67"/>
      <c r="P248" s="67"/>
      <c r="Q248" s="67"/>
      <c r="R248" s="67"/>
      <c r="S248" s="67"/>
      <c r="T248" s="68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T248" s="13" t="s">
        <v>114</v>
      </c>
      <c r="AU248" s="13" t="s">
        <v>80</v>
      </c>
    </row>
    <row r="249" spans="1:65" s="2" customFormat="1" ht="29.25">
      <c r="A249" s="30"/>
      <c r="B249" s="31"/>
      <c r="C249" s="32"/>
      <c r="D249" s="183" t="s">
        <v>115</v>
      </c>
      <c r="E249" s="32"/>
      <c r="F249" s="188" t="s">
        <v>295</v>
      </c>
      <c r="G249" s="32"/>
      <c r="H249" s="32"/>
      <c r="I249" s="185"/>
      <c r="J249" s="32"/>
      <c r="K249" s="32"/>
      <c r="L249" s="35"/>
      <c r="M249" s="186"/>
      <c r="N249" s="187"/>
      <c r="O249" s="67"/>
      <c r="P249" s="67"/>
      <c r="Q249" s="67"/>
      <c r="R249" s="67"/>
      <c r="S249" s="67"/>
      <c r="T249" s="68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3" t="s">
        <v>115</v>
      </c>
      <c r="AU249" s="13" t="s">
        <v>80</v>
      </c>
    </row>
    <row r="250" spans="1:65" s="2" customFormat="1" ht="16.5" customHeight="1">
      <c r="A250" s="30"/>
      <c r="B250" s="31"/>
      <c r="C250" s="170" t="s">
        <v>296</v>
      </c>
      <c r="D250" s="170" t="s">
        <v>109</v>
      </c>
      <c r="E250" s="171" t="s">
        <v>297</v>
      </c>
      <c r="F250" s="172" t="s">
        <v>298</v>
      </c>
      <c r="G250" s="173" t="s">
        <v>112</v>
      </c>
      <c r="H250" s="174">
        <v>17</v>
      </c>
      <c r="I250" s="175"/>
      <c r="J250" s="176">
        <f>ROUND(I250*H250,2)</f>
        <v>0</v>
      </c>
      <c r="K250" s="172" t="s">
        <v>1</v>
      </c>
      <c r="L250" s="35"/>
      <c r="M250" s="177" t="s">
        <v>1</v>
      </c>
      <c r="N250" s="178" t="s">
        <v>38</v>
      </c>
      <c r="O250" s="67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81" t="s">
        <v>113</v>
      </c>
      <c r="AT250" s="181" t="s">
        <v>109</v>
      </c>
      <c r="AU250" s="181" t="s">
        <v>80</v>
      </c>
      <c r="AY250" s="13" t="s">
        <v>108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3" t="s">
        <v>80</v>
      </c>
      <c r="BK250" s="182">
        <f>ROUND(I250*H250,2)</f>
        <v>0</v>
      </c>
      <c r="BL250" s="13" t="s">
        <v>113</v>
      </c>
      <c r="BM250" s="181" t="s">
        <v>299</v>
      </c>
    </row>
    <row r="251" spans="1:65" s="2" customFormat="1">
      <c r="A251" s="30"/>
      <c r="B251" s="31"/>
      <c r="C251" s="32"/>
      <c r="D251" s="183" t="s">
        <v>114</v>
      </c>
      <c r="E251" s="32"/>
      <c r="F251" s="184" t="s">
        <v>298</v>
      </c>
      <c r="G251" s="32"/>
      <c r="H251" s="32"/>
      <c r="I251" s="185"/>
      <c r="J251" s="32"/>
      <c r="K251" s="32"/>
      <c r="L251" s="35"/>
      <c r="M251" s="186"/>
      <c r="N251" s="187"/>
      <c r="O251" s="67"/>
      <c r="P251" s="67"/>
      <c r="Q251" s="67"/>
      <c r="R251" s="67"/>
      <c r="S251" s="67"/>
      <c r="T251" s="68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3" t="s">
        <v>114</v>
      </c>
      <c r="AU251" s="13" t="s">
        <v>80</v>
      </c>
    </row>
    <row r="252" spans="1:65" s="2" customFormat="1" ht="39">
      <c r="A252" s="30"/>
      <c r="B252" s="31"/>
      <c r="C252" s="32"/>
      <c r="D252" s="183" t="s">
        <v>115</v>
      </c>
      <c r="E252" s="32"/>
      <c r="F252" s="188" t="s">
        <v>300</v>
      </c>
      <c r="G252" s="32"/>
      <c r="H252" s="32"/>
      <c r="I252" s="185"/>
      <c r="J252" s="32"/>
      <c r="K252" s="32"/>
      <c r="L252" s="35"/>
      <c r="M252" s="186"/>
      <c r="N252" s="187"/>
      <c r="O252" s="67"/>
      <c r="P252" s="67"/>
      <c r="Q252" s="67"/>
      <c r="R252" s="67"/>
      <c r="S252" s="67"/>
      <c r="T252" s="68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T252" s="13" t="s">
        <v>115</v>
      </c>
      <c r="AU252" s="13" t="s">
        <v>80</v>
      </c>
    </row>
    <row r="253" spans="1:65" s="2" customFormat="1" ht="16.5" customHeight="1">
      <c r="A253" s="30"/>
      <c r="B253" s="31"/>
      <c r="C253" s="170" t="s">
        <v>203</v>
      </c>
      <c r="D253" s="170" t="s">
        <v>109</v>
      </c>
      <c r="E253" s="171" t="s">
        <v>301</v>
      </c>
      <c r="F253" s="172" t="s">
        <v>263</v>
      </c>
      <c r="G253" s="173" t="s">
        <v>112</v>
      </c>
      <c r="H253" s="174">
        <v>15</v>
      </c>
      <c r="I253" s="175"/>
      <c r="J253" s="176">
        <f>ROUND(I253*H253,2)</f>
        <v>0</v>
      </c>
      <c r="K253" s="172" t="s">
        <v>1</v>
      </c>
      <c r="L253" s="35"/>
      <c r="M253" s="177" t="s">
        <v>1</v>
      </c>
      <c r="N253" s="178" t="s">
        <v>38</v>
      </c>
      <c r="O253" s="67"/>
      <c r="P253" s="179">
        <f>O253*H253</f>
        <v>0</v>
      </c>
      <c r="Q253" s="179">
        <v>0</v>
      </c>
      <c r="R253" s="179">
        <f>Q253*H253</f>
        <v>0</v>
      </c>
      <c r="S253" s="179">
        <v>0</v>
      </c>
      <c r="T253" s="180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81" t="s">
        <v>113</v>
      </c>
      <c r="AT253" s="181" t="s">
        <v>109</v>
      </c>
      <c r="AU253" s="181" t="s">
        <v>80</v>
      </c>
      <c r="AY253" s="13" t="s">
        <v>108</v>
      </c>
      <c r="BE253" s="182">
        <f>IF(N253="základní",J253,0)</f>
        <v>0</v>
      </c>
      <c r="BF253" s="182">
        <f>IF(N253="snížená",J253,0)</f>
        <v>0</v>
      </c>
      <c r="BG253" s="182">
        <f>IF(N253="zákl. přenesená",J253,0)</f>
        <v>0</v>
      </c>
      <c r="BH253" s="182">
        <f>IF(N253="sníž. přenesená",J253,0)</f>
        <v>0</v>
      </c>
      <c r="BI253" s="182">
        <f>IF(N253="nulová",J253,0)</f>
        <v>0</v>
      </c>
      <c r="BJ253" s="13" t="s">
        <v>80</v>
      </c>
      <c r="BK253" s="182">
        <f>ROUND(I253*H253,2)</f>
        <v>0</v>
      </c>
      <c r="BL253" s="13" t="s">
        <v>113</v>
      </c>
      <c r="BM253" s="181" t="s">
        <v>302</v>
      </c>
    </row>
    <row r="254" spans="1:65" s="2" customFormat="1">
      <c r="A254" s="30"/>
      <c r="B254" s="31"/>
      <c r="C254" s="32"/>
      <c r="D254" s="183" t="s">
        <v>114</v>
      </c>
      <c r="E254" s="32"/>
      <c r="F254" s="184" t="s">
        <v>263</v>
      </c>
      <c r="G254" s="32"/>
      <c r="H254" s="32"/>
      <c r="I254" s="185"/>
      <c r="J254" s="32"/>
      <c r="K254" s="32"/>
      <c r="L254" s="35"/>
      <c r="M254" s="186"/>
      <c r="N254" s="187"/>
      <c r="O254" s="67"/>
      <c r="P254" s="67"/>
      <c r="Q254" s="67"/>
      <c r="R254" s="67"/>
      <c r="S254" s="67"/>
      <c r="T254" s="68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3" t="s">
        <v>114</v>
      </c>
      <c r="AU254" s="13" t="s">
        <v>80</v>
      </c>
    </row>
    <row r="255" spans="1:65" s="2" customFormat="1" ht="39">
      <c r="A255" s="30"/>
      <c r="B255" s="31"/>
      <c r="C255" s="32"/>
      <c r="D255" s="183" t="s">
        <v>115</v>
      </c>
      <c r="E255" s="32"/>
      <c r="F255" s="188" t="s">
        <v>303</v>
      </c>
      <c r="G255" s="32"/>
      <c r="H255" s="32"/>
      <c r="I255" s="185"/>
      <c r="J255" s="32"/>
      <c r="K255" s="32"/>
      <c r="L255" s="35"/>
      <c r="M255" s="186"/>
      <c r="N255" s="187"/>
      <c r="O255" s="67"/>
      <c r="P255" s="67"/>
      <c r="Q255" s="67"/>
      <c r="R255" s="67"/>
      <c r="S255" s="67"/>
      <c r="T255" s="68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3" t="s">
        <v>115</v>
      </c>
      <c r="AU255" s="13" t="s">
        <v>80</v>
      </c>
    </row>
    <row r="256" spans="1:65" s="2" customFormat="1" ht="16.5" customHeight="1">
      <c r="A256" s="30"/>
      <c r="B256" s="31"/>
      <c r="C256" s="170" t="s">
        <v>304</v>
      </c>
      <c r="D256" s="170" t="s">
        <v>109</v>
      </c>
      <c r="E256" s="171" t="s">
        <v>305</v>
      </c>
      <c r="F256" s="172" t="s">
        <v>306</v>
      </c>
      <c r="G256" s="173" t="s">
        <v>112</v>
      </c>
      <c r="H256" s="174">
        <v>12</v>
      </c>
      <c r="I256" s="175"/>
      <c r="J256" s="176">
        <f>ROUND(I256*H256,2)</f>
        <v>0</v>
      </c>
      <c r="K256" s="172" t="s">
        <v>1</v>
      </c>
      <c r="L256" s="35"/>
      <c r="M256" s="177" t="s">
        <v>1</v>
      </c>
      <c r="N256" s="178" t="s">
        <v>38</v>
      </c>
      <c r="O256" s="67"/>
      <c r="P256" s="179">
        <f>O256*H256</f>
        <v>0</v>
      </c>
      <c r="Q256" s="179">
        <v>0</v>
      </c>
      <c r="R256" s="179">
        <f>Q256*H256</f>
        <v>0</v>
      </c>
      <c r="S256" s="179">
        <v>0</v>
      </c>
      <c r="T256" s="180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81" t="s">
        <v>113</v>
      </c>
      <c r="AT256" s="181" t="s">
        <v>109</v>
      </c>
      <c r="AU256" s="181" t="s">
        <v>80</v>
      </c>
      <c r="AY256" s="13" t="s">
        <v>108</v>
      </c>
      <c r="BE256" s="182">
        <f>IF(N256="základní",J256,0)</f>
        <v>0</v>
      </c>
      <c r="BF256" s="182">
        <f>IF(N256="snížená",J256,0)</f>
        <v>0</v>
      </c>
      <c r="BG256" s="182">
        <f>IF(N256="zákl. přenesená",J256,0)</f>
        <v>0</v>
      </c>
      <c r="BH256" s="182">
        <f>IF(N256="sníž. přenesená",J256,0)</f>
        <v>0</v>
      </c>
      <c r="BI256" s="182">
        <f>IF(N256="nulová",J256,0)</f>
        <v>0</v>
      </c>
      <c r="BJ256" s="13" t="s">
        <v>80</v>
      </c>
      <c r="BK256" s="182">
        <f>ROUND(I256*H256,2)</f>
        <v>0</v>
      </c>
      <c r="BL256" s="13" t="s">
        <v>113</v>
      </c>
      <c r="BM256" s="181" t="s">
        <v>307</v>
      </c>
    </row>
    <row r="257" spans="1:65" s="2" customFormat="1">
      <c r="A257" s="30"/>
      <c r="B257" s="31"/>
      <c r="C257" s="32"/>
      <c r="D257" s="183" t="s">
        <v>114</v>
      </c>
      <c r="E257" s="32"/>
      <c r="F257" s="184" t="s">
        <v>306</v>
      </c>
      <c r="G257" s="32"/>
      <c r="H257" s="32"/>
      <c r="I257" s="185"/>
      <c r="J257" s="32"/>
      <c r="K257" s="32"/>
      <c r="L257" s="35"/>
      <c r="M257" s="186"/>
      <c r="N257" s="187"/>
      <c r="O257" s="67"/>
      <c r="P257" s="67"/>
      <c r="Q257" s="67"/>
      <c r="R257" s="67"/>
      <c r="S257" s="67"/>
      <c r="T257" s="68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T257" s="13" t="s">
        <v>114</v>
      </c>
      <c r="AU257" s="13" t="s">
        <v>80</v>
      </c>
    </row>
    <row r="258" spans="1:65" s="2" customFormat="1" ht="39">
      <c r="A258" s="30"/>
      <c r="B258" s="31"/>
      <c r="C258" s="32"/>
      <c r="D258" s="183" t="s">
        <v>115</v>
      </c>
      <c r="E258" s="32"/>
      <c r="F258" s="188" t="s">
        <v>308</v>
      </c>
      <c r="G258" s="32"/>
      <c r="H258" s="32"/>
      <c r="I258" s="185"/>
      <c r="J258" s="32"/>
      <c r="K258" s="32"/>
      <c r="L258" s="35"/>
      <c r="M258" s="186"/>
      <c r="N258" s="187"/>
      <c r="O258" s="67"/>
      <c r="P258" s="67"/>
      <c r="Q258" s="67"/>
      <c r="R258" s="67"/>
      <c r="S258" s="67"/>
      <c r="T258" s="68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3" t="s">
        <v>115</v>
      </c>
      <c r="AU258" s="13" t="s">
        <v>80</v>
      </c>
    </row>
    <row r="259" spans="1:65" s="2" customFormat="1" ht="16.5" customHeight="1">
      <c r="A259" s="30"/>
      <c r="B259" s="31"/>
      <c r="C259" s="170" t="s">
        <v>207</v>
      </c>
      <c r="D259" s="170" t="s">
        <v>109</v>
      </c>
      <c r="E259" s="171" t="s">
        <v>309</v>
      </c>
      <c r="F259" s="172" t="s">
        <v>310</v>
      </c>
      <c r="G259" s="173" t="s">
        <v>112</v>
      </c>
      <c r="H259" s="174">
        <v>2</v>
      </c>
      <c r="I259" s="175"/>
      <c r="J259" s="176">
        <f>ROUND(I259*H259,2)</f>
        <v>0</v>
      </c>
      <c r="K259" s="172" t="s">
        <v>1</v>
      </c>
      <c r="L259" s="35"/>
      <c r="M259" s="177" t="s">
        <v>1</v>
      </c>
      <c r="N259" s="178" t="s">
        <v>38</v>
      </c>
      <c r="O259" s="67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81" t="s">
        <v>113</v>
      </c>
      <c r="AT259" s="181" t="s">
        <v>109</v>
      </c>
      <c r="AU259" s="181" t="s">
        <v>80</v>
      </c>
      <c r="AY259" s="13" t="s">
        <v>108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3" t="s">
        <v>80</v>
      </c>
      <c r="BK259" s="182">
        <f>ROUND(I259*H259,2)</f>
        <v>0</v>
      </c>
      <c r="BL259" s="13" t="s">
        <v>113</v>
      </c>
      <c r="BM259" s="181" t="s">
        <v>311</v>
      </c>
    </row>
    <row r="260" spans="1:65" s="2" customFormat="1">
      <c r="A260" s="30"/>
      <c r="B260" s="31"/>
      <c r="C260" s="32"/>
      <c r="D260" s="183" t="s">
        <v>114</v>
      </c>
      <c r="E260" s="32"/>
      <c r="F260" s="184" t="s">
        <v>310</v>
      </c>
      <c r="G260" s="32"/>
      <c r="H260" s="32"/>
      <c r="I260" s="185"/>
      <c r="J260" s="32"/>
      <c r="K260" s="32"/>
      <c r="L260" s="35"/>
      <c r="M260" s="186"/>
      <c r="N260" s="187"/>
      <c r="O260" s="67"/>
      <c r="P260" s="67"/>
      <c r="Q260" s="67"/>
      <c r="R260" s="67"/>
      <c r="S260" s="67"/>
      <c r="T260" s="68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3" t="s">
        <v>114</v>
      </c>
      <c r="AU260" s="13" t="s">
        <v>80</v>
      </c>
    </row>
    <row r="261" spans="1:65" s="2" customFormat="1" ht="39">
      <c r="A261" s="30"/>
      <c r="B261" s="31"/>
      <c r="C261" s="32"/>
      <c r="D261" s="183" t="s">
        <v>115</v>
      </c>
      <c r="E261" s="32"/>
      <c r="F261" s="188" t="s">
        <v>312</v>
      </c>
      <c r="G261" s="32"/>
      <c r="H261" s="32"/>
      <c r="I261" s="185"/>
      <c r="J261" s="32"/>
      <c r="K261" s="32"/>
      <c r="L261" s="35"/>
      <c r="M261" s="186"/>
      <c r="N261" s="187"/>
      <c r="O261" s="67"/>
      <c r="P261" s="67"/>
      <c r="Q261" s="67"/>
      <c r="R261" s="67"/>
      <c r="S261" s="67"/>
      <c r="T261" s="68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3" t="s">
        <v>115</v>
      </c>
      <c r="AU261" s="13" t="s">
        <v>80</v>
      </c>
    </row>
    <row r="262" spans="1:65" s="2" customFormat="1" ht="16.5" customHeight="1">
      <c r="A262" s="30"/>
      <c r="B262" s="31"/>
      <c r="C262" s="170" t="s">
        <v>313</v>
      </c>
      <c r="D262" s="170" t="s">
        <v>109</v>
      </c>
      <c r="E262" s="171" t="s">
        <v>314</v>
      </c>
      <c r="F262" s="172" t="s">
        <v>254</v>
      </c>
      <c r="G262" s="173" t="s">
        <v>112</v>
      </c>
      <c r="H262" s="174">
        <v>12</v>
      </c>
      <c r="I262" s="175"/>
      <c r="J262" s="176">
        <f>ROUND(I262*H262,2)</f>
        <v>0</v>
      </c>
      <c r="K262" s="172" t="s">
        <v>1</v>
      </c>
      <c r="L262" s="35"/>
      <c r="M262" s="177" t="s">
        <v>1</v>
      </c>
      <c r="N262" s="178" t="s">
        <v>38</v>
      </c>
      <c r="O262" s="67"/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81" t="s">
        <v>113</v>
      </c>
      <c r="AT262" s="181" t="s">
        <v>109</v>
      </c>
      <c r="AU262" s="181" t="s">
        <v>80</v>
      </c>
      <c r="AY262" s="13" t="s">
        <v>108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3" t="s">
        <v>80</v>
      </c>
      <c r="BK262" s="182">
        <f>ROUND(I262*H262,2)</f>
        <v>0</v>
      </c>
      <c r="BL262" s="13" t="s">
        <v>113</v>
      </c>
      <c r="BM262" s="181" t="s">
        <v>315</v>
      </c>
    </row>
    <row r="263" spans="1:65" s="2" customFormat="1">
      <c r="A263" s="30"/>
      <c r="B263" s="31"/>
      <c r="C263" s="32"/>
      <c r="D263" s="183" t="s">
        <v>114</v>
      </c>
      <c r="E263" s="32"/>
      <c r="F263" s="184" t="s">
        <v>254</v>
      </c>
      <c r="G263" s="32"/>
      <c r="H263" s="32"/>
      <c r="I263" s="185"/>
      <c r="J263" s="32"/>
      <c r="K263" s="32"/>
      <c r="L263" s="35"/>
      <c r="M263" s="186"/>
      <c r="N263" s="187"/>
      <c r="O263" s="67"/>
      <c r="P263" s="67"/>
      <c r="Q263" s="67"/>
      <c r="R263" s="67"/>
      <c r="S263" s="67"/>
      <c r="T263" s="68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T263" s="13" t="s">
        <v>114</v>
      </c>
      <c r="AU263" s="13" t="s">
        <v>80</v>
      </c>
    </row>
    <row r="264" spans="1:65" s="2" customFormat="1" ht="39">
      <c r="A264" s="30"/>
      <c r="B264" s="31"/>
      <c r="C264" s="32"/>
      <c r="D264" s="183" t="s">
        <v>115</v>
      </c>
      <c r="E264" s="32"/>
      <c r="F264" s="188" t="s">
        <v>316</v>
      </c>
      <c r="G264" s="32"/>
      <c r="H264" s="32"/>
      <c r="I264" s="185"/>
      <c r="J264" s="32"/>
      <c r="K264" s="32"/>
      <c r="L264" s="35"/>
      <c r="M264" s="186"/>
      <c r="N264" s="187"/>
      <c r="O264" s="67"/>
      <c r="P264" s="67"/>
      <c r="Q264" s="67"/>
      <c r="R264" s="67"/>
      <c r="S264" s="67"/>
      <c r="T264" s="68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T264" s="13" t="s">
        <v>115</v>
      </c>
      <c r="AU264" s="13" t="s">
        <v>80</v>
      </c>
    </row>
    <row r="265" spans="1:65" s="2" customFormat="1" ht="16.5" customHeight="1">
      <c r="A265" s="30"/>
      <c r="B265" s="31"/>
      <c r="C265" s="170" t="s">
        <v>211</v>
      </c>
      <c r="D265" s="170" t="s">
        <v>109</v>
      </c>
      <c r="E265" s="171" t="s">
        <v>317</v>
      </c>
      <c r="F265" s="172" t="s">
        <v>318</v>
      </c>
      <c r="G265" s="173" t="s">
        <v>112</v>
      </c>
      <c r="H265" s="174">
        <v>17</v>
      </c>
      <c r="I265" s="175"/>
      <c r="J265" s="176">
        <f>ROUND(I265*H265,2)</f>
        <v>0</v>
      </c>
      <c r="K265" s="172" t="s">
        <v>1</v>
      </c>
      <c r="L265" s="35"/>
      <c r="M265" s="177" t="s">
        <v>1</v>
      </c>
      <c r="N265" s="178" t="s">
        <v>38</v>
      </c>
      <c r="O265" s="67"/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81" t="s">
        <v>113</v>
      </c>
      <c r="AT265" s="181" t="s">
        <v>109</v>
      </c>
      <c r="AU265" s="181" t="s">
        <v>80</v>
      </c>
      <c r="AY265" s="13" t="s">
        <v>108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13" t="s">
        <v>80</v>
      </c>
      <c r="BK265" s="182">
        <f>ROUND(I265*H265,2)</f>
        <v>0</v>
      </c>
      <c r="BL265" s="13" t="s">
        <v>113</v>
      </c>
      <c r="BM265" s="181" t="s">
        <v>319</v>
      </c>
    </row>
    <row r="266" spans="1:65" s="2" customFormat="1">
      <c r="A266" s="30"/>
      <c r="B266" s="31"/>
      <c r="C266" s="32"/>
      <c r="D266" s="183" t="s">
        <v>114</v>
      </c>
      <c r="E266" s="32"/>
      <c r="F266" s="184" t="s">
        <v>318</v>
      </c>
      <c r="G266" s="32"/>
      <c r="H266" s="32"/>
      <c r="I266" s="185"/>
      <c r="J266" s="32"/>
      <c r="K266" s="32"/>
      <c r="L266" s="35"/>
      <c r="M266" s="186"/>
      <c r="N266" s="187"/>
      <c r="O266" s="67"/>
      <c r="P266" s="67"/>
      <c r="Q266" s="67"/>
      <c r="R266" s="67"/>
      <c r="S266" s="67"/>
      <c r="T266" s="68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T266" s="13" t="s">
        <v>114</v>
      </c>
      <c r="AU266" s="13" t="s">
        <v>80</v>
      </c>
    </row>
    <row r="267" spans="1:65" s="2" customFormat="1" ht="39">
      <c r="A267" s="30"/>
      <c r="B267" s="31"/>
      <c r="C267" s="32"/>
      <c r="D267" s="183" t="s">
        <v>115</v>
      </c>
      <c r="E267" s="32"/>
      <c r="F267" s="188" t="s">
        <v>320</v>
      </c>
      <c r="G267" s="32"/>
      <c r="H267" s="32"/>
      <c r="I267" s="185"/>
      <c r="J267" s="32"/>
      <c r="K267" s="32"/>
      <c r="L267" s="35"/>
      <c r="M267" s="186"/>
      <c r="N267" s="187"/>
      <c r="O267" s="67"/>
      <c r="P267" s="67"/>
      <c r="Q267" s="67"/>
      <c r="R267" s="67"/>
      <c r="S267" s="67"/>
      <c r="T267" s="68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T267" s="13" t="s">
        <v>115</v>
      </c>
      <c r="AU267" s="13" t="s">
        <v>80</v>
      </c>
    </row>
    <row r="268" spans="1:65" s="2" customFormat="1" ht="16.5" customHeight="1">
      <c r="A268" s="30"/>
      <c r="B268" s="31"/>
      <c r="C268" s="170" t="s">
        <v>321</v>
      </c>
      <c r="D268" s="170" t="s">
        <v>109</v>
      </c>
      <c r="E268" s="171" t="s">
        <v>322</v>
      </c>
      <c r="F268" s="172" t="s">
        <v>323</v>
      </c>
      <c r="G268" s="173" t="s">
        <v>112</v>
      </c>
      <c r="H268" s="174">
        <v>17</v>
      </c>
      <c r="I268" s="175"/>
      <c r="J268" s="176">
        <f>ROUND(I268*H268,2)</f>
        <v>0</v>
      </c>
      <c r="K268" s="172" t="s">
        <v>1</v>
      </c>
      <c r="L268" s="35"/>
      <c r="M268" s="177" t="s">
        <v>1</v>
      </c>
      <c r="N268" s="178" t="s">
        <v>38</v>
      </c>
      <c r="O268" s="67"/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81" t="s">
        <v>113</v>
      </c>
      <c r="AT268" s="181" t="s">
        <v>109</v>
      </c>
      <c r="AU268" s="181" t="s">
        <v>80</v>
      </c>
      <c r="AY268" s="13" t="s">
        <v>108</v>
      </c>
      <c r="BE268" s="182">
        <f>IF(N268="základní",J268,0)</f>
        <v>0</v>
      </c>
      <c r="BF268" s="182">
        <f>IF(N268="snížená",J268,0)</f>
        <v>0</v>
      </c>
      <c r="BG268" s="182">
        <f>IF(N268="zákl. přenesená",J268,0)</f>
        <v>0</v>
      </c>
      <c r="BH268" s="182">
        <f>IF(N268="sníž. přenesená",J268,0)</f>
        <v>0</v>
      </c>
      <c r="BI268" s="182">
        <f>IF(N268="nulová",J268,0)</f>
        <v>0</v>
      </c>
      <c r="BJ268" s="13" t="s">
        <v>80</v>
      </c>
      <c r="BK268" s="182">
        <f>ROUND(I268*H268,2)</f>
        <v>0</v>
      </c>
      <c r="BL268" s="13" t="s">
        <v>113</v>
      </c>
      <c r="BM268" s="181" t="s">
        <v>324</v>
      </c>
    </row>
    <row r="269" spans="1:65" s="2" customFormat="1">
      <c r="A269" s="30"/>
      <c r="B269" s="31"/>
      <c r="C269" s="32"/>
      <c r="D269" s="183" t="s">
        <v>114</v>
      </c>
      <c r="E269" s="32"/>
      <c r="F269" s="184" t="s">
        <v>323</v>
      </c>
      <c r="G269" s="32"/>
      <c r="H269" s="32"/>
      <c r="I269" s="185"/>
      <c r="J269" s="32"/>
      <c r="K269" s="32"/>
      <c r="L269" s="35"/>
      <c r="M269" s="186"/>
      <c r="N269" s="187"/>
      <c r="O269" s="67"/>
      <c r="P269" s="67"/>
      <c r="Q269" s="67"/>
      <c r="R269" s="67"/>
      <c r="S269" s="67"/>
      <c r="T269" s="68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T269" s="13" t="s">
        <v>114</v>
      </c>
      <c r="AU269" s="13" t="s">
        <v>80</v>
      </c>
    </row>
    <row r="270" spans="1:65" s="2" customFormat="1" ht="48.75">
      <c r="A270" s="30"/>
      <c r="B270" s="31"/>
      <c r="C270" s="32"/>
      <c r="D270" s="183" t="s">
        <v>115</v>
      </c>
      <c r="E270" s="32"/>
      <c r="F270" s="188" t="s">
        <v>325</v>
      </c>
      <c r="G270" s="32"/>
      <c r="H270" s="32"/>
      <c r="I270" s="185"/>
      <c r="J270" s="32"/>
      <c r="K270" s="32"/>
      <c r="L270" s="35"/>
      <c r="M270" s="186"/>
      <c r="N270" s="187"/>
      <c r="O270" s="67"/>
      <c r="P270" s="67"/>
      <c r="Q270" s="67"/>
      <c r="R270" s="67"/>
      <c r="S270" s="67"/>
      <c r="T270" s="68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3" t="s">
        <v>115</v>
      </c>
      <c r="AU270" s="13" t="s">
        <v>80</v>
      </c>
    </row>
    <row r="271" spans="1:65" s="2" customFormat="1" ht="24.2" customHeight="1">
      <c r="A271" s="30"/>
      <c r="B271" s="31"/>
      <c r="C271" s="170" t="s">
        <v>215</v>
      </c>
      <c r="D271" s="170" t="s">
        <v>109</v>
      </c>
      <c r="E271" s="171" t="s">
        <v>326</v>
      </c>
      <c r="F271" s="172" t="s">
        <v>327</v>
      </c>
      <c r="G271" s="173" t="s">
        <v>112</v>
      </c>
      <c r="H271" s="174">
        <v>3</v>
      </c>
      <c r="I271" s="175"/>
      <c r="J271" s="176">
        <f>ROUND(I271*H271,2)</f>
        <v>0</v>
      </c>
      <c r="K271" s="172" t="s">
        <v>1</v>
      </c>
      <c r="L271" s="35"/>
      <c r="M271" s="177" t="s">
        <v>1</v>
      </c>
      <c r="N271" s="178" t="s">
        <v>38</v>
      </c>
      <c r="O271" s="67"/>
      <c r="P271" s="179">
        <f>O271*H271</f>
        <v>0</v>
      </c>
      <c r="Q271" s="179">
        <v>0</v>
      </c>
      <c r="R271" s="179">
        <f>Q271*H271</f>
        <v>0</v>
      </c>
      <c r="S271" s="179">
        <v>0</v>
      </c>
      <c r="T271" s="180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81" t="s">
        <v>113</v>
      </c>
      <c r="AT271" s="181" t="s">
        <v>109</v>
      </c>
      <c r="AU271" s="181" t="s">
        <v>80</v>
      </c>
      <c r="AY271" s="13" t="s">
        <v>108</v>
      </c>
      <c r="BE271" s="182">
        <f>IF(N271="základní",J271,0)</f>
        <v>0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13" t="s">
        <v>80</v>
      </c>
      <c r="BK271" s="182">
        <f>ROUND(I271*H271,2)</f>
        <v>0</v>
      </c>
      <c r="BL271" s="13" t="s">
        <v>113</v>
      </c>
      <c r="BM271" s="181" t="s">
        <v>328</v>
      </c>
    </row>
    <row r="272" spans="1:65" s="2" customFormat="1">
      <c r="A272" s="30"/>
      <c r="B272" s="31"/>
      <c r="C272" s="32"/>
      <c r="D272" s="183" t="s">
        <v>114</v>
      </c>
      <c r="E272" s="32"/>
      <c r="F272" s="184" t="s">
        <v>327</v>
      </c>
      <c r="G272" s="32"/>
      <c r="H272" s="32"/>
      <c r="I272" s="185"/>
      <c r="J272" s="32"/>
      <c r="K272" s="32"/>
      <c r="L272" s="35"/>
      <c r="M272" s="186"/>
      <c r="N272" s="187"/>
      <c r="O272" s="67"/>
      <c r="P272" s="67"/>
      <c r="Q272" s="67"/>
      <c r="R272" s="67"/>
      <c r="S272" s="67"/>
      <c r="T272" s="68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T272" s="13" t="s">
        <v>114</v>
      </c>
      <c r="AU272" s="13" t="s">
        <v>80</v>
      </c>
    </row>
    <row r="273" spans="1:65" s="2" customFormat="1" ht="29.25">
      <c r="A273" s="30"/>
      <c r="B273" s="31"/>
      <c r="C273" s="32"/>
      <c r="D273" s="183" t="s">
        <v>115</v>
      </c>
      <c r="E273" s="32"/>
      <c r="F273" s="188" t="s">
        <v>329</v>
      </c>
      <c r="G273" s="32"/>
      <c r="H273" s="32"/>
      <c r="I273" s="185"/>
      <c r="J273" s="32"/>
      <c r="K273" s="32"/>
      <c r="L273" s="35"/>
      <c r="M273" s="186"/>
      <c r="N273" s="187"/>
      <c r="O273" s="67"/>
      <c r="P273" s="67"/>
      <c r="Q273" s="67"/>
      <c r="R273" s="67"/>
      <c r="S273" s="67"/>
      <c r="T273" s="68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T273" s="13" t="s">
        <v>115</v>
      </c>
      <c r="AU273" s="13" t="s">
        <v>80</v>
      </c>
    </row>
    <row r="274" spans="1:65" s="2" customFormat="1" ht="24.2" customHeight="1">
      <c r="A274" s="30"/>
      <c r="B274" s="31"/>
      <c r="C274" s="170" t="s">
        <v>330</v>
      </c>
      <c r="D274" s="170" t="s">
        <v>109</v>
      </c>
      <c r="E274" s="171" t="s">
        <v>331</v>
      </c>
      <c r="F274" s="172" t="s">
        <v>332</v>
      </c>
      <c r="G274" s="173" t="s">
        <v>112</v>
      </c>
      <c r="H274" s="174">
        <v>4</v>
      </c>
      <c r="I274" s="175"/>
      <c r="J274" s="176">
        <f>ROUND(I274*H274,2)</f>
        <v>0</v>
      </c>
      <c r="K274" s="172" t="s">
        <v>1</v>
      </c>
      <c r="L274" s="35"/>
      <c r="M274" s="177" t="s">
        <v>1</v>
      </c>
      <c r="N274" s="178" t="s">
        <v>38</v>
      </c>
      <c r="O274" s="67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81" t="s">
        <v>113</v>
      </c>
      <c r="AT274" s="181" t="s">
        <v>109</v>
      </c>
      <c r="AU274" s="181" t="s">
        <v>80</v>
      </c>
      <c r="AY274" s="13" t="s">
        <v>108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3" t="s">
        <v>80</v>
      </c>
      <c r="BK274" s="182">
        <f>ROUND(I274*H274,2)</f>
        <v>0</v>
      </c>
      <c r="BL274" s="13" t="s">
        <v>113</v>
      </c>
      <c r="BM274" s="181" t="s">
        <v>333</v>
      </c>
    </row>
    <row r="275" spans="1:65" s="2" customFormat="1">
      <c r="A275" s="30"/>
      <c r="B275" s="31"/>
      <c r="C275" s="32"/>
      <c r="D275" s="183" t="s">
        <v>114</v>
      </c>
      <c r="E275" s="32"/>
      <c r="F275" s="184" t="s">
        <v>332</v>
      </c>
      <c r="G275" s="32"/>
      <c r="H275" s="32"/>
      <c r="I275" s="185"/>
      <c r="J275" s="32"/>
      <c r="K275" s="32"/>
      <c r="L275" s="35"/>
      <c r="M275" s="186"/>
      <c r="N275" s="187"/>
      <c r="O275" s="67"/>
      <c r="P275" s="67"/>
      <c r="Q275" s="67"/>
      <c r="R275" s="67"/>
      <c r="S275" s="67"/>
      <c r="T275" s="68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T275" s="13" t="s">
        <v>114</v>
      </c>
      <c r="AU275" s="13" t="s">
        <v>80</v>
      </c>
    </row>
    <row r="276" spans="1:65" s="2" customFormat="1" ht="29.25">
      <c r="A276" s="30"/>
      <c r="B276" s="31"/>
      <c r="C276" s="32"/>
      <c r="D276" s="183" t="s">
        <v>115</v>
      </c>
      <c r="E276" s="32"/>
      <c r="F276" s="188" t="s">
        <v>329</v>
      </c>
      <c r="G276" s="32"/>
      <c r="H276" s="32"/>
      <c r="I276" s="185"/>
      <c r="J276" s="32"/>
      <c r="K276" s="32"/>
      <c r="L276" s="35"/>
      <c r="M276" s="186"/>
      <c r="N276" s="187"/>
      <c r="O276" s="67"/>
      <c r="P276" s="67"/>
      <c r="Q276" s="67"/>
      <c r="R276" s="67"/>
      <c r="S276" s="67"/>
      <c r="T276" s="68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T276" s="13" t="s">
        <v>115</v>
      </c>
      <c r="AU276" s="13" t="s">
        <v>80</v>
      </c>
    </row>
    <row r="277" spans="1:65" s="2" customFormat="1" ht="24.2" customHeight="1">
      <c r="A277" s="30"/>
      <c r="B277" s="31"/>
      <c r="C277" s="170" t="s">
        <v>220</v>
      </c>
      <c r="D277" s="170" t="s">
        <v>109</v>
      </c>
      <c r="E277" s="171" t="s">
        <v>334</v>
      </c>
      <c r="F277" s="172" t="s">
        <v>335</v>
      </c>
      <c r="G277" s="173" t="s">
        <v>112</v>
      </c>
      <c r="H277" s="174">
        <v>1</v>
      </c>
      <c r="I277" s="175"/>
      <c r="J277" s="176">
        <f>ROUND(I277*H277,2)</f>
        <v>0</v>
      </c>
      <c r="K277" s="172" t="s">
        <v>1</v>
      </c>
      <c r="L277" s="35"/>
      <c r="M277" s="177" t="s">
        <v>1</v>
      </c>
      <c r="N277" s="178" t="s">
        <v>38</v>
      </c>
      <c r="O277" s="67"/>
      <c r="P277" s="179">
        <f>O277*H277</f>
        <v>0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81" t="s">
        <v>113</v>
      </c>
      <c r="AT277" s="181" t="s">
        <v>109</v>
      </c>
      <c r="AU277" s="181" t="s">
        <v>80</v>
      </c>
      <c r="AY277" s="13" t="s">
        <v>108</v>
      </c>
      <c r="BE277" s="182">
        <f>IF(N277="základní",J277,0)</f>
        <v>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13" t="s">
        <v>80</v>
      </c>
      <c r="BK277" s="182">
        <f>ROUND(I277*H277,2)</f>
        <v>0</v>
      </c>
      <c r="BL277" s="13" t="s">
        <v>113</v>
      </c>
      <c r="BM277" s="181" t="s">
        <v>336</v>
      </c>
    </row>
    <row r="278" spans="1:65" s="2" customFormat="1">
      <c r="A278" s="30"/>
      <c r="B278" s="31"/>
      <c r="C278" s="32"/>
      <c r="D278" s="183" t="s">
        <v>114</v>
      </c>
      <c r="E278" s="32"/>
      <c r="F278" s="184" t="s">
        <v>335</v>
      </c>
      <c r="G278" s="32"/>
      <c r="H278" s="32"/>
      <c r="I278" s="185"/>
      <c r="J278" s="32"/>
      <c r="K278" s="32"/>
      <c r="L278" s="35"/>
      <c r="M278" s="186"/>
      <c r="N278" s="187"/>
      <c r="O278" s="67"/>
      <c r="P278" s="67"/>
      <c r="Q278" s="67"/>
      <c r="R278" s="67"/>
      <c r="S278" s="67"/>
      <c r="T278" s="68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T278" s="13" t="s">
        <v>114</v>
      </c>
      <c r="AU278" s="13" t="s">
        <v>80</v>
      </c>
    </row>
    <row r="279" spans="1:65" s="2" customFormat="1" ht="29.25">
      <c r="A279" s="30"/>
      <c r="B279" s="31"/>
      <c r="C279" s="32"/>
      <c r="D279" s="183" t="s">
        <v>115</v>
      </c>
      <c r="E279" s="32"/>
      <c r="F279" s="188" t="s">
        <v>337</v>
      </c>
      <c r="G279" s="32"/>
      <c r="H279" s="32"/>
      <c r="I279" s="185"/>
      <c r="J279" s="32"/>
      <c r="K279" s="32"/>
      <c r="L279" s="35"/>
      <c r="M279" s="186"/>
      <c r="N279" s="187"/>
      <c r="O279" s="67"/>
      <c r="P279" s="67"/>
      <c r="Q279" s="67"/>
      <c r="R279" s="67"/>
      <c r="S279" s="67"/>
      <c r="T279" s="68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T279" s="13" t="s">
        <v>115</v>
      </c>
      <c r="AU279" s="13" t="s">
        <v>80</v>
      </c>
    </row>
    <row r="280" spans="1:65" s="2" customFormat="1" ht="24.2" customHeight="1">
      <c r="A280" s="30"/>
      <c r="B280" s="31"/>
      <c r="C280" s="170" t="s">
        <v>338</v>
      </c>
      <c r="D280" s="170" t="s">
        <v>109</v>
      </c>
      <c r="E280" s="171" t="s">
        <v>339</v>
      </c>
      <c r="F280" s="172" t="s">
        <v>340</v>
      </c>
      <c r="G280" s="173" t="s">
        <v>112</v>
      </c>
      <c r="H280" s="174">
        <v>1</v>
      </c>
      <c r="I280" s="175"/>
      <c r="J280" s="176">
        <f>ROUND(I280*H280,2)</f>
        <v>0</v>
      </c>
      <c r="K280" s="172" t="s">
        <v>1</v>
      </c>
      <c r="L280" s="35"/>
      <c r="M280" s="177" t="s">
        <v>1</v>
      </c>
      <c r="N280" s="178" t="s">
        <v>38</v>
      </c>
      <c r="O280" s="67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81" t="s">
        <v>113</v>
      </c>
      <c r="AT280" s="181" t="s">
        <v>109</v>
      </c>
      <c r="AU280" s="181" t="s">
        <v>80</v>
      </c>
      <c r="AY280" s="13" t="s">
        <v>108</v>
      </c>
      <c r="BE280" s="182">
        <f>IF(N280="základní",J280,0)</f>
        <v>0</v>
      </c>
      <c r="BF280" s="182">
        <f>IF(N280="snížená",J280,0)</f>
        <v>0</v>
      </c>
      <c r="BG280" s="182">
        <f>IF(N280="zákl. přenesená",J280,0)</f>
        <v>0</v>
      </c>
      <c r="BH280" s="182">
        <f>IF(N280="sníž. přenesená",J280,0)</f>
        <v>0</v>
      </c>
      <c r="BI280" s="182">
        <f>IF(N280="nulová",J280,0)</f>
        <v>0</v>
      </c>
      <c r="BJ280" s="13" t="s">
        <v>80</v>
      </c>
      <c r="BK280" s="182">
        <f>ROUND(I280*H280,2)</f>
        <v>0</v>
      </c>
      <c r="BL280" s="13" t="s">
        <v>113</v>
      </c>
      <c r="BM280" s="181" t="s">
        <v>341</v>
      </c>
    </row>
    <row r="281" spans="1:65" s="2" customFormat="1">
      <c r="A281" s="30"/>
      <c r="B281" s="31"/>
      <c r="C281" s="32"/>
      <c r="D281" s="183" t="s">
        <v>114</v>
      </c>
      <c r="E281" s="32"/>
      <c r="F281" s="184" t="s">
        <v>340</v>
      </c>
      <c r="G281" s="32"/>
      <c r="H281" s="32"/>
      <c r="I281" s="185"/>
      <c r="J281" s="32"/>
      <c r="K281" s="32"/>
      <c r="L281" s="35"/>
      <c r="M281" s="186"/>
      <c r="N281" s="187"/>
      <c r="O281" s="67"/>
      <c r="P281" s="67"/>
      <c r="Q281" s="67"/>
      <c r="R281" s="67"/>
      <c r="S281" s="67"/>
      <c r="T281" s="68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T281" s="13" t="s">
        <v>114</v>
      </c>
      <c r="AU281" s="13" t="s">
        <v>80</v>
      </c>
    </row>
    <row r="282" spans="1:65" s="2" customFormat="1" ht="29.25">
      <c r="A282" s="30"/>
      <c r="B282" s="31"/>
      <c r="C282" s="32"/>
      <c r="D282" s="183" t="s">
        <v>115</v>
      </c>
      <c r="E282" s="32"/>
      <c r="F282" s="188" t="s">
        <v>337</v>
      </c>
      <c r="G282" s="32"/>
      <c r="H282" s="32"/>
      <c r="I282" s="185"/>
      <c r="J282" s="32"/>
      <c r="K282" s="32"/>
      <c r="L282" s="35"/>
      <c r="M282" s="186"/>
      <c r="N282" s="187"/>
      <c r="O282" s="67"/>
      <c r="P282" s="67"/>
      <c r="Q282" s="67"/>
      <c r="R282" s="67"/>
      <c r="S282" s="67"/>
      <c r="T282" s="68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T282" s="13" t="s">
        <v>115</v>
      </c>
      <c r="AU282" s="13" t="s">
        <v>80</v>
      </c>
    </row>
    <row r="283" spans="1:65" s="2" customFormat="1" ht="16.5" customHeight="1">
      <c r="A283" s="30"/>
      <c r="B283" s="31"/>
      <c r="C283" s="170" t="s">
        <v>224</v>
      </c>
      <c r="D283" s="170" t="s">
        <v>109</v>
      </c>
      <c r="E283" s="171" t="s">
        <v>342</v>
      </c>
      <c r="F283" s="172" t="s">
        <v>343</v>
      </c>
      <c r="G283" s="173" t="s">
        <v>112</v>
      </c>
      <c r="H283" s="174">
        <v>10</v>
      </c>
      <c r="I283" s="175"/>
      <c r="J283" s="176">
        <f>ROUND(I283*H283,2)</f>
        <v>0</v>
      </c>
      <c r="K283" s="172" t="s">
        <v>1</v>
      </c>
      <c r="L283" s="35"/>
      <c r="M283" s="177" t="s">
        <v>1</v>
      </c>
      <c r="N283" s="178" t="s">
        <v>38</v>
      </c>
      <c r="O283" s="67"/>
      <c r="P283" s="179">
        <f>O283*H283</f>
        <v>0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81" t="s">
        <v>113</v>
      </c>
      <c r="AT283" s="181" t="s">
        <v>109</v>
      </c>
      <c r="AU283" s="181" t="s">
        <v>80</v>
      </c>
      <c r="AY283" s="13" t="s">
        <v>108</v>
      </c>
      <c r="BE283" s="182">
        <f>IF(N283="základní",J283,0)</f>
        <v>0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13" t="s">
        <v>80</v>
      </c>
      <c r="BK283" s="182">
        <f>ROUND(I283*H283,2)</f>
        <v>0</v>
      </c>
      <c r="BL283" s="13" t="s">
        <v>113</v>
      </c>
      <c r="BM283" s="181" t="s">
        <v>344</v>
      </c>
    </row>
    <row r="284" spans="1:65" s="2" customFormat="1">
      <c r="A284" s="30"/>
      <c r="B284" s="31"/>
      <c r="C284" s="32"/>
      <c r="D284" s="183" t="s">
        <v>114</v>
      </c>
      <c r="E284" s="32"/>
      <c r="F284" s="184" t="s">
        <v>343</v>
      </c>
      <c r="G284" s="32"/>
      <c r="H284" s="32"/>
      <c r="I284" s="185"/>
      <c r="J284" s="32"/>
      <c r="K284" s="32"/>
      <c r="L284" s="35"/>
      <c r="M284" s="186"/>
      <c r="N284" s="187"/>
      <c r="O284" s="67"/>
      <c r="P284" s="67"/>
      <c r="Q284" s="67"/>
      <c r="R284" s="67"/>
      <c r="S284" s="67"/>
      <c r="T284" s="68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T284" s="13" t="s">
        <v>114</v>
      </c>
      <c r="AU284" s="13" t="s">
        <v>80</v>
      </c>
    </row>
    <row r="285" spans="1:65" s="2" customFormat="1" ht="39">
      <c r="A285" s="30"/>
      <c r="B285" s="31"/>
      <c r="C285" s="32"/>
      <c r="D285" s="183" t="s">
        <v>115</v>
      </c>
      <c r="E285" s="32"/>
      <c r="F285" s="188" t="s">
        <v>345</v>
      </c>
      <c r="G285" s="32"/>
      <c r="H285" s="32"/>
      <c r="I285" s="185"/>
      <c r="J285" s="32"/>
      <c r="K285" s="32"/>
      <c r="L285" s="35"/>
      <c r="M285" s="186"/>
      <c r="N285" s="187"/>
      <c r="O285" s="67"/>
      <c r="P285" s="67"/>
      <c r="Q285" s="67"/>
      <c r="R285" s="67"/>
      <c r="S285" s="67"/>
      <c r="T285" s="68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T285" s="13" t="s">
        <v>115</v>
      </c>
      <c r="AU285" s="13" t="s">
        <v>80</v>
      </c>
    </row>
    <row r="286" spans="1:65" s="2" customFormat="1" ht="16.5" customHeight="1">
      <c r="A286" s="30"/>
      <c r="B286" s="31"/>
      <c r="C286" s="170" t="s">
        <v>346</v>
      </c>
      <c r="D286" s="170" t="s">
        <v>109</v>
      </c>
      <c r="E286" s="171" t="s">
        <v>347</v>
      </c>
      <c r="F286" s="172" t="s">
        <v>348</v>
      </c>
      <c r="G286" s="173" t="s">
        <v>112</v>
      </c>
      <c r="H286" s="174">
        <v>18</v>
      </c>
      <c r="I286" s="175"/>
      <c r="J286" s="176">
        <f>ROUND(I286*H286,2)</f>
        <v>0</v>
      </c>
      <c r="K286" s="172" t="s">
        <v>1</v>
      </c>
      <c r="L286" s="35"/>
      <c r="M286" s="177" t="s">
        <v>1</v>
      </c>
      <c r="N286" s="178" t="s">
        <v>38</v>
      </c>
      <c r="O286" s="67"/>
      <c r="P286" s="179">
        <f>O286*H286</f>
        <v>0</v>
      </c>
      <c r="Q286" s="179">
        <v>0</v>
      </c>
      <c r="R286" s="179">
        <f>Q286*H286</f>
        <v>0</v>
      </c>
      <c r="S286" s="179">
        <v>0</v>
      </c>
      <c r="T286" s="180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81" t="s">
        <v>113</v>
      </c>
      <c r="AT286" s="181" t="s">
        <v>109</v>
      </c>
      <c r="AU286" s="181" t="s">
        <v>80</v>
      </c>
      <c r="AY286" s="13" t="s">
        <v>108</v>
      </c>
      <c r="BE286" s="182">
        <f>IF(N286="základní",J286,0)</f>
        <v>0</v>
      </c>
      <c r="BF286" s="182">
        <f>IF(N286="snížená",J286,0)</f>
        <v>0</v>
      </c>
      <c r="BG286" s="182">
        <f>IF(N286="zákl. přenesená",J286,0)</f>
        <v>0</v>
      </c>
      <c r="BH286" s="182">
        <f>IF(N286="sníž. přenesená",J286,0)</f>
        <v>0</v>
      </c>
      <c r="BI286" s="182">
        <f>IF(N286="nulová",J286,0)</f>
        <v>0</v>
      </c>
      <c r="BJ286" s="13" t="s">
        <v>80</v>
      </c>
      <c r="BK286" s="182">
        <f>ROUND(I286*H286,2)</f>
        <v>0</v>
      </c>
      <c r="BL286" s="13" t="s">
        <v>113</v>
      </c>
      <c r="BM286" s="181" t="s">
        <v>349</v>
      </c>
    </row>
    <row r="287" spans="1:65" s="2" customFormat="1">
      <c r="A287" s="30"/>
      <c r="B287" s="31"/>
      <c r="C287" s="32"/>
      <c r="D287" s="183" t="s">
        <v>114</v>
      </c>
      <c r="E287" s="32"/>
      <c r="F287" s="184" t="s">
        <v>348</v>
      </c>
      <c r="G287" s="32"/>
      <c r="H287" s="32"/>
      <c r="I287" s="185"/>
      <c r="J287" s="32"/>
      <c r="K287" s="32"/>
      <c r="L287" s="35"/>
      <c r="M287" s="186"/>
      <c r="N287" s="187"/>
      <c r="O287" s="67"/>
      <c r="P287" s="67"/>
      <c r="Q287" s="67"/>
      <c r="R287" s="67"/>
      <c r="S287" s="67"/>
      <c r="T287" s="68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T287" s="13" t="s">
        <v>114</v>
      </c>
      <c r="AU287" s="13" t="s">
        <v>80</v>
      </c>
    </row>
    <row r="288" spans="1:65" s="2" customFormat="1" ht="39">
      <c r="A288" s="30"/>
      <c r="B288" s="31"/>
      <c r="C288" s="32"/>
      <c r="D288" s="183" t="s">
        <v>115</v>
      </c>
      <c r="E288" s="32"/>
      <c r="F288" s="188" t="s">
        <v>350</v>
      </c>
      <c r="G288" s="32"/>
      <c r="H288" s="32"/>
      <c r="I288" s="185"/>
      <c r="J288" s="32"/>
      <c r="K288" s="32"/>
      <c r="L288" s="35"/>
      <c r="M288" s="186"/>
      <c r="N288" s="187"/>
      <c r="O288" s="67"/>
      <c r="P288" s="67"/>
      <c r="Q288" s="67"/>
      <c r="R288" s="67"/>
      <c r="S288" s="67"/>
      <c r="T288" s="68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T288" s="13" t="s">
        <v>115</v>
      </c>
      <c r="AU288" s="13" t="s">
        <v>80</v>
      </c>
    </row>
    <row r="289" spans="1:65" s="2" customFormat="1" ht="24.2" customHeight="1">
      <c r="A289" s="30"/>
      <c r="B289" s="31"/>
      <c r="C289" s="170" t="s">
        <v>228</v>
      </c>
      <c r="D289" s="170" t="s">
        <v>109</v>
      </c>
      <c r="E289" s="171" t="s">
        <v>351</v>
      </c>
      <c r="F289" s="172" t="s">
        <v>352</v>
      </c>
      <c r="G289" s="173" t="s">
        <v>112</v>
      </c>
      <c r="H289" s="174">
        <v>36</v>
      </c>
      <c r="I289" s="175"/>
      <c r="J289" s="176">
        <f>ROUND(I289*H289,2)</f>
        <v>0</v>
      </c>
      <c r="K289" s="172" t="s">
        <v>1</v>
      </c>
      <c r="L289" s="35"/>
      <c r="M289" s="177" t="s">
        <v>1</v>
      </c>
      <c r="N289" s="178" t="s">
        <v>38</v>
      </c>
      <c r="O289" s="67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81" t="s">
        <v>113</v>
      </c>
      <c r="AT289" s="181" t="s">
        <v>109</v>
      </c>
      <c r="AU289" s="181" t="s">
        <v>80</v>
      </c>
      <c r="AY289" s="13" t="s">
        <v>108</v>
      </c>
      <c r="BE289" s="182">
        <f>IF(N289="základní",J289,0)</f>
        <v>0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13" t="s">
        <v>80</v>
      </c>
      <c r="BK289" s="182">
        <f>ROUND(I289*H289,2)</f>
        <v>0</v>
      </c>
      <c r="BL289" s="13" t="s">
        <v>113</v>
      </c>
      <c r="BM289" s="181" t="s">
        <v>353</v>
      </c>
    </row>
    <row r="290" spans="1:65" s="2" customFormat="1" ht="19.5">
      <c r="A290" s="30"/>
      <c r="B290" s="31"/>
      <c r="C290" s="32"/>
      <c r="D290" s="183" t="s">
        <v>114</v>
      </c>
      <c r="E290" s="32"/>
      <c r="F290" s="184" t="s">
        <v>352</v>
      </c>
      <c r="G290" s="32"/>
      <c r="H290" s="32"/>
      <c r="I290" s="185"/>
      <c r="J290" s="32"/>
      <c r="K290" s="32"/>
      <c r="L290" s="35"/>
      <c r="M290" s="186"/>
      <c r="N290" s="187"/>
      <c r="O290" s="67"/>
      <c r="P290" s="67"/>
      <c r="Q290" s="67"/>
      <c r="R290" s="67"/>
      <c r="S290" s="67"/>
      <c r="T290" s="68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T290" s="13" t="s">
        <v>114</v>
      </c>
      <c r="AU290" s="13" t="s">
        <v>80</v>
      </c>
    </row>
    <row r="291" spans="1:65" s="2" customFormat="1" ht="48.75">
      <c r="A291" s="30"/>
      <c r="B291" s="31"/>
      <c r="C291" s="32"/>
      <c r="D291" s="183" t="s">
        <v>115</v>
      </c>
      <c r="E291" s="32"/>
      <c r="F291" s="188" t="s">
        <v>354</v>
      </c>
      <c r="G291" s="32"/>
      <c r="H291" s="32"/>
      <c r="I291" s="185"/>
      <c r="J291" s="32"/>
      <c r="K291" s="32"/>
      <c r="L291" s="35"/>
      <c r="M291" s="189"/>
      <c r="N291" s="190"/>
      <c r="O291" s="191"/>
      <c r="P291" s="191"/>
      <c r="Q291" s="191"/>
      <c r="R291" s="191"/>
      <c r="S291" s="191"/>
      <c r="T291" s="192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T291" s="13" t="s">
        <v>115</v>
      </c>
      <c r="AU291" s="13" t="s">
        <v>80</v>
      </c>
    </row>
    <row r="292" spans="1:65" s="2" customFormat="1" ht="6.95" customHeight="1">
      <c r="A292" s="30"/>
      <c r="B292" s="50"/>
      <c r="C292" s="51"/>
      <c r="D292" s="51"/>
      <c r="E292" s="51"/>
      <c r="F292" s="51"/>
      <c r="G292" s="51"/>
      <c r="H292" s="51"/>
      <c r="I292" s="51"/>
      <c r="J292" s="51"/>
      <c r="K292" s="51"/>
      <c r="L292" s="35"/>
      <c r="M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</row>
  </sheetData>
  <sheetProtection algorithmName="SHA-512" hashValue="pKpmNMxfx1juxYAs7n2UUnX9J+CJ1jxhRL1/ZvcvqvGgcBQVIvb5gbBVcqV0c7xNHHVdXLTPoIQcxAdDXY0kFA==" saltValue="rEKv2tv+fRi1af7f9SxIM+63GWHM8qeOyE9Ez1XztT82gmfSI8+6ymaYxP3VUEU45Am8Nbo8O8YavHIES94vEQ==" spinCount="100000" sheet="1" objects="1" scenarios="1" formatColumns="0" formatRows="0" autoFilter="0"/>
  <autoFilter ref="C116:K291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MOB - Mobiliář</vt:lpstr>
      <vt:lpstr>'MOB - Mobiliář'!Názvy_tisku</vt:lpstr>
      <vt:lpstr>'Rekapitulace stavby'!Názvy_tisku</vt:lpstr>
      <vt:lpstr>'MOB - Mobiliář'!Oblast_tisku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Klucho Martin</dc:creator>
  <cp:lastModifiedBy>mklucho</cp:lastModifiedBy>
  <dcterms:created xsi:type="dcterms:W3CDTF">2023-02-17T11:54:09Z</dcterms:created>
  <dcterms:modified xsi:type="dcterms:W3CDTF">2023-02-17T11:57:55Z</dcterms:modified>
</cp:coreProperties>
</file>