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001 - DIO" sheetId="2" r:id="rId2"/>
    <sheet name="SO101 - Komunikace a park..." sheetId="3" r:id="rId3"/>
    <sheet name="SO431 - VO" sheetId="4" r:id="rId4"/>
    <sheet name="SO801 - Vegetační úpravy" sheetId="5" r:id="rId5"/>
    <sheet name="VRN - VRN" sheetId="6" r:id="rId6"/>
    <sheet name="Seznam figur" sheetId="7" r:id="rId7"/>
  </sheets>
  <definedNames>
    <definedName name="_xlnm.Print_Area" localSheetId="0">'Rekapitulace stavby'!$D$4:$AO$76,'Rekapitulace stavby'!$C$82:$AQ$100</definedName>
    <definedName name="_xlnm._FilterDatabase" localSheetId="1" hidden="1">'SO001 - DIO'!$C$117:$K$146</definedName>
    <definedName name="_xlnm.Print_Area" localSheetId="1">'SO001 - DIO'!$C$4:$J$76,'SO001 - DIO'!$C$82:$J$99,'SO001 - DIO'!$C$105:$K$146</definedName>
    <definedName name="_xlnm._FilterDatabase" localSheetId="2" hidden="1">'SO101 - Komunikace a park...'!$C$128:$K$524</definedName>
    <definedName name="_xlnm.Print_Area" localSheetId="2">'SO101 - Komunikace a park...'!$C$4:$J$76,'SO101 - Komunikace a park...'!$C$82:$J$110,'SO101 - Komunikace a park...'!$C$116:$K$524</definedName>
    <definedName name="_xlnm._FilterDatabase" localSheetId="3" hidden="1">'SO431 - VO'!$C$124:$K$267</definedName>
    <definedName name="_xlnm.Print_Area" localSheetId="3">'SO431 - VO'!$C$4:$J$76,'SO431 - VO'!$C$82:$J$106,'SO431 - VO'!$C$112:$K$267</definedName>
    <definedName name="_xlnm._FilterDatabase" localSheetId="4" hidden="1">'SO801 - Vegetační úpravy'!$C$120:$K$204</definedName>
    <definedName name="_xlnm.Print_Area" localSheetId="4">'SO801 - Vegetační úpravy'!$C$4:$J$76,'SO801 - Vegetační úpravy'!$C$82:$J$102,'SO801 - Vegetační úpravy'!$C$108:$K$204</definedName>
    <definedName name="_xlnm._FilterDatabase" localSheetId="5" hidden="1">'VRN - VRN'!$C$118:$K$130</definedName>
    <definedName name="_xlnm.Print_Area" localSheetId="5">'VRN - VRN'!$C$4:$J$76,'VRN - VRN'!$C$82:$J$100,'VRN - VRN'!$C$106:$K$130</definedName>
    <definedName name="_xlnm.Print_Area" localSheetId="6">'Seznam figur'!$C$4:$G$717</definedName>
    <definedName name="_xlnm.Print_Titles" localSheetId="0">'Rekapitulace stavby'!$92:$92</definedName>
    <definedName name="_xlnm.Print_Titles" localSheetId="1">'SO001 - DIO'!$117:$117</definedName>
    <definedName name="_xlnm.Print_Titles" localSheetId="2">'SO101 - Komunikace a park...'!$128:$128</definedName>
    <definedName name="_xlnm.Print_Titles" localSheetId="3">'SO431 - VO'!$124:$124</definedName>
    <definedName name="_xlnm.Print_Titles" localSheetId="4">'SO801 - Vegetační úpravy'!$120:$120</definedName>
    <definedName name="_xlnm.Print_Titles" localSheetId="5">'VRN - VRN'!$118:$118</definedName>
    <definedName name="_xlnm.Print_Titles" localSheetId="6">'Seznam figur'!$9:$9</definedName>
  </definedNames>
  <calcPr fullCalcOnLoad="1"/>
</workbook>
</file>

<file path=xl/sharedStrings.xml><?xml version="1.0" encoding="utf-8"?>
<sst xmlns="http://schemas.openxmlformats.org/spreadsheetml/2006/main" count="9276" uniqueCount="1334">
  <si>
    <t>Export Komplet</t>
  </si>
  <si>
    <t/>
  </si>
  <si>
    <t>2.0</t>
  </si>
  <si>
    <t>ZAMOK</t>
  </si>
  <si>
    <t>False</t>
  </si>
  <si>
    <t>{166bae4d-a30f-4819-8ab8-da501afe7fa4}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</si>
  <si>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</si>
  <si>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</si>
  <si>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</si>
  <si>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</si>
  <si>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</si>
  <si>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</si>
  <si>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</si>
  <si>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</si>
  <si>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21-001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</si>
  <si>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</si>
  <si>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</si>
  <si>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Ostrov, Rekonstrukce Tylovy ulice</t>
  </si>
  <si>
    <t>KSO:</t>
  </si>
  <si>
    <t>CC-CZ:</t>
  </si>
  <si>
    <t>Místo:</t>
  </si>
  <si>
    <t>Ostrov</t>
  </si>
  <si>
    <t>Datum:</t>
  </si>
  <si>
    <t>4. 4. 2022</t>
  </si>
  <si>
    <t>Zadavatel:</t>
  </si>
  <si>
    <t>IČ:</t>
  </si>
  <si>
    <t>00254843</t>
  </si>
  <si>
    <t>Město Ostrov</t>
  </si>
  <si>
    <t>DIČ:</t>
  </si>
  <si>
    <t>CZ00254843</t>
  </si>
  <si>
    <t>Uchazeč:</t>
  </si>
  <si>
    <t>Vyplň údaj</t>
  </si>
  <si>
    <t>Projektant:</t>
  </si>
  <si>
    <t>10343237</t>
  </si>
  <si>
    <t>Ing. Igor Hrazdil</t>
  </si>
  <si>
    <t>CZ5802180043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</si>
  <si>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</si>
  <si>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</si>
  <si>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</si>
  <si>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</si>
  <si>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</si>
  <si>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</si>
  <si>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</si>
  <si>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</si>
  <si>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</si>
  <si>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</si>
  <si>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</si>
  <si>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</si>
  <si>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</si>
  <si>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</si>
  <si>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</si>
  <si>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</si>
  <si>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</si>
  <si>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</si>
  <si>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</si>
  <si>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</si>
  <si>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</si>
  <si>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</si>
  <si>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</si>
  <si>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</si>
  <si>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</si>
  <si>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</si>
  <si>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</si>
  <si>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</si>
  <si>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</si>
  <si>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</si>
  <si>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</si>
  <si>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</si>
  <si>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</si>
  <si>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</si>
  <si>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</si>
  <si>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</si>
  <si>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</si>
  <si>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</si>
  <si>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</si>
  <si>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</si>
  <si>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</si>
  <si>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</si>
  <si>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</si>
  <si>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</si>
  <si>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</si>
  <si>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</si>
  <si>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</si>
  <si>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</si>
  <si>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SO001</t>
  </si>
  <si>
    <t>DIO</t>
  </si>
  <si>
    <t>STA</t>
  </si>
  <si>
    <t>1</t>
  </si>
  <si>
    <t>{9c43f494-1e5b-4ca6-9ab4-94ff2df88ea3}</t>
  </si>
  <si>
    <t>2</t>
  </si>
  <si>
    <t>SO101</t>
  </si>
  <si>
    <t>Komunikace a parkoviště</t>
  </si>
  <si>
    <t>{e05fb920-74fc-49c5-93d7-21615f8d94de}</t>
  </si>
  <si>
    <t>SO431</t>
  </si>
  <si>
    <t>VO</t>
  </si>
  <si>
    <t>{7e329cde-303c-41e7-8a08-cf970dfead7c}</t>
  </si>
  <si>
    <t>SO801</t>
  </si>
  <si>
    <t>Vegetační úpravy</t>
  </si>
  <si>
    <t>{b7c541a0-aead-4be0-83ea-292c2904064f}</t>
  </si>
  <si>
    <t>VRN</t>
  </si>
  <si>
    <t>{a5adea0a-da2c-4d14-b40a-96c572403799}</t>
  </si>
  <si>
    <t>Z3</t>
  </si>
  <si>
    <t>Z2</t>
  </si>
  <si>
    <t>3</t>
  </si>
  <si>
    <t>KRYCÍ LIST SOUPISU PRACÍ</t>
  </si>
  <si>
    <t>B1_1</t>
  </si>
  <si>
    <t>B1_2</t>
  </si>
  <si>
    <t>B1_3</t>
  </si>
  <si>
    <t>E13_1</t>
  </si>
  <si>
    <t>Objekt:</t>
  </si>
  <si>
    <t>E13_2</t>
  </si>
  <si>
    <t>SO001 - DIO</t>
  </si>
  <si>
    <t>E13_3</t>
  </si>
  <si>
    <t>IZ5a</t>
  </si>
  <si>
    <t>A10</t>
  </si>
  <si>
    <t>IP10a_2</t>
  </si>
  <si>
    <t>IP10a_3</t>
  </si>
  <si>
    <t>B2</t>
  </si>
  <si>
    <t>IP4b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</si>
  <si>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</si>
  <si>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</si>
  <si>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</si>
  <si>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</si>
  <si>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</si>
  <si>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</si>
  <si>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</si>
  <si>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</si>
  <si>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</si>
  <si>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</si>
  <si>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</si>
  <si>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</si>
  <si>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</si>
  <si>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</si>
  <si>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</si>
  <si>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</si>
  <si>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</si>
  <si>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</si>
  <si>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</si>
  <si>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</si>
  <si>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</si>
  <si>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</si>
  <si>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</si>
  <si>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</si>
  <si>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</si>
  <si>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</si>
  <si>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913121111</t>
  </si>
  <si>
    <t>Montáž a demontáž dočasné dopravní značky kompletní základní</t>
  </si>
  <si>
    <t>kus</t>
  </si>
  <si>
    <t>CS ÚRS 2022 01</t>
  </si>
  <si>
    <t>4</t>
  </si>
  <si>
    <t>1945371473</t>
  </si>
  <si>
    <t>PP</t>
  </si>
  <si>
    <t>Montáž a demontáž dočasných dopravních značek  kompletních značek vč. podstavce a sloupku základních</t>
  </si>
  <si>
    <t>VV</t>
  </si>
  <si>
    <t>Součet</t>
  </si>
  <si>
    <t>913121211</t>
  </si>
  <si>
    <t>Příplatek k dočasné dopravní značce kompletní základní za první a ZKD den použití</t>
  </si>
  <si>
    <t>-783669123</t>
  </si>
  <si>
    <t>Montáž a demontáž dočasných dopravních značek  Příplatek za první a každý další den použití dočasných dopravních značek k ceně 12-1111</t>
  </si>
  <si>
    <t>(B1_1+E13_1)*70+(B1_2+E13_2)*49+(B1_3+E13_3)*21+(IZ5a+A10+IP10a_2)*49+(B2+IP10a_3+IP4b)*21</t>
  </si>
  <si>
    <t>913211113</t>
  </si>
  <si>
    <t>Montáž a demontáž dočasné dopravní zábrany reflexní šířky 3 m</t>
  </si>
  <si>
    <t>187800076</t>
  </si>
  <si>
    <t>Montáž a demontáž dočasných dopravních zábran reflexních, šířky 3 m</t>
  </si>
  <si>
    <t>913211213</t>
  </si>
  <si>
    <t>Příplatek k dočasné dopravní zábraně reflexní 3 m za první a ZKD den použití</t>
  </si>
  <si>
    <t>608775638</t>
  </si>
  <si>
    <t>Montáž a demontáž dočasných dopravních zábran Příplatek za první a každý další den použití dočasných dopravních zábran k ceně 21-1113</t>
  </si>
  <si>
    <t>Z3*49+Z2*21</t>
  </si>
  <si>
    <t>B28</t>
  </si>
  <si>
    <t>B28_sl</t>
  </si>
  <si>
    <t>C3a</t>
  </si>
  <si>
    <t>dem_dl_ch_ruc</t>
  </si>
  <si>
    <t>167,15</t>
  </si>
  <si>
    <t>dem_dl_ch_stroj</t>
  </si>
  <si>
    <t>96,289</t>
  </si>
  <si>
    <t>dem_dl_sil</t>
  </si>
  <si>
    <t>86,011</t>
  </si>
  <si>
    <t>dem_ch_ziv</t>
  </si>
  <si>
    <t>888,772</t>
  </si>
  <si>
    <t>SO101 - Komunikace a parkoviště</t>
  </si>
  <si>
    <t>dem_UV</t>
  </si>
  <si>
    <t>5,544</t>
  </si>
  <si>
    <t>dem_voz</t>
  </si>
  <si>
    <t>2153,111</t>
  </si>
  <si>
    <t>dl_60</t>
  </si>
  <si>
    <t>974,986</t>
  </si>
  <si>
    <t>dl_60_plna</t>
  </si>
  <si>
    <t>840,976</t>
  </si>
  <si>
    <t>dl_60_prir</t>
  </si>
  <si>
    <t>810,789</t>
  </si>
  <si>
    <t>dl_60_slep</t>
  </si>
  <si>
    <t>30,187</t>
  </si>
  <si>
    <t>dl_80</t>
  </si>
  <si>
    <t>364,142</t>
  </si>
  <si>
    <t>dl_80_slep</t>
  </si>
  <si>
    <t>28,501</t>
  </si>
  <si>
    <t>dl_dren</t>
  </si>
  <si>
    <t>214,102</t>
  </si>
  <si>
    <t>dl_sil_cerv_pod</t>
  </si>
  <si>
    <t>dl_sil_cerv_sik</t>
  </si>
  <si>
    <t>81,272</t>
  </si>
  <si>
    <t>dl_veget</t>
  </si>
  <si>
    <t>224,57</t>
  </si>
  <si>
    <t>dl_ZTP</t>
  </si>
  <si>
    <t>14,501</t>
  </si>
  <si>
    <t>IP12_sl</t>
  </si>
  <si>
    <t>IP4b_sl</t>
  </si>
  <si>
    <t>IP6_sl</t>
  </si>
  <si>
    <t>KG160</t>
  </si>
  <si>
    <t>28</t>
  </si>
  <si>
    <t>KSC140</t>
  </si>
  <si>
    <t>268,369</t>
  </si>
  <si>
    <t>loze</t>
  </si>
  <si>
    <t>2,24</t>
  </si>
  <si>
    <t>nopova</t>
  </si>
  <si>
    <t>291,65</t>
  </si>
  <si>
    <t>obetonovani</t>
  </si>
  <si>
    <t>22,019</t>
  </si>
  <si>
    <t>obr_ch_50</t>
  </si>
  <si>
    <t>370,202</t>
  </si>
  <si>
    <t>obr_ch_R100</t>
  </si>
  <si>
    <t>5,303</t>
  </si>
  <si>
    <t>obr_ch_R50</t>
  </si>
  <si>
    <t>1,571</t>
  </si>
  <si>
    <t>obr_sil_100</t>
  </si>
  <si>
    <t>450,186</t>
  </si>
  <si>
    <t>obr_sil_50</t>
  </si>
  <si>
    <t>49,608</t>
  </si>
  <si>
    <t>obr_sil_N</t>
  </si>
  <si>
    <t>224,179</t>
  </si>
  <si>
    <t>obr_sil_PL</t>
  </si>
  <si>
    <t>16</t>
  </si>
  <si>
    <t>obr_sil_PP</t>
  </si>
  <si>
    <t>obr_sil_R100</t>
  </si>
  <si>
    <t>8,665</t>
  </si>
  <si>
    <t>obr_sil_R200</t>
  </si>
  <si>
    <t>11,973</t>
  </si>
  <si>
    <t>obr_sil_R50</t>
  </si>
  <si>
    <t>4,32</t>
  </si>
  <si>
    <t>obr_sil_ROHV</t>
  </si>
  <si>
    <t>0,45</t>
  </si>
  <si>
    <t>obr_sil_RV100</t>
  </si>
  <si>
    <t>0,785</t>
  </si>
  <si>
    <t>odkop</t>
  </si>
  <si>
    <t>113,265</t>
  </si>
  <si>
    <t>odvoz_zem</t>
  </si>
  <si>
    <t>163,203</t>
  </si>
  <si>
    <t>P4</t>
  </si>
  <si>
    <t>P4_sl</t>
  </si>
  <si>
    <t>park_dren</t>
  </si>
  <si>
    <t>228,603</t>
  </si>
  <si>
    <t>park_pod</t>
  </si>
  <si>
    <t>56,71</t>
  </si>
  <si>
    <t>prah</t>
  </si>
  <si>
    <t>22,785</t>
  </si>
  <si>
    <t>predlazdeni</t>
  </si>
  <si>
    <t>134,01</t>
  </si>
  <si>
    <t>ryha</t>
  </si>
  <si>
    <t>61,825</t>
  </si>
  <si>
    <t>ryha_kanal</t>
  </si>
  <si>
    <t>59,2</t>
  </si>
  <si>
    <t>SDZ</t>
  </si>
  <si>
    <t>7</t>
  </si>
  <si>
    <t>sjezdy</t>
  </si>
  <si>
    <t>155,104</t>
  </si>
  <si>
    <t>sondy</t>
  </si>
  <si>
    <t>20</t>
  </si>
  <si>
    <t>spara</t>
  </si>
  <si>
    <t>41,409</t>
  </si>
  <si>
    <t>sut_bet</t>
  </si>
  <si>
    <t>61,796</t>
  </si>
  <si>
    <t>sut_kam</t>
  </si>
  <si>
    <t>1319,355</t>
  </si>
  <si>
    <t>sut_kus</t>
  </si>
  <si>
    <t>937,709</t>
  </si>
  <si>
    <t>sut_ziv</t>
  </si>
  <si>
    <t>875,913</t>
  </si>
  <si>
    <t>UV</t>
  </si>
  <si>
    <t>12</t>
  </si>
  <si>
    <t>V10d</t>
  </si>
  <si>
    <t>152,5</t>
  </si>
  <si>
    <t>V125_p</t>
  </si>
  <si>
    <t>27,5</t>
  </si>
  <si>
    <t>V2b</t>
  </si>
  <si>
    <t>41</t>
  </si>
  <si>
    <t>vegetacni</t>
  </si>
  <si>
    <t>10,468</t>
  </si>
  <si>
    <t>vodici</t>
  </si>
  <si>
    <t>4,269</t>
  </si>
  <si>
    <t>zasyp</t>
  </si>
  <si>
    <t>32,137</t>
  </si>
  <si>
    <t>zivice</t>
  </si>
  <si>
    <t>1818,089</t>
  </si>
  <si>
    <t>jama_stromy</t>
  </si>
  <si>
    <t>20,25</t>
  </si>
  <si>
    <t>strom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</si>
  <si>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</si>
  <si>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</si>
  <si>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</si>
  <si>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</si>
  <si>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</si>
  <si>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</si>
  <si>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</si>
  <si>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</si>
  <si>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</si>
  <si>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M - Práce a dodávky M</t>
  </si>
  <si>
    <t xml:space="preserve">    46-M - Zemní práce při extr.mont.pracích</t>
  </si>
  <si>
    <t>Zemní práce</t>
  </si>
  <si>
    <t>113106123</t>
  </si>
  <si>
    <t>Rozebrání dlažeb ze zámkových dlaždic komunikací pro pěší ručně (u DK pro předláždění)</t>
  </si>
  <si>
    <t>m2</t>
  </si>
  <si>
    <t>1009589687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</si>
  <si>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</si>
  <si>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111,782+55,368</t>
  </si>
  <si>
    <t>113106144</t>
  </si>
  <si>
    <t>Rozebrání dlažeb ze zámkových dlaždic komunikací pro pěší strojně pl přes 50 m2</t>
  </si>
  <si>
    <t>-2044938113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</si>
  <si>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</si>
  <si>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85,086+6,213+1,256+3,734</t>
  </si>
  <si>
    <t>113106187</t>
  </si>
  <si>
    <t>Rozebrání dlažeb vozovek ze zámkové dlažby s ložem z kameniva strojně pl do 50 m2</t>
  </si>
  <si>
    <t>-341656594</t>
  </si>
  <si>
    <t>Rozebrání dlažeb a dílců vozovek a ploch s přemístěním hmot na skládku na vzdálenost do 3 m nebo s naložením na dopravní prostředek, s jakoukoliv výplní spár strojně plochy jednotlivě do 50 m2 ze zámkové dlažby s ložem z kameniva</t>
  </si>
  <si>
    <t>6,637+25,161+54,213</t>
  </si>
  <si>
    <t>113107222</t>
  </si>
  <si>
    <t>Odstranění podkladu z kameniva drceného tl přes 100 do 200 mm strojně pl přes 200 m2</t>
  </si>
  <si>
    <t>-1232794670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</si>
  <si>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</si>
  <si>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dem_dl_ch_stroj+dem_dl_ch_ruc</t>
  </si>
  <si>
    <t>5</t>
  </si>
  <si>
    <t>113107223</t>
  </si>
  <si>
    <t>Odstranění podkladu z kameniva drceného tl přes 200 do 300 mm strojně pl přes 200 m2</t>
  </si>
  <si>
    <t>-1480196220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</si>
  <si>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</si>
  <si>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dem_voz+dem_dl_sil</t>
  </si>
  <si>
    <t>6</t>
  </si>
  <si>
    <t>113107243</t>
  </si>
  <si>
    <t>Odstranění podkladu nebo krytu živičného tl přes 100 do 150 mm strojně pl přes 200 m2</t>
  </si>
  <si>
    <t>1837129502</t>
  </si>
  <si>
    <t>Odstranění podkladů nebo krytů strojně plochy jednotlivě přes 200 m2 s přemístěním hmot na skládku na vzdálenost do 20 m nebo s naložením na dopravní prostředek živičných, o tl. vrstvy přes 100 do 150 mm</t>
  </si>
  <si>
    <t>2063,670+89,441</t>
  </si>
  <si>
    <t>113107322</t>
  </si>
  <si>
    <t>Odstranění podkladu z kameniva drceného tl přes 100 do 200 mm strojně pl do 50 m2</t>
  </si>
  <si>
    <t>156853045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</si>
  <si>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</si>
  <si>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8</t>
  </si>
  <si>
    <t>113107342</t>
  </si>
  <si>
    <t>Odstranění podkladu nebo krytu živičného tl přes 50 do 100 mm strojně pl do 50 m2</t>
  </si>
  <si>
    <t>1764530046</t>
  </si>
  <si>
    <t>Odstranění podkladů nebo krytů strojně plochy jednotlivě do 50 m2 s přemístěním hmot na skládku na vzdálenost do 3 m nebo s naložením na dopravní prostředek živičných, o tl. vrstvy přes 50 do 100 mm</t>
  </si>
  <si>
    <t>2,839+228,417+8,068+334,155+40,160+275,133</t>
  </si>
  <si>
    <t>122452204</t>
  </si>
  <si>
    <t>Odkopávky a prokopávky nezapažené pro silnice a dálnice v hornině třídy těžitelnosti II objem do 500 m3 strojně</t>
  </si>
  <si>
    <t>m3</t>
  </si>
  <si>
    <t>-1879919037</t>
  </si>
  <si>
    <t>Odkopávky a prokopávky nezapažené pro silnice a dálnice strojně v hornině třídy těžitelnosti II přes 100 do 500 m3</t>
  </si>
  <si>
    <t>2,530*0,39+8,181*0,58+2,324*0,47+31,972*0,14+8,612*0,29+3,830*0,41+137,073*0,52+71,431*0,27+25,284*0,29</t>
  </si>
  <si>
    <t>10</t>
  </si>
  <si>
    <t>131251100</t>
  </si>
  <si>
    <t>Hloubení jam nezapažených v hornině třídy těžitelnosti I skupiny 3 objem do 20 m3 strojně</t>
  </si>
  <si>
    <t>581372026</t>
  </si>
  <si>
    <t>Hloubení nezapažených jam a zářezů strojně s urovnáním dna do předepsaného profilu a spádu v hornině třídy těžitelnosti I skupiny 3 do 20 m3</t>
  </si>
  <si>
    <t>strom*(3*3*0,75)</t>
  </si>
  <si>
    <t>11</t>
  </si>
  <si>
    <t>132251101</t>
  </si>
  <si>
    <t>Hloubení rýh nezapažených š do 800 mm v hornině třídy těžitelnosti I skupiny 3 objem do 20 m3 strojně</t>
  </si>
  <si>
    <t>-1801518926</t>
  </si>
  <si>
    <t>Hloubení nezapažených rýh šířky do 800 mm strojně s urovnáním dna do předepsaného profilu a spádu v hornině třídy těžitelnosti I skupiny 3 do 20 m3</t>
  </si>
  <si>
    <t>UV*0,8*1,5+KG160*0,8*2,0</t>
  </si>
  <si>
    <t>ryha_zlab</t>
  </si>
  <si>
    <t>25*0,7*0,15</t>
  </si>
  <si>
    <t>162751117</t>
  </si>
  <si>
    <t>Vodorovné přemístění přes 9 000 do 10000 m výkopku/sypaniny z horniny třídy těžitelnosti I skupiny 1 až 3 (RC Sadov 11 km)</t>
  </si>
  <si>
    <t>1573886451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</si>
  <si>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</si>
  <si>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odkop+ryha+jama_stromy-zasyp</t>
  </si>
  <si>
    <t>13</t>
  </si>
  <si>
    <t>162751119</t>
  </si>
  <si>
    <t>Příplatek k vodorovnému přemístění výkopku/sypaniny z horniny třídy těžitelnosti I skupiny 1 až 3 ZKD 1000 m přes 10000 m (další 1 km)</t>
  </si>
  <si>
    <t>-1958559668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</si>
  <si>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</si>
  <si>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odvoz_zem*1</t>
  </si>
  <si>
    <t>14</t>
  </si>
  <si>
    <t>174151101</t>
  </si>
  <si>
    <t>Zásyp jam, šachet rýh nebo kolem objektů sypaninou se zhutněním</t>
  </si>
  <si>
    <t>384401122</t>
  </si>
  <si>
    <t>Zásyp sypaninou z jakékoliv horniny strojně s uložením výkopku ve vrstvách se zhutněním jam, šachet, rýh nebo kolem objektů v těchto vykopávkách</t>
  </si>
  <si>
    <t>ryha_kanal-loze-obetonovani-UV*0,864+jama_stromy-3*(1,34*1,34*3,14*0,75)</t>
  </si>
  <si>
    <t>181252305</t>
  </si>
  <si>
    <t>Úprava pláně pro silnice a dálnice na násypech se zhutněním</t>
  </si>
  <si>
    <t>-1533854941</t>
  </si>
  <si>
    <t>Úprava pláně na stavbách silnic a dálnic strojně na násypech se zhutněním</t>
  </si>
  <si>
    <t>dl_80+dl_60+dl_veget</t>
  </si>
  <si>
    <t>Zakládání</t>
  </si>
  <si>
    <t>272313611</t>
  </si>
  <si>
    <t>Základové klenby z betonu tř. C 16/20 (zaslepení rušených UV)</t>
  </si>
  <si>
    <t>-1494484233</t>
  </si>
  <si>
    <t>Základy z betonu prostého klenby z betonu kamenem neprokládaného tř. C 16/20</t>
  </si>
  <si>
    <t>6*0,5*0,5*0,1</t>
  </si>
  <si>
    <t>Vodorovné konstrukce</t>
  </si>
  <si>
    <t>17</t>
  </si>
  <si>
    <t>451572111</t>
  </si>
  <si>
    <t>Lože pod potrubí otevřený výkop z kameniva drobného těženého</t>
  </si>
  <si>
    <t>2015601772</t>
  </si>
  <si>
    <t>Lože pod potrubí, stoky a drobné objekty v otevřeném výkopu z kameniva drobného těženého 0 až 4 mm</t>
  </si>
  <si>
    <t>KG160*0,8*0,1</t>
  </si>
  <si>
    <t>Komunikace pozemní</t>
  </si>
  <si>
    <t>18</t>
  </si>
  <si>
    <t>564801012</t>
  </si>
  <si>
    <t>Podklad ze štěrkodrtě ŠDB frakce 0/32 mm plochy do 100 m2 tl 40 mm (vyrovnávka předláždění)</t>
  </si>
  <si>
    <t>1714820845</t>
  </si>
  <si>
    <t>Podklad ze štěrkodrti ŠD s rozprostřením a zhutněním plochy jednotlivě do 100 m2, po zhutnění tl. 40 mm</t>
  </si>
  <si>
    <t>19</t>
  </si>
  <si>
    <t>564851111</t>
  </si>
  <si>
    <t>Podklad ze štěrkodrtě ŠDA frakce 0/63 mm plochy přes 100 m2 tl 150 mm</t>
  </si>
  <si>
    <t>-419723147</t>
  </si>
  <si>
    <t>Podklad ze štěrkodrti ŠD s rozprostřením a zhutněním plochy přes 100 m2, po zhutnění tl. 150 mm</t>
  </si>
  <si>
    <t>KSC140+vegetacni</t>
  </si>
  <si>
    <t>564861011</t>
  </si>
  <si>
    <t>Podklad ze štěrkodrtě ŠDA frakce 0/63 mm plochy do 100 m2 tl 200 mm (překopy)</t>
  </si>
  <si>
    <t>995680409</t>
  </si>
  <si>
    <t>Podklad ze štěrkodrti ŠD s rozprostřením a zhutněním plochy jednotlivě do 100 m2, po zhutnění tl. 200 mm</t>
  </si>
  <si>
    <t>UV*0,76+KG160*1,0</t>
  </si>
  <si>
    <t>564861111</t>
  </si>
  <si>
    <t>Podklad ze štěrkodrtě ŠDA frakce 0/32 mm plochy přes 100 m2 tl 200 mm</t>
  </si>
  <si>
    <t>1552443682</t>
  </si>
  <si>
    <t>Podklad ze štěrkodrti ŠD s rozprostřením a zhutněním plochy přes 100 m2, po zhutnění tl. 200 mm</t>
  </si>
  <si>
    <t>22</t>
  </si>
  <si>
    <t>564861111.1</t>
  </si>
  <si>
    <t>Podklad ze štěrkodrtě ŠDA frakce 0/63 mm plochy přes 100 m2 tl 200 mm</t>
  </si>
  <si>
    <t>-1774148648</t>
  </si>
  <si>
    <t>2*park_dren</t>
  </si>
  <si>
    <t>23</t>
  </si>
  <si>
    <t>565155121</t>
  </si>
  <si>
    <t>Asfaltový beton vrstva podkladní ACP 16 (obalované kamenivo OKS) tl 70 mm š přes 3 m</t>
  </si>
  <si>
    <t>-134233194</t>
  </si>
  <si>
    <t>Asfaltový beton vrstva podkladní ACP 16 (obalované kamenivo střednězrnné - OKS)  s rozprostřením a zhutněním v pruhu šířky přes 3 m, po zhutnění tl. 70 mm</t>
  </si>
  <si>
    <t>vnitroblok</t>
  </si>
  <si>
    <t>4,630+4,271</t>
  </si>
  <si>
    <t>24</t>
  </si>
  <si>
    <t>567122111</t>
  </si>
  <si>
    <t>Podklad ze směsi stmelené cementem SC C 8/10 (KSC I) tl 120 mm</t>
  </si>
  <si>
    <t>-474480635</t>
  </si>
  <si>
    <t>Podklad ze směsi stmelené cementem SC bez dilatačních spár, s rozprostřením a zhutněním SC C 8/10 (KSC I), po zhutnění tl. 120 mm</t>
  </si>
  <si>
    <t>25</t>
  </si>
  <si>
    <t>567122113</t>
  </si>
  <si>
    <t>Podklad ze směsi stmelené cementem SC C 8/10 (KSC I) tl 140 mm</t>
  </si>
  <si>
    <t>-1770070371</t>
  </si>
  <si>
    <t>Podklad ze směsi stmelené cementem SC bez dilatačních spár, s rozprostřením a zhutněním SC C 8/10 (KSC I), po zhutnění tl. 140 mm</t>
  </si>
  <si>
    <t>park_pod+dl_sil_cerv_pod+sjezdy+prah+vodici+dl_80_slep</t>
  </si>
  <si>
    <t>26</t>
  </si>
  <si>
    <t>573231108</t>
  </si>
  <si>
    <t>Postřik živičný spojovací ze silniční emulze v množství 0,50 kg/m2</t>
  </si>
  <si>
    <t>-274191871</t>
  </si>
  <si>
    <t>Postřik spojovací PS bez posypu kamenivem ze silniční emulze, v množství 0,50 kg/m2</t>
  </si>
  <si>
    <t>zivice*2</t>
  </si>
  <si>
    <t>27</t>
  </si>
  <si>
    <t>577134221</t>
  </si>
  <si>
    <t>Asfaltový beton vrstva obrusná ACO 11 (ABS) tř. II tl 40 mm š přes 3 m z nemodifikovaného asfaltu</t>
  </si>
  <si>
    <t>-2069949472</t>
  </si>
  <si>
    <t>Asfaltový beton vrstva obrusná ACO 11 (ABS)  s rozprostřením a se zhutněním z nemodifikovaného asfaltu v pruhu šířky přes 3 m tř. II, po zhutnění tl. 40 mm</t>
  </si>
  <si>
    <t>1738,670+79,419</t>
  </si>
  <si>
    <t>596211113</t>
  </si>
  <si>
    <t>Kladení zámkové dlažby komunikací pro pěší ručně tl 60 mm skupiny A pl přes 300 m2</t>
  </si>
  <si>
    <t>-310854999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</si>
  <si>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300 m2</t>
  </si>
  <si>
    <t>Mezisoučet</t>
  </si>
  <si>
    <t>29</t>
  </si>
  <si>
    <t>M</t>
  </si>
  <si>
    <t>59245018</t>
  </si>
  <si>
    <t>dlažba tvar obdélník betonová 200x100x60mm přírodní</t>
  </si>
  <si>
    <t>822458066</t>
  </si>
  <si>
    <t>dl_60_prir*1,02</t>
  </si>
  <si>
    <t>30</t>
  </si>
  <si>
    <t>59245006</t>
  </si>
  <si>
    <t>dlažba tvar obdélník betonová pro nevidomé 200x100x60mm barevná</t>
  </si>
  <si>
    <t>883768342</t>
  </si>
  <si>
    <t>dl_60_slep*1,02</t>
  </si>
  <si>
    <t>31</t>
  </si>
  <si>
    <t>596212213</t>
  </si>
  <si>
    <t>Kladení zámkové dlažby pozemních komunikací ručně tl 80 mm skupiny A pl přes 300 m2</t>
  </si>
  <si>
    <t>-2048679917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</si>
  <si>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300 m2</t>
  </si>
  <si>
    <t>18,406+14,250+24,054</t>
  </si>
  <si>
    <t>2*0,5</t>
  </si>
  <si>
    <t>32,821+57,604+23,723+40,956</t>
  </si>
  <si>
    <t>3,68+5,755+8,713+4,260+3,167+2,926</t>
  </si>
  <si>
    <t>32</t>
  </si>
  <si>
    <t>59245030</t>
  </si>
  <si>
    <t>dlažba tvar čtverec betonová 200x200x80mm přírodní</t>
  </si>
  <si>
    <t>-1031542841</t>
  </si>
  <si>
    <t>(park_pod+dl_ZTP+prah)*1,02</t>
  </si>
  <si>
    <t>33</t>
  </si>
  <si>
    <t>59245004</t>
  </si>
  <si>
    <t>dlažba tvar čtverec betonová 200x200x80mm červená</t>
  </si>
  <si>
    <t>-1251100462</t>
  </si>
  <si>
    <t>dlažba tvar čtverec betonová 200x200x80mm barevná</t>
  </si>
  <si>
    <t>(dl_sil_cerv_pod+dl_sil_cerv_sik)*1,02</t>
  </si>
  <si>
    <t>34</t>
  </si>
  <si>
    <t>59245020</t>
  </si>
  <si>
    <t>dlažba tvar obdélník betonová 200x100x80mm přírodní</t>
  </si>
  <si>
    <t>1100667698</t>
  </si>
  <si>
    <t>sjezdy*1,02</t>
  </si>
  <si>
    <t>35</t>
  </si>
  <si>
    <t>59245226</t>
  </si>
  <si>
    <t>dlažba tvar obdélník betonová pro nevidomé 200x100x80mm červená</t>
  </si>
  <si>
    <t>675714688</t>
  </si>
  <si>
    <t>dlažba tvar obdélník betonová pro nevidomé 200x100x80mm barevná</t>
  </si>
  <si>
    <t>dl_80_slep*1,02</t>
  </si>
  <si>
    <t>36</t>
  </si>
  <si>
    <t>59245226.1</t>
  </si>
  <si>
    <t>dlažba tvar čtverec betonová vodící linie pro nevidomé 200x200x80mm červená</t>
  </si>
  <si>
    <t>R-pol.</t>
  </si>
  <si>
    <t>1524400579</t>
  </si>
  <si>
    <t>vodici*1,02</t>
  </si>
  <si>
    <t>37</t>
  </si>
  <si>
    <t>596412212</t>
  </si>
  <si>
    <t>Kladení dlažby z vegetačních tvárnic pozemních komunikací tl 80 mm pl přes 100 do 300 m2</t>
  </si>
  <si>
    <t>810230215</t>
  </si>
  <si>
    <t>Kladení dlažby z betonových vegetačních dlaždic pozemních komunikací  s ložem z kameniva těženého nebo drceného tl. do 50 mm, s vyplněním spár a vegetačních otvorů, s hutněním vibrováním tl. 80 mm, pro plochy přes 100 do 300 m2</t>
  </si>
  <si>
    <t>38</t>
  </si>
  <si>
    <t>59246016</t>
  </si>
  <si>
    <t>dlažba plošná betonová vegetační 600x400x80mm</t>
  </si>
  <si>
    <t>1855691033</t>
  </si>
  <si>
    <t>vegetacni*1,02</t>
  </si>
  <si>
    <t>39</t>
  </si>
  <si>
    <t>59246026</t>
  </si>
  <si>
    <t>dlažba obdélník betonová drenážní 170x210x80mm přírodní</t>
  </si>
  <si>
    <t>-1268797980</t>
  </si>
  <si>
    <t>dl_dren*1,03</t>
  </si>
  <si>
    <t>Trubní vedení</t>
  </si>
  <si>
    <t>40</t>
  </si>
  <si>
    <t>871315221</t>
  </si>
  <si>
    <t>Kanalizační potrubí z tvrdého PVC jednovrstvé tuhost třídy SN8 DN 160</t>
  </si>
  <si>
    <t>m</t>
  </si>
  <si>
    <t>1325234556</t>
  </si>
  <si>
    <t>Kanalizační potrubí z tvrdého PVC v otevřeném výkopu ve sklonu do 20 %, hladkého plnostěnného jednovrstvého, tuhost třídy SN 8 DN 160</t>
  </si>
  <si>
    <t>UV+6+1+8+1</t>
  </si>
  <si>
    <t>877275211</t>
  </si>
  <si>
    <t>Montáž tvarovek z tvrdého PVC-systém KG nebo z polypropylenu-systém KG 2000 jednoosé DN 125</t>
  </si>
  <si>
    <t>1404119830</t>
  </si>
  <si>
    <t>Montáž tvarovek na kanalizačním potrubí z trub z plastu  z tvrdého PVC nebo z polypropylenu v otevřeném výkopu jednoosých DN 125</t>
  </si>
  <si>
    <t>42</t>
  </si>
  <si>
    <t>28611358</t>
  </si>
  <si>
    <t>koleno kanalizace PVC KG 125x87°</t>
  </si>
  <si>
    <t>921178992</t>
  </si>
  <si>
    <t>43</t>
  </si>
  <si>
    <t>877315211</t>
  </si>
  <si>
    <t>Montáž tvarovek z tvrdého PVC-systém KG nebo z polypropylenu-systém KG 2000 jednoosé DN 160</t>
  </si>
  <si>
    <t>-150992611</t>
  </si>
  <si>
    <t>Montáž tvarovek na kanalizačním potrubí z trub z plastu  z tvrdého PVC nebo z polypropylenu v otevřeném výkopu jednoosých DN 160</t>
  </si>
  <si>
    <t>44</t>
  </si>
  <si>
    <t>28611359</t>
  </si>
  <si>
    <t>koleno kanalizace PVC KG 160x15°</t>
  </si>
  <si>
    <t>45684784</t>
  </si>
  <si>
    <t>UV*2</t>
  </si>
  <si>
    <t>45</t>
  </si>
  <si>
    <t>28611361</t>
  </si>
  <si>
    <t>koleno kanalizační PVC KG 160x45°</t>
  </si>
  <si>
    <t>496998053</t>
  </si>
  <si>
    <t>UV*3+2</t>
  </si>
  <si>
    <t>46</t>
  </si>
  <si>
    <t>28611506</t>
  </si>
  <si>
    <t>redukce kanalizační PVC 160/125</t>
  </si>
  <si>
    <t>40880357</t>
  </si>
  <si>
    <t>47</t>
  </si>
  <si>
    <t>877315221</t>
  </si>
  <si>
    <t>Montáž tvarovek z tvrdého PVC-systém KG nebo z polypropylenu-systém KG 2000 dvouosé DN 160</t>
  </si>
  <si>
    <t>356325499</t>
  </si>
  <si>
    <t>Montáž tvarovek na kanalizačním potrubí z trub z plastu  z tvrdého PVC nebo z polypropylenu v otevřeném výkopu dvouosých DN 160</t>
  </si>
  <si>
    <t>48</t>
  </si>
  <si>
    <t>28611392</t>
  </si>
  <si>
    <t>odbočka kanalizační PVC s hrdlem 160/160/45°</t>
  </si>
  <si>
    <t>-1548348038</t>
  </si>
  <si>
    <t>49</t>
  </si>
  <si>
    <t>890411851</t>
  </si>
  <si>
    <t>Bourání šachet z prefabrikovaných skruží strojně obestavěného prostoru do 1,5 m3</t>
  </si>
  <si>
    <t>-148806702</t>
  </si>
  <si>
    <t>Bourání šachet a jímek strojně velikosti obestavěného prostoru do 1,5 m3 z prefabrikovaných skruží</t>
  </si>
  <si>
    <t>11*(0,6*0,6*1,4)</t>
  </si>
  <si>
    <t>50</t>
  </si>
  <si>
    <t>894411311</t>
  </si>
  <si>
    <t>Osazení betonových nebo železobetonových dílců pro šachty skruží rovných</t>
  </si>
  <si>
    <t>-601475169</t>
  </si>
  <si>
    <t>51</t>
  </si>
  <si>
    <t>59226028.1</t>
  </si>
  <si>
    <t>skruž kruhové nádrže DN 2500 v 750mm</t>
  </si>
  <si>
    <t>-1891932193</t>
  </si>
  <si>
    <t>skruž kruhové nádrže DN 2500 v 1500mm užitný objem 7,363m3</t>
  </si>
  <si>
    <t>52</t>
  </si>
  <si>
    <t>895941302</t>
  </si>
  <si>
    <t>Osazení vpusti uliční DN 450 z betonových dílců dno s kalištěm</t>
  </si>
  <si>
    <t>1280291852</t>
  </si>
  <si>
    <t>Osazení vpusti uliční z betonových dílců DN 450 dno s kalištěm</t>
  </si>
  <si>
    <t>53</t>
  </si>
  <si>
    <t>59223852</t>
  </si>
  <si>
    <t>dno pro uliční vpusť s kalovou prohlubní betonové 450x300x50mm</t>
  </si>
  <si>
    <t>-1710058357</t>
  </si>
  <si>
    <t>54</t>
  </si>
  <si>
    <t>895941314</t>
  </si>
  <si>
    <t>Osazení vpusti uliční DN 450 z betonových dílců skruž horní 570 mm</t>
  </si>
  <si>
    <t>-398834025</t>
  </si>
  <si>
    <t>Osazení vpusti uliční z betonových dílců DN 450 skruž horní 570 mm</t>
  </si>
  <si>
    <t>55</t>
  </si>
  <si>
    <t>59223858</t>
  </si>
  <si>
    <t>skruž pro uliční vpusť horní betonová 450x570x50mm</t>
  </si>
  <si>
    <t>612408047</t>
  </si>
  <si>
    <t>56</t>
  </si>
  <si>
    <t>895941331</t>
  </si>
  <si>
    <t>Osazení vpusti uliční DN 450 z betonových dílců skruž průběžná s výtokem</t>
  </si>
  <si>
    <t>1747549079</t>
  </si>
  <si>
    <t>Osazení vpusti uliční z betonových dílců DN 450 skruž průběžná s výtokem</t>
  </si>
  <si>
    <t>57</t>
  </si>
  <si>
    <t>59223854</t>
  </si>
  <si>
    <t>skruž pro uliční vpusť s výtokovým otvorem PVC betonová 450x350x50mm</t>
  </si>
  <si>
    <t>-123822166</t>
  </si>
  <si>
    <t>58</t>
  </si>
  <si>
    <t>899201211</t>
  </si>
  <si>
    <t>Demontáž mříží litinových včetně rámů hmotnosti do 50 kg</t>
  </si>
  <si>
    <t>493349087</t>
  </si>
  <si>
    <t>Demontáž mříží litinových včetně rámů, hmotnosti jednotlivě do 50 kg</t>
  </si>
  <si>
    <t>59</t>
  </si>
  <si>
    <t>899204112</t>
  </si>
  <si>
    <t>Osazení mříží litinových včetně rámů a košů na bahno pro třídu zatížení D400, E600</t>
  </si>
  <si>
    <t>1654232081</t>
  </si>
  <si>
    <t>60</t>
  </si>
  <si>
    <t>59223864</t>
  </si>
  <si>
    <t>prstenec pro uliční vpusť vyrovnávací betonový 390x60x130mm</t>
  </si>
  <si>
    <t>-1868834276</t>
  </si>
  <si>
    <t>61</t>
  </si>
  <si>
    <t>59224481</t>
  </si>
  <si>
    <t>mříž vtoková s rámem pro uliční vpusť 500x500, zatížení 40 tun</t>
  </si>
  <si>
    <t>414310266</t>
  </si>
  <si>
    <t>62</t>
  </si>
  <si>
    <t>899331111</t>
  </si>
  <si>
    <t>Výšková úprava uličního vstupu nebo vpusti do 200 mm zvýšením poklopu</t>
  </si>
  <si>
    <t>-259948868</t>
  </si>
  <si>
    <t>Výšková úprava uličního vstupu nebo vpusti do 200 mm  zvýšením poklopu</t>
  </si>
  <si>
    <t>63</t>
  </si>
  <si>
    <t>899431111</t>
  </si>
  <si>
    <t>Výšková úprava uličního vstupu nebo vpusti do 200 mm zvýšením krycího hrnce, šoupěte nebo hydrantu</t>
  </si>
  <si>
    <t>-2073592742</t>
  </si>
  <si>
    <t>Výšková úprava uličního vstupu nebo vpusti do 200 mm  zvýšením krycího hrnce, šoupěte nebo hydrantu bez úpravy armatur</t>
  </si>
  <si>
    <t>64</t>
  </si>
  <si>
    <t>899623151</t>
  </si>
  <si>
    <t>Obetonování potrubí nebo zdiva stok betonem prostým tř. C 16/20 v otevřeném výkopu</t>
  </si>
  <si>
    <t>-565046379</t>
  </si>
  <si>
    <t>Obetonování potrubí nebo zdiva stok betonem prostým v otevřeném výkopu, betonem tř. C 16/20</t>
  </si>
  <si>
    <t>KG160*0,7864</t>
  </si>
  <si>
    <t>65</t>
  </si>
  <si>
    <t>914111111</t>
  </si>
  <si>
    <t>Montáž svislé dopravní značky do velikosti 1 m2 objímkami na sloupek nebo konzolu</t>
  </si>
  <si>
    <t>1837879008</t>
  </si>
  <si>
    <t>Montáž svislé dopravní značky základní  velikosti do 1 m2 objímkami na sloupky nebo konzoly</t>
  </si>
  <si>
    <t>66</t>
  </si>
  <si>
    <t>40445608</t>
  </si>
  <si>
    <t>značky upravující přednost P1, P4 700mm</t>
  </si>
  <si>
    <t>-1183591682</t>
  </si>
  <si>
    <t>P4+P4_sl</t>
  </si>
  <si>
    <t>67</t>
  </si>
  <si>
    <t>40445620</t>
  </si>
  <si>
    <t>zákazové, příkazové dopravní značky B1-B34, C1-15 700mm</t>
  </si>
  <si>
    <t>-1429281636</t>
  </si>
  <si>
    <t>B28+B28_sl+C3a</t>
  </si>
  <si>
    <t>68</t>
  </si>
  <si>
    <t>40445621</t>
  </si>
  <si>
    <t>informativní značky provozní IP1-IP3, IP4b-IP7, IP10a, b 500x500mm</t>
  </si>
  <si>
    <t>-1450328441</t>
  </si>
  <si>
    <t>IP4b+IP4b_sl+IP6_sl</t>
  </si>
  <si>
    <t>69</t>
  </si>
  <si>
    <t>40445625</t>
  </si>
  <si>
    <t>informativní značky provozní IP8, IP9, IP11-IP13 500x700mm</t>
  </si>
  <si>
    <t>171209573</t>
  </si>
  <si>
    <t>70</t>
  </si>
  <si>
    <t>40445626</t>
  </si>
  <si>
    <t>informativní značky provozní IP14-IP29, IP31 750x1000mm</t>
  </si>
  <si>
    <t>1426397996</t>
  </si>
  <si>
    <t>71</t>
  </si>
  <si>
    <t>914511112</t>
  </si>
  <si>
    <t>Montáž sloupku dopravních značek délky do 3,5 m s betonovým základem a patkou</t>
  </si>
  <si>
    <t>-1695305447</t>
  </si>
  <si>
    <t>Montáž sloupku dopravních značek  délky do 3,5 m do hliníkové patky</t>
  </si>
  <si>
    <t>72</t>
  </si>
  <si>
    <t>40445225</t>
  </si>
  <si>
    <t>sloupek pro dopravní značku Zn D 60mm v 3,5m</t>
  </si>
  <si>
    <t>106588828</t>
  </si>
  <si>
    <t>73</t>
  </si>
  <si>
    <t>915111111</t>
  </si>
  <si>
    <t>Vodorovné dopravní značení dělící čáry souvislé š 125 mm základní bílá barva</t>
  </si>
  <si>
    <t>1618009341</t>
  </si>
  <si>
    <t>Vodorovné dopravní značení stříkané barvou  dělící čára šířky 125 mm souvislá bílá základní</t>
  </si>
  <si>
    <t>V1a</t>
  </si>
  <si>
    <t>V10a</t>
  </si>
  <si>
    <t>12,5</t>
  </si>
  <si>
    <t>74</t>
  </si>
  <si>
    <t>915111121</t>
  </si>
  <si>
    <t>Vodorovné dopravní značení dělící čáry přerušované š 125 mm základní bílá barva</t>
  </si>
  <si>
    <t>2027667936</t>
  </si>
  <si>
    <t>Vodorovné dopravní značení stříkané barvou  dělící čára šířky 125 mm přerušovaná bílá základní</t>
  </si>
  <si>
    <t>26+15</t>
  </si>
  <si>
    <t>75</t>
  </si>
  <si>
    <t>915121111</t>
  </si>
  <si>
    <t>Vodorovné dopravní značení vodící čáry souvislé š 250 mm základní bílá barva</t>
  </si>
  <si>
    <t>1305974623</t>
  </si>
  <si>
    <t>Vodorovné dopravní značení stříkané barvou  vodící čára bílá šířky 250 mm souvislá základní</t>
  </si>
  <si>
    <t>V4</t>
  </si>
  <si>
    <t>6+2,5+11,5</t>
  </si>
  <si>
    <t>76</t>
  </si>
  <si>
    <t>915121121</t>
  </si>
  <si>
    <t>Vodorovné dopravní značení vodící čáry přerušované š 250 mm základní bílá barva</t>
  </si>
  <si>
    <t>-1059313269</t>
  </si>
  <si>
    <t>Vodorovné dopravní značení stříkané barvou  vodící čára bílá šířky 250 mm přerušovaná základní</t>
  </si>
  <si>
    <t>77</t>
  </si>
  <si>
    <t>915131111</t>
  </si>
  <si>
    <t>Vodorovné dopravní značení přechody pro chodce, šipky, symboly základní bílá barva</t>
  </si>
  <si>
    <t>-1745237289</t>
  </si>
  <si>
    <t>Vodorovné dopravní značení stříkané barvou  přechody pro chodce, šipky, symboly bílé základní</t>
  </si>
  <si>
    <t>V7a</t>
  </si>
  <si>
    <t>3*7</t>
  </si>
  <si>
    <t>V10f</t>
  </si>
  <si>
    <t>V13</t>
  </si>
  <si>
    <t>8+13,5</t>
  </si>
  <si>
    <t>V5</t>
  </si>
  <si>
    <t>11*0,5</t>
  </si>
  <si>
    <t>78</t>
  </si>
  <si>
    <t>915131115</t>
  </si>
  <si>
    <t>Vodorovné dopravní značení přechody pro chodce, šipky, symboly základní žlutá barva</t>
  </si>
  <si>
    <t>-904000055</t>
  </si>
  <si>
    <t>Vodorovné dopravní značení stříkané barvou  přechody pro chodce, šipky, symboly žluté základní</t>
  </si>
  <si>
    <t>V12a</t>
  </si>
  <si>
    <t>21,5</t>
  </si>
  <si>
    <t>79</t>
  </si>
  <si>
    <t>915611111</t>
  </si>
  <si>
    <t>Předznačení vodorovného liniového značení</t>
  </si>
  <si>
    <t>1823083003</t>
  </si>
  <si>
    <t>Předznačení pro vodorovné značení  stříkané barvou nebo prováděné z nátěrových hmot liniové dělicí čáry, vodicí proužky</t>
  </si>
  <si>
    <t>V125_p+V2b+V10d</t>
  </si>
  <si>
    <t>80</t>
  </si>
  <si>
    <t>916131213.1</t>
  </si>
  <si>
    <t>Osazení silničního obrubníku betonového stojatého s oboustrannou boční opěrou do lože z betonu prostého C16/20 n XF1</t>
  </si>
  <si>
    <t>-1780076706</t>
  </si>
  <si>
    <t>Osazení silničního obrubníku betonového se zřízením lože, s vyplněním a zatřením spár cementovou maltou stojatého s boční opěrou z betonu prostého, do lože z betonu prostého</t>
  </si>
  <si>
    <t>4,320</t>
  </si>
  <si>
    <t>3*0,15</t>
  </si>
  <si>
    <t>obr_sil</t>
  </si>
  <si>
    <t>81</t>
  </si>
  <si>
    <t>59217034</t>
  </si>
  <si>
    <t>obrubník betonový silniční 1000x150x300mm</t>
  </si>
  <si>
    <t>266099111</t>
  </si>
  <si>
    <t>obr_sil_100*1,02</t>
  </si>
  <si>
    <t>82</t>
  </si>
  <si>
    <t>59217026</t>
  </si>
  <si>
    <t>obrubník betonový silniční 500x150x250mm</t>
  </si>
  <si>
    <t>1373156486</t>
  </si>
  <si>
    <t>obr_sil_50*1,02</t>
  </si>
  <si>
    <t>83</t>
  </si>
  <si>
    <t>59217026.1</t>
  </si>
  <si>
    <t>obrubník betonový silniční roh vnitřní 150x150x250mm</t>
  </si>
  <si>
    <t>1217776498</t>
  </si>
  <si>
    <t>obr_sil_ROHV/0,15</t>
  </si>
  <si>
    <t>84</t>
  </si>
  <si>
    <t>59217029</t>
  </si>
  <si>
    <t>obrubník betonový silniční nájezdový 1000x150x150mm</t>
  </si>
  <si>
    <t>-1851392431</t>
  </si>
  <si>
    <t>obr_sil_N*1,02</t>
  </si>
  <si>
    <t>85</t>
  </si>
  <si>
    <t>59217030</t>
  </si>
  <si>
    <t>obrubník betonový silniční přechodový 1000x150x150-250mm</t>
  </si>
  <si>
    <t>-1494327125</t>
  </si>
  <si>
    <t>obr_sil_PL+obr_sil_PP</t>
  </si>
  <si>
    <t>86</t>
  </si>
  <si>
    <t>59217035.1</t>
  </si>
  <si>
    <t>obrubník betonový obloukový vnější R=0,5m 780x150x250mm</t>
  </si>
  <si>
    <t>-354769676</t>
  </si>
  <si>
    <t>obrubník betonový obloukový vnější 780x150x250mm</t>
  </si>
  <si>
    <t>obr_sil_R50/0,785*1,02</t>
  </si>
  <si>
    <t>87</t>
  </si>
  <si>
    <t>59217035.2</t>
  </si>
  <si>
    <t>obrubník betonový obloukový vnější R=1,0m 780x150x250mm</t>
  </si>
  <si>
    <t>441520190</t>
  </si>
  <si>
    <t>obr_sil_R100/0,785*1,02</t>
  </si>
  <si>
    <t>88</t>
  </si>
  <si>
    <t>59217035.3</t>
  </si>
  <si>
    <t>obrubník betonový obloukový vnější R=2,0m 780x150x250mm</t>
  </si>
  <si>
    <t>-1413168990</t>
  </si>
  <si>
    <t>obr_sil_R200/0,785*1,02</t>
  </si>
  <si>
    <t>89</t>
  </si>
  <si>
    <t>59217035.6</t>
  </si>
  <si>
    <t>obrubník betonový obloukový vnitřní R=1,0m 780x150x250mm</t>
  </si>
  <si>
    <t>1509097007</t>
  </si>
  <si>
    <t>obr_sil_RV100/0,785*1,02</t>
  </si>
  <si>
    <t>90</t>
  </si>
  <si>
    <t>916231213.1</t>
  </si>
  <si>
    <t>Osazení chodníkového obrubníku betonového stojatého s oboustrannou boční opěrou do lože z betonu prostého C16/20 n XF1</t>
  </si>
  <si>
    <t>1451515862</t>
  </si>
  <si>
    <t>Osazení chodníkového obrubníku betonového se zřízením lože, s vyplněním a zatřením spár cementovou maltou stojatého s boční opěrou z betonu prostého, do lože z betonu prostého</t>
  </si>
  <si>
    <t>obr_ch</t>
  </si>
  <si>
    <t>91</t>
  </si>
  <si>
    <t>59217036</t>
  </si>
  <si>
    <t>obrubník betonový parkový přírodní 500x80x250mm</t>
  </si>
  <si>
    <t>-477926623</t>
  </si>
  <si>
    <t>obr_ch_50*1,02</t>
  </si>
  <si>
    <t>92</t>
  </si>
  <si>
    <t>59217036.1</t>
  </si>
  <si>
    <t>obrubník betonový parkový přírodní oblouk vnější R=0,5m 780x80x250mm</t>
  </si>
  <si>
    <t>-2075944854</t>
  </si>
  <si>
    <t>obr_ch_R50/0,785*1,02</t>
  </si>
  <si>
    <t>93</t>
  </si>
  <si>
    <t>59217036.2</t>
  </si>
  <si>
    <t>obrubník betonový parkový přírodní oblouk vnější R=1,0m 780x80x250mm</t>
  </si>
  <si>
    <t>1014422570</t>
  </si>
  <si>
    <t>obr_ch_R100/0,785*1,02</t>
  </si>
  <si>
    <t>94</t>
  </si>
  <si>
    <t>919112212</t>
  </si>
  <si>
    <t>Řezání spár pro vytvoření komůrky š 10 mm hl 20 mm pro těsnící zálivku v živičném krytu</t>
  </si>
  <si>
    <t>-71700037</t>
  </si>
  <si>
    <t>Řezání dilatačních spár v živičném krytu  vytvoření komůrky pro těsnící zálivku šířky 10 mm, hloubky 20 mm</t>
  </si>
  <si>
    <t>95</t>
  </si>
  <si>
    <t>919122111</t>
  </si>
  <si>
    <t>Těsnění spár zálivkou za tepla pro komůrky š 10 mm hl 20 mm s těsnicím profilem</t>
  </si>
  <si>
    <t>1858895873</t>
  </si>
  <si>
    <t>Utěsnění dilatačních spár zálivkou za tepla  v cementobetonovém nebo živičném krytu včetně adhezního nátěru s těsnicím profilem pod zálivkou, pro komůrky šířky 10 mm, hloubky 20 mm</t>
  </si>
  <si>
    <t>96</t>
  </si>
  <si>
    <t>919726123.1</t>
  </si>
  <si>
    <t>Geotextilie pro ochranu, separaci a filtraci netkaná sorpční REO Fb měrná hmotnost 400g/m2</t>
  </si>
  <si>
    <t>-25279786</t>
  </si>
  <si>
    <t>Geotextilie netkaná pro ochranu, separaci nebo filtraci měrná hmotnost přes 300 do 500 g/m2</t>
  </si>
  <si>
    <t>dl_ZTP+dl_dren</t>
  </si>
  <si>
    <t>97</t>
  </si>
  <si>
    <t>919735112</t>
  </si>
  <si>
    <t>Řezání stávajícího živičného krytu hl přes 50 do 100 mm (řez živ. chodníky)</t>
  </si>
  <si>
    <t>-160317276</t>
  </si>
  <si>
    <t>Řezání stávajícího živičného krytu nebo podkladu  hloubky přes 50 do 100 mm</t>
  </si>
  <si>
    <t>3,080+6,304+8,52+7,82+2,438+1,869+5,026+4,86+2,171+2,522+11,587+11,804+2,832</t>
  </si>
  <si>
    <t>98</t>
  </si>
  <si>
    <t>919735113</t>
  </si>
  <si>
    <t>Řezání stávajícího živičného krytu hl přes 100 do 150 mm (řez živ_vozovka)</t>
  </si>
  <si>
    <t>975405130</t>
  </si>
  <si>
    <t>Řezání stávajícího živičného krytu nebo podkladu  hloubky přes 100 do 150 mm</t>
  </si>
  <si>
    <t>28,178+6,081+7,15</t>
  </si>
  <si>
    <t>99</t>
  </si>
  <si>
    <t>935114111.1</t>
  </si>
  <si>
    <t>Mikroštěrbinový odvodňovací betonový žlab 220x260 mm bez vnitřního spádu se základem (pouze montáž)</t>
  </si>
  <si>
    <t>-24833092</t>
  </si>
  <si>
    <t>Štěrbinový odvodňovací betonový žlab se základem z betonu prostého a s obetonováním rozměru 220x260 mm (mikroštěrbinový) bez vnitřního spádu</t>
  </si>
  <si>
    <t>100</t>
  </si>
  <si>
    <t>59221012</t>
  </si>
  <si>
    <t>trouba mikroštěrbinová betonová s přerušovanou štěrbinou bez vnitřního spádu 220x260x1000mm</t>
  </si>
  <si>
    <t>-1091682757</t>
  </si>
  <si>
    <t>101</t>
  </si>
  <si>
    <t>59221012.1</t>
  </si>
  <si>
    <t>záslepka trouby mikroštěrbinové betonové 220x260 mm (1x pero + 1x drážka)</t>
  </si>
  <si>
    <t>-498043552</t>
  </si>
  <si>
    <t>102</t>
  </si>
  <si>
    <t>59221012.3</t>
  </si>
  <si>
    <t>trouba mikroštěrbinová betonová čistící kus základní Co 220x260x1000mm</t>
  </si>
  <si>
    <t>1982719904</t>
  </si>
  <si>
    <t>103</t>
  </si>
  <si>
    <t>59221012.4</t>
  </si>
  <si>
    <t>trouba mikroštěrbinová betonová vpusťový komplet základní Vo 220x260x1000mm</t>
  </si>
  <si>
    <t>-805796956</t>
  </si>
  <si>
    <t>104</t>
  </si>
  <si>
    <t>59221012.5</t>
  </si>
  <si>
    <t>hrnec + přechodová deska pro vpusťový komplet mikroštěrbinové betonové trouby</t>
  </si>
  <si>
    <t>-1579011961</t>
  </si>
  <si>
    <t>105</t>
  </si>
  <si>
    <t>966006132</t>
  </si>
  <si>
    <t>Odstranění značek dopravních nebo orientačních se sloupky s betonovými patkami</t>
  </si>
  <si>
    <t>637807454</t>
  </si>
  <si>
    <t>Odstranění dopravních nebo orientačních značek se sloupkem  s uložením hmot na vzdálenost do 20 m nebo s naložením na dopravní prostředek, se zásypem jam a jeho zhutněním s betonovou patkou</t>
  </si>
  <si>
    <t>106</t>
  </si>
  <si>
    <t>966006211</t>
  </si>
  <si>
    <t>Odstranění svislých dopravních značek ze sloupů, sloupků nebo konzol</t>
  </si>
  <si>
    <t>-1657210714</t>
  </si>
  <si>
    <t>Odstranění (demontáž) svislých dopravních značek  s odklizením materiálu na skládku na vzdálenost do 20 m nebo s naložením na dopravní prostředek ze sloupů, sloupků nebo konzol</t>
  </si>
  <si>
    <t>107</t>
  </si>
  <si>
    <t>971052331</t>
  </si>
  <si>
    <t>Vybourání nebo prorážení otvorů v ŽB příčkách a zdech pl do 0,09 m2 tl do 150 mm (napojení kanalizačních přípojek na revizní šachty)</t>
  </si>
  <si>
    <t>-2004146055</t>
  </si>
  <si>
    <t>Vybourání a prorážení otvorů v železobetonových příčkách a zdech  základových nebo nadzákladových, plochy do 0,09 m2, tl. do 150 mm</t>
  </si>
  <si>
    <t>997</t>
  </si>
  <si>
    <t>Přesun sutě</t>
  </si>
  <si>
    <t>108</t>
  </si>
  <si>
    <t>997013861</t>
  </si>
  <si>
    <t>Poplatek za uložení stavebního odpadu na recyklační skládce (skládkovné) z prostého betonu kód odpadu 17 01 01</t>
  </si>
  <si>
    <t>t</t>
  </si>
  <si>
    <t>-1646783566</t>
  </si>
  <si>
    <t>Poplatek za uložení stavebního odpadu na recyklační skládce (skládkovné) z prostého betonu zatříděného do Katalogu odpadů pod kódem 17 01 01</t>
  </si>
  <si>
    <t>109</t>
  </si>
  <si>
    <t>997013873</t>
  </si>
  <si>
    <t>Poplatek za uložení stavebního odpadu na recyklační skládce (skládkovné) zeminy a kamení zatříděného do Katalogu odpadů pod kódem 17 05 04</t>
  </si>
  <si>
    <t>1223149992</t>
  </si>
  <si>
    <t>110</t>
  </si>
  <si>
    <t>997013875</t>
  </si>
  <si>
    <t>Poplatek za uložení stavebního odpadu na recyklační skládce (skládkovné) asfaltového bez obsahu dehtu zatříděného do Katalogu odpadů pod kódem 17 03 02</t>
  </si>
  <si>
    <t>1924612689</t>
  </si>
  <si>
    <t>111</t>
  </si>
  <si>
    <t>997221551</t>
  </si>
  <si>
    <t>Vodorovná doprava suti ze sypkých materiálů do 1 km (RC Sadov 11 km)</t>
  </si>
  <si>
    <t>2029859549</t>
  </si>
  <si>
    <t>Vodorovná doprava suti  bez naložení, ale se složením a s hrubým urovnáním ze sypkých materiálů, na vzdálenost do 1 km</t>
  </si>
  <si>
    <t>76,397+985,214+257,744</t>
  </si>
  <si>
    <t>112</t>
  </si>
  <si>
    <t>997221559</t>
  </si>
  <si>
    <t>Příplatek ZKD 1 km u vodorovné dopravy suti ze sypkých materiálů (dalších 10 km)</t>
  </si>
  <si>
    <t>1629066417</t>
  </si>
  <si>
    <t>Vodorovná doprava suti  bez naložení, ale se složením a s hrubým urovnáním Příplatek k ceně za každý další i započatý 1 km přes 1 km</t>
  </si>
  <si>
    <t>sut_kam*10</t>
  </si>
  <si>
    <t>113</t>
  </si>
  <si>
    <t>997221561</t>
  </si>
  <si>
    <t>Vodorovná doprava suti z kusových materiálů do 1 km (RC Sadov 11 km)</t>
  </si>
  <si>
    <t>-1317070625</t>
  </si>
  <si>
    <t>Vodorovná doprava suti  bez naložení, ale se složením a s hrubým urovnáním z kusových materiálů, na vzdálenost do 1 km</t>
  </si>
  <si>
    <t>25,035+25,373+10,644+0,574+0,17</t>
  </si>
  <si>
    <t>680,383+195,53</t>
  </si>
  <si>
    <t>114</t>
  </si>
  <si>
    <t>997221569</t>
  </si>
  <si>
    <t>Příplatek ZKD 1 km u vodorovné dopravy suti z kusových materiálů (dalších 10 km)</t>
  </si>
  <si>
    <t>-138285839</t>
  </si>
  <si>
    <t>sut_kus*10</t>
  </si>
  <si>
    <t>998</t>
  </si>
  <si>
    <t>Přesun hmot</t>
  </si>
  <si>
    <t>115</t>
  </si>
  <si>
    <t>998223011</t>
  </si>
  <si>
    <t>Přesun hmot pro pozemní komunikace s krytem dlážděným</t>
  </si>
  <si>
    <t>1221718842</t>
  </si>
  <si>
    <t>Přesun hmot pro pozemní komunikace s krytem dlážděným  dopravní vzdálenost do 200 m jakékoliv délky objektu</t>
  </si>
  <si>
    <t>PSV</t>
  </si>
  <si>
    <t>Práce a dodávky PSV</t>
  </si>
  <si>
    <t>711</t>
  </si>
  <si>
    <t>Izolace proti vodě, vlhkosti a plynům</t>
  </si>
  <si>
    <t>116</t>
  </si>
  <si>
    <t>711471053</t>
  </si>
  <si>
    <t>Provedení vodorovné izolace proti tlakové vodě termoplasty volně položenou fólií z nízkolehčeného PE</t>
  </si>
  <si>
    <t>-1663628092</t>
  </si>
  <si>
    <t>Provedení izolace proti povrchové a podpovrchové tlakové vodě termoplasty  na ploše vodorovné V folií z nízkolehčeného PE položenou volně</t>
  </si>
  <si>
    <t>(35,615+33,776+36,706+24,155+15,573)*2</t>
  </si>
  <si>
    <t>117</t>
  </si>
  <si>
    <t>28323010</t>
  </si>
  <si>
    <t>fólie profilovaná (nopová) drenážní HDPE s výškou nopů 20mm</t>
  </si>
  <si>
    <t>-1365039936</t>
  </si>
  <si>
    <t>nopova*1,02</t>
  </si>
  <si>
    <t>Práce a dodávky M</t>
  </si>
  <si>
    <t>46-M</t>
  </si>
  <si>
    <t>Zemní práce při extr.mont.pracích</t>
  </si>
  <si>
    <t>118</t>
  </si>
  <si>
    <t>460010024</t>
  </si>
  <si>
    <t>Vytyčení trasy vedení kabelového podzemního v zastavěném prostoru</t>
  </si>
  <si>
    <t>km</t>
  </si>
  <si>
    <t>-293975833</t>
  </si>
  <si>
    <t>Vytyčení trasy vedení kabelového (podzemního) v zastavěném prostoru</t>
  </si>
  <si>
    <t>119</t>
  </si>
  <si>
    <t>460161182</t>
  </si>
  <si>
    <t>Hloubení kabelových rýh ručně š 35 cm hl 90 cm v hornině tř I skupiny 3</t>
  </si>
  <si>
    <t>-422488706</t>
  </si>
  <si>
    <t>Hloubení zapažených i nezapažených kabelových rýh ručně včetně urovnání dna s přemístěním výkopku do vzdálenosti 3 m od okraje jámy nebo s naložením na dopravní prostředek šířky 35 cm hloubky 90 cm v hornině třídy těžitelnosti I skupiny 3</t>
  </si>
  <si>
    <t>120</t>
  </si>
  <si>
    <t>460451192</t>
  </si>
  <si>
    <t>Zásyp kabelových rýh strojně se zhutněním š 35 cm hl 90 cm z horniny tř I skupiny 3</t>
  </si>
  <si>
    <t>31592749</t>
  </si>
  <si>
    <t>Zásyp kabelových rýh strojně s přemístěním sypaniny ze vzdálenosti do 10 m, s uložením výkopku ve vrstvách včetně zhutnění a urovnání povrchu šířky 35 cm hloubky 90 cm z horniny třídy těžitelnosti I skupiny 3</t>
  </si>
  <si>
    <t>121</t>
  </si>
  <si>
    <t>460671113</t>
  </si>
  <si>
    <t>Výstražná fólie pro krytí kabelů šířky 34 cm</t>
  </si>
  <si>
    <t>-1479847801</t>
  </si>
  <si>
    <t>Výstražná fólie z PVC pro krytí kabelů včetně vyrovnání povrchu rýhy, rozvinutí a uložení fólie šířky do 34 cm</t>
  </si>
  <si>
    <t>CYKY_15</t>
  </si>
  <si>
    <t>CYKY</t>
  </si>
  <si>
    <t>261</t>
  </si>
  <si>
    <t>FeZn</t>
  </si>
  <si>
    <t>150</t>
  </si>
  <si>
    <t>stozar_6</t>
  </si>
  <si>
    <t>stozar_8</t>
  </si>
  <si>
    <t>stozar</t>
  </si>
  <si>
    <t>AMPERA</t>
  </si>
  <si>
    <t>SO431 - VO</t>
  </si>
  <si>
    <t>TECEO_S</t>
  </si>
  <si>
    <t>HDPE</t>
  </si>
  <si>
    <t>254</t>
  </si>
  <si>
    <t>KOPOFLEX</t>
  </si>
  <si>
    <t>125</t>
  </si>
  <si>
    <t>jama</t>
  </si>
  <si>
    <t>2,304</t>
  </si>
  <si>
    <t>ryha_50_ruc</t>
  </si>
  <si>
    <t>11,64</t>
  </si>
  <si>
    <t>ryha_100_ruc</t>
  </si>
  <si>
    <t>7,93</t>
  </si>
  <si>
    <t>ryha_50_stroj</t>
  </si>
  <si>
    <t>53,36</t>
  </si>
  <si>
    <t>ryha_100_stroj</t>
  </si>
  <si>
    <t>134,19</t>
  </si>
  <si>
    <t>dem_VO</t>
  </si>
  <si>
    <t>3,45</t>
  </si>
  <si>
    <t>dem_stozar</t>
  </si>
  <si>
    <t>0,412</t>
  </si>
  <si>
    <t xml:space="preserve">    741 - Elektroinstalace - silnoproud</t>
  </si>
  <si>
    <t xml:space="preserve">    21-M - Elektromontáže</t>
  </si>
  <si>
    <t xml:space="preserve">    22-M - Montáže technologických zařízení pro dopravní stavby</t>
  </si>
  <si>
    <t>1582454308</t>
  </si>
  <si>
    <t>1021675532</t>
  </si>
  <si>
    <t>-210107730</t>
  </si>
  <si>
    <t>-790535764</t>
  </si>
  <si>
    <t>jama*1,7</t>
  </si>
  <si>
    <t>741</t>
  </si>
  <si>
    <t>Elektroinstalace - silnoproud</t>
  </si>
  <si>
    <t>741122122</t>
  </si>
  <si>
    <t>Montáž kabel Cu plný kulatý žíla 3x1,5 až 6 mm2 zatažený v trubkách (např. CYKY)</t>
  </si>
  <si>
    <t>2032944993</t>
  </si>
  <si>
    <t>Montáž kabelů měděných bez ukončení uložených v trubkách zatažených plných kulatých nebo bezhalogenových (např. CYKY) počtu a průřezu žil 3x1,5 až 6 mm2</t>
  </si>
  <si>
    <t>stozar_6*6+(stozar_8+2)*8</t>
  </si>
  <si>
    <t>34111030</t>
  </si>
  <si>
    <t>kabel instalační jádro Cu plné izolace PVC plášť PVC 450/750V (CYKY) 3x1,5mm2</t>
  </si>
  <si>
    <t>-1323498191</t>
  </si>
  <si>
    <t>741122133</t>
  </si>
  <si>
    <t>Montáž kabel Cu plný kulatý žíla 4x10 mm2 zatažený v trubkách (např. CYKY)</t>
  </si>
  <si>
    <t>-154397796</t>
  </si>
  <si>
    <t>Montáž kabelů měděných bez ukončení uložených v trubkách zatažených plných kulatých nebo bezhalogenových (např. CYKY) počtu a průřezu žil 4x10 mm2</t>
  </si>
  <si>
    <t>34111076</t>
  </si>
  <si>
    <t>kabel instalační jádro Cu plné izolace PVC plášť PVC 450/750V (CYKY) 4x10mm2</t>
  </si>
  <si>
    <t>398953597</t>
  </si>
  <si>
    <t>741410041</t>
  </si>
  <si>
    <t>Montáž vodič uzemňovací drát nebo lano D do 10 mm v městské zástavbě</t>
  </si>
  <si>
    <t>1333366333</t>
  </si>
  <si>
    <t>Montáž uzemňovacího vedení s upevněním, propojením a připojením pomocí svorek v zemi s izolací spojů drátu nebo lana Ø do 10 mm v městské zástavbě</t>
  </si>
  <si>
    <t>35441072</t>
  </si>
  <si>
    <t>drát D 8mm FeZn pro hromosvod</t>
  </si>
  <si>
    <t>kg</t>
  </si>
  <si>
    <t>1037947989</t>
  </si>
  <si>
    <t>FeZn/2,5</t>
  </si>
  <si>
    <t>21-M</t>
  </si>
  <si>
    <t>Elektromontáže</t>
  </si>
  <si>
    <t>210202016</t>
  </si>
  <si>
    <t>Montáž svítidlo výbojkové průmyslové nebo venkovní na sloupek parkový</t>
  </si>
  <si>
    <t>761401701</t>
  </si>
  <si>
    <t>Montáž svítidel výbojkových se zapojením vodičů průmyslových nebo venkovních na sloupek parkových</t>
  </si>
  <si>
    <t>stozar_8+2</t>
  </si>
  <si>
    <t>348446532.1</t>
  </si>
  <si>
    <t>svítidlo TECEO S/24 LED/590 mA/5140/WW 2700 K/45W (teplá bílá) + CLO</t>
  </si>
  <si>
    <t>256</t>
  </si>
  <si>
    <t>-1759762652</t>
  </si>
  <si>
    <t>svítidlo VOLTANA 2/16 LED/350 mA/5102/WW/20W (teplá bílá)</t>
  </si>
  <si>
    <t>348446583</t>
  </si>
  <si>
    <t>svítidlo AMPERA MIDI - P 32 LED/500 mA/5145/NW/50W (normální bílá) + CLO</t>
  </si>
  <si>
    <t>344822711</t>
  </si>
  <si>
    <t>210204002</t>
  </si>
  <si>
    <t>Montáž stožárů osvětlení parkových ocelových</t>
  </si>
  <si>
    <t>-248700939</t>
  </si>
  <si>
    <t>31674067</t>
  </si>
  <si>
    <t>stožár osvětlovací sadový Pz 133/89/60 v 6,0m</t>
  </si>
  <si>
    <t>-1925183630</t>
  </si>
  <si>
    <t>31674069</t>
  </si>
  <si>
    <t>stožár osvětlovací sadový Pz 133/89/60 v 8,0m</t>
  </si>
  <si>
    <t>-710935113</t>
  </si>
  <si>
    <t>210204103</t>
  </si>
  <si>
    <t>Montáž výložníků osvětlení jednoramenných sloupových hmotnosti do 35 kg (otočení stávajících výložníků)</t>
  </si>
  <si>
    <t>1225813231</t>
  </si>
  <si>
    <t>Montáž výložníků osvětlení  jednoramenných sloupových, hmotnosti do 35 kg</t>
  </si>
  <si>
    <t>210204201</t>
  </si>
  <si>
    <t>Montáž elektrovýzbroje stožárů osvětlení 1 okruh</t>
  </si>
  <si>
    <t>-742488435</t>
  </si>
  <si>
    <t>Montáž elektrovýzbroje stožárů osvětlení  1 okruh</t>
  </si>
  <si>
    <t>345622350</t>
  </si>
  <si>
    <t>svorkovnice řadová RSA 16 barevná 6.16.4</t>
  </si>
  <si>
    <t>-1907068679</t>
  </si>
  <si>
    <t>345622351</t>
  </si>
  <si>
    <t>svorkovnice řadová RSA 16 barevná 9.16.4</t>
  </si>
  <si>
    <t>-1031178356</t>
  </si>
  <si>
    <t>210280002</t>
  </si>
  <si>
    <t>Zkoušky a prohlídky el rozvodů a zařízení celková prohlídka pro objem montážních prací přes 100 do 500 tis Kč</t>
  </si>
  <si>
    <t>-164065149</t>
  </si>
  <si>
    <t>Zkoušky a prohlídky elektrických rozvodů a zařízení  celková prohlídka, zkoušení, měření a vyhotovení revizní zprávy pro objem montážních prací přes 100 do 500 tisíc Kč</t>
  </si>
  <si>
    <t>218202013</t>
  </si>
  <si>
    <t>Demontáž svítidla výbojkového průmyslového nebo venkovního z výložníku</t>
  </si>
  <si>
    <t>-905873396</t>
  </si>
  <si>
    <t>Demontáž svítidel výbojkových s odpojením vodičů průmyslových nebo venkovních z výložníku</t>
  </si>
  <si>
    <t>dem_VO+2</t>
  </si>
  <si>
    <t>218204011</t>
  </si>
  <si>
    <t>Demontáž stožárů osvětlení ocelových samostatně stojících délky do 12 m</t>
  </si>
  <si>
    <t>-777640452</t>
  </si>
  <si>
    <t>Demontáž stožárů osvětlení ocelových samostatně stojících, délky do 12 m</t>
  </si>
  <si>
    <t>218204103</t>
  </si>
  <si>
    <t>Demontáž výložníků osvětlení jednoramenných sloupových hmotnosti do 35 kg</t>
  </si>
  <si>
    <t>65723815</t>
  </si>
  <si>
    <t>Demontáž výložníků osvětlení jednoramenných sloupových, hmotnosti do 35 kg</t>
  </si>
  <si>
    <t>22-M</t>
  </si>
  <si>
    <t>Montáže technologických zařízení pro dopravní stavby</t>
  </si>
  <si>
    <t>220080891</t>
  </si>
  <si>
    <t>Montáž spojky [GELSNAP] pro celoplastové kabely bez pancíře do 6 žil</t>
  </si>
  <si>
    <t>1984406956</t>
  </si>
  <si>
    <t>Montáž spojky [GELSNAP] pro kabely celoplastové bez pancíře do 6 žil</t>
  </si>
  <si>
    <t>35436021</t>
  </si>
  <si>
    <t>spojka kabelová smršťovaná přímé do 1kV 91ah-21s 4x6-25mm</t>
  </si>
  <si>
    <t>-183061890</t>
  </si>
  <si>
    <t>460141112</t>
  </si>
  <si>
    <t>Hloubení nezapažených jam při elektromontážích strojně v hornině tř I skupiny 3</t>
  </si>
  <si>
    <t>-2025722623</t>
  </si>
  <si>
    <t>Hloubení nezapažených jam strojně včetně urovnáním dna s přemístěním výkopku do vzdálenosti 3 m od okraje jámy nebo s naložením na dopravní prostředek v hornině třídy těžitelnosti I skupiny 3</t>
  </si>
  <si>
    <t>stozar*0,6*0,6*0,8</t>
  </si>
  <si>
    <t>460161142</t>
  </si>
  <si>
    <t>Hloubení kabelových rýh ručně š 35 cm hl 50 cm v hornině tř I skupiny 3</t>
  </si>
  <si>
    <t>686028697</t>
  </si>
  <si>
    <t>Hloubení zapažených i nezapažených kabelových rýh ručně včetně urovnání dna s přemístěním výkopku do vzdálenosti 3 m od okraje jámy nebo s naložením na dopravní prostředek šířky 35 cm hloubky 50 cm v hornině třídy těžitelnosti I skupiny 3</t>
  </si>
  <si>
    <t>460161162</t>
  </si>
  <si>
    <t>Hloubení kabelových rýh ručně š 35 cm hl 70 cm v hornině tř I skupiny 3</t>
  </si>
  <si>
    <t>43294062</t>
  </si>
  <si>
    <t>Hloubení zapažených i nezapažených kabelových rýh ručně včetně urovnání dna s přemístěním výkopku do vzdálenosti 3 m od okraje jámy nebo s naložením na dopravní prostředek šířky 35 cm hloubky 70 cm v hornině třídy těžitelnosti I skupiny 3</t>
  </si>
  <si>
    <t>460171142</t>
  </si>
  <si>
    <t>Hloubení kabelových nezapažených rýh strojně š 35 cm hl 50 cm v hornině tř I skupiny 3</t>
  </si>
  <si>
    <t>1177649788</t>
  </si>
  <si>
    <t>Hloubení nezapažených kabelových rýh strojně včetně urovnání dna s přemístěním výkopku do vzdálenosti 3 m od okraje jámy nebo s naložením na dopravní prostředek šířky 35 cm hloubky 50 cm v hornině třídy těžitelnosti I skupiny 3</t>
  </si>
  <si>
    <t>460171162</t>
  </si>
  <si>
    <t>Hloubení kabelových nezapažených rýh strojně š 35 cm hl 70 cm v hornině tř I skupiny 3</t>
  </si>
  <si>
    <t>-2146448134</t>
  </si>
  <si>
    <t>Hloubení nezapažených kabelových rýh strojně včetně urovnání dna s přemístěním výkopku do vzdálenosti 3 m od okraje jámy nebo s naložením na dopravní prostředek šířky 35 cm hloubky 70 cm v hornině třídy těžitelnosti I skupiny 3</t>
  </si>
  <si>
    <t>460451152</t>
  </si>
  <si>
    <t>Zásyp kabelových rýh strojně se zhutněním š 35 cm hl 50 cm z horniny tř I skupiny 3</t>
  </si>
  <si>
    <t>607836098</t>
  </si>
  <si>
    <t>Zásyp kabelových rýh strojně s přemístěním sypaniny ze vzdálenosti do 10 m, s uložením výkopku ve vrstvách včetně zhutnění a urovnání povrchu šířky 35 cm hloubky 50 cm z horniny třídy těžitelnosti I skupiny 3</t>
  </si>
  <si>
    <t>ryha_50_ruc+ryha_50_stroj</t>
  </si>
  <si>
    <t>460451172</t>
  </si>
  <si>
    <t>Zásyp kabelových rýh strojně se zhutněním š 35 cm hl 70 cm z horniny tř I skupiny 3</t>
  </si>
  <si>
    <t>814563930</t>
  </si>
  <si>
    <t>Zásyp kabelových rýh strojně s přemístěním sypaniny ze vzdálenosti do 10 m, s uložením výkopku ve vrstvách včetně zhutnění a urovnání povrchu šířky 35 cm hloubky 70 cm z horniny třídy těžitelnosti I skupiny 3</t>
  </si>
  <si>
    <t>ryha_100_ruc+ryha_100_stroj</t>
  </si>
  <si>
    <t>460510091</t>
  </si>
  <si>
    <t>Osazení a ukotvení stožárového pouzdra před provedením základu, průměru 25-30 cm</t>
  </si>
  <si>
    <t>637661579</t>
  </si>
  <si>
    <t>Osazení a ukotvení stožárového pouzdra před provedením základu, průměru nad 30 cm</t>
  </si>
  <si>
    <t>286147091</t>
  </si>
  <si>
    <t>Stožárové pouzdro dvouplášťové korugované tuhé DN 300 mm dl. 1,0 m</t>
  </si>
  <si>
    <t>-1869798828</t>
  </si>
  <si>
    <t>Stožárové pouzdro SYTREX 300 mm</t>
  </si>
  <si>
    <t>460641124</t>
  </si>
  <si>
    <t>Základové konstrukce při elektromontážích ze ŽB tř. C 20/25 bez zvláštních nároků na prostředí</t>
  </si>
  <si>
    <t>758392240</t>
  </si>
  <si>
    <t>Základové konstrukce základ bez bednění do rostlé zeminy z monolitického železobetonu bez výztuže bez zvláštních nároků na prostředí tř. C 20/25</t>
  </si>
  <si>
    <t>jama-stozar*0,0565</t>
  </si>
  <si>
    <t>-1668835761</t>
  </si>
  <si>
    <t>ryha_50_ruc+ryha_50_stroj+ryha_100_ruc+ryha_100_stroj</t>
  </si>
  <si>
    <t>460742121</t>
  </si>
  <si>
    <t>Osazení kabelových prostupů z trub plastových do rýhy s obsypem z písku průměru do 10 cm</t>
  </si>
  <si>
    <t>-466539726</t>
  </si>
  <si>
    <t>Osazení kabelových prostupů včetně utěsnění a spárování z trub plastových do rýhy, bez výkopových prací s obsypem z písku, vnitřního průměru do 10 cm</t>
  </si>
  <si>
    <t>34571350</t>
  </si>
  <si>
    <t>trubka elektroinstalační ohebná dvouplášťová korugovaná (chránička) D 32/40mm, HDPE+LDPE</t>
  </si>
  <si>
    <t>-482977164</t>
  </si>
  <si>
    <t>460742122</t>
  </si>
  <si>
    <t>Osazení kabelových prostupů z trub plastových do rýhy s obsypem z písku průměru přes 10 do 15 cm</t>
  </si>
  <si>
    <t>284124415</t>
  </si>
  <si>
    <t>Osazení kabelových prostupů včetně utěsnění a spárování z trub plastových do rýhy, bez výkopových prací s obsypem z písku, vnitřního průměru přes 10 do 15 cm</t>
  </si>
  <si>
    <t>6+24+31+32+9+14+9</t>
  </si>
  <si>
    <t>34571356</t>
  </si>
  <si>
    <t>trubka elektroinstalační ohebná dvouplášťová korugovaná (chránička) D 100/120mm, HDPE+LDPE</t>
  </si>
  <si>
    <t>-292006343</t>
  </si>
  <si>
    <t>468051121</t>
  </si>
  <si>
    <t>Bourání základu betonového při elektromontážích</t>
  </si>
  <si>
    <t>-1568746052</t>
  </si>
  <si>
    <t>Bourání základu betonového</t>
  </si>
  <si>
    <t>dem_VO*0,7*0,7*0,8</t>
  </si>
  <si>
    <t>469972111</t>
  </si>
  <si>
    <t>Odvoz suti a vybouraných hmot při elektromontážích do 1 km (sut RC Sadov 11 km, stožáry deponie města 3 km)</t>
  </si>
  <si>
    <t>239063241</t>
  </si>
  <si>
    <t>Odvoz suti a vybouraných hmot odvoz suti a vybouraných hmot do 1 km</t>
  </si>
  <si>
    <t>dem_VO*(81+17+5)/1000</t>
  </si>
  <si>
    <t>469972121</t>
  </si>
  <si>
    <t>Příplatek k odvozu suti a vybouraných hmot při elektromontážích za každý další 1 km</t>
  </si>
  <si>
    <t>-1217484526</t>
  </si>
  <si>
    <t>Odvoz suti a vybouraných hmot odvoz suti a vybouraných hmot Příplatek k ceně za každý další i započatý 1 km</t>
  </si>
  <si>
    <t>sut_bet*10+dem_stozar*2</t>
  </si>
  <si>
    <t>469981111</t>
  </si>
  <si>
    <t>Přesun hmot pro pomocné stavební práce při elektromotážích</t>
  </si>
  <si>
    <t>-599424100</t>
  </si>
  <si>
    <t>Přesun hmot pro pomocné stavební práce při elektromontážích dopravní vzdálenost do 1 000 m</t>
  </si>
  <si>
    <t>zemina</t>
  </si>
  <si>
    <t>30,565</t>
  </si>
  <si>
    <t>zemina2</t>
  </si>
  <si>
    <t>19,526</t>
  </si>
  <si>
    <t>skruze</t>
  </si>
  <si>
    <t>11,039</t>
  </si>
  <si>
    <t>tr_park</t>
  </si>
  <si>
    <t>72,293</t>
  </si>
  <si>
    <t>tr_polni</t>
  </si>
  <si>
    <t>122,963</t>
  </si>
  <si>
    <t>travnik</t>
  </si>
  <si>
    <t>195,256</t>
  </si>
  <si>
    <t>SO801 - Vegetační úpravy</t>
  </si>
  <si>
    <t>voda</t>
  </si>
  <si>
    <t>3,379</t>
  </si>
  <si>
    <t>mulc</t>
  </si>
  <si>
    <t>22,581</t>
  </si>
  <si>
    <t>skalka</t>
  </si>
  <si>
    <t>54,677</t>
  </si>
  <si>
    <t>kere</t>
  </si>
  <si>
    <t>122151101</t>
  </si>
  <si>
    <t>Odkopávky a prokopávky nezapažené v hornině třídy těžitelnosti I skupiny 1 a 2 objem do 20 m3 strojně</t>
  </si>
  <si>
    <t>1751836732</t>
  </si>
  <si>
    <t>Odkopávky a prokopávky nezapažené strojně v hornině třídy těžitelnosti I skupiny 1 a 2 do 20 m3</t>
  </si>
  <si>
    <t>zemina1</t>
  </si>
  <si>
    <t>travnik*0,1</t>
  </si>
  <si>
    <t>162551108</t>
  </si>
  <si>
    <t>Vodorovné přemístění přes 2 500 do 3000 m výkopku/sypaniny z horniny třídy těžitelnosti I skupiny 1 až 3</t>
  </si>
  <si>
    <t>-54522906</t>
  </si>
  <si>
    <t>Vodorovné přemístění výkopku nebo sypaniny po suchu na obvyklém dopravním prostředku, bez naložení výkopku, avšak se složením bez rozhrnutí z horniny třídy těžitelnosti I skupiny 1 až 3 na vzdálenost přes 2 500 do 3 000 m</t>
  </si>
  <si>
    <t>171203111</t>
  </si>
  <si>
    <t>Uložení a hrubé rozhrnutí výkopku bez zhutnění v rovině a ve svahu do 1:5</t>
  </si>
  <si>
    <t>-2124229021</t>
  </si>
  <si>
    <t>Uložení výkopku bez zhutnění  s hrubým rozhrnutím v rovině nebo na svahu do 1:5</t>
  </si>
  <si>
    <t>1654034054</t>
  </si>
  <si>
    <t>strom*1,25*1,25*3,14*0,75</t>
  </si>
  <si>
    <t>181111111</t>
  </si>
  <si>
    <t>Plošná úprava terénu do 500 m2 zemina skupiny 1 až 4 nerovnosti přes 50 do 100 mm v rovinně a svahu do 1:5</t>
  </si>
  <si>
    <t>-1771989593</t>
  </si>
  <si>
    <t>Plošná úprava terénu v zemině skupiny 1 až 4 s urovnáním povrchu bez doplnění ornice souvislé plochy do 500 m2 při nerovnostech terénu přes 50 do 100 mm v rovině nebo na svahu do 1:5</t>
  </si>
  <si>
    <t>181411131</t>
  </si>
  <si>
    <t>Založení parkového trávníku výsevem pl do 1000 m2 v rovině a ve svahu do 1:5 (25 g/m2)</t>
  </si>
  <si>
    <t>-35306659</t>
  </si>
  <si>
    <t>Založení trávníku na půdě předem připravené plochy do 1000 m2 výsevem včetně utažení parkového v rovině nebo na svahu do 1:5</t>
  </si>
  <si>
    <t>5,697+5,533+1,734+21,381+37,948</t>
  </si>
  <si>
    <t>50,056+34,135+28,274+10,498</t>
  </si>
  <si>
    <t>00572410</t>
  </si>
  <si>
    <t>osivo směs travní parková</t>
  </si>
  <si>
    <t>863246056</t>
  </si>
  <si>
    <t>tr_park*0,025</t>
  </si>
  <si>
    <t>00572521</t>
  </si>
  <si>
    <t>osivo pro vegetační střechy směs rozchodníků a bylin (poní kvítí)</t>
  </si>
  <si>
    <t>-459442880</t>
  </si>
  <si>
    <t>osivo pro vegetační střechy směs rozchodníků a bylin</t>
  </si>
  <si>
    <t>tr_polni*0,025</t>
  </si>
  <si>
    <t>182303111</t>
  </si>
  <si>
    <t>Doplnění zeminy nebo substrátu na travnatých plochách tl do 50 mm rovina v rovinně a svahu do 1:5</t>
  </si>
  <si>
    <t>1406498645</t>
  </si>
  <si>
    <t>Doplnění zeminy nebo substrátu na travnatých plochách tloušťky do 50 mm v rovině nebo na svahu do 1:5</t>
  </si>
  <si>
    <t>10371500</t>
  </si>
  <si>
    <t>substrát pro trávníky VL</t>
  </si>
  <si>
    <t>-536706980</t>
  </si>
  <si>
    <t>travnik*0,05</t>
  </si>
  <si>
    <t>183101114</t>
  </si>
  <si>
    <t>Hloubení jamek bez výměny půdy zeminy tř 1 až 4 obj přes 0,05 do 0,125 m3 v rovině a svahu do 1:5</t>
  </si>
  <si>
    <t>1282709547</t>
  </si>
  <si>
    <t>Hloubení jamek pro vysazování rostlin v zemině tř.1 až 4 bez výměny půdy  v rovině nebo na svahu do 1:5, objemu přes 0,05 do 0,125 m3</t>
  </si>
  <si>
    <t>183111311</t>
  </si>
  <si>
    <t>Jamky pro výsadbu s výměnou 100 % půdy zeminy tř 1 až 4 obj do 0,002 m3 v rovině a svahu do 1:5</t>
  </si>
  <si>
    <t>1356898862</t>
  </si>
  <si>
    <t>Hloubení jamek pro vysazování rostlin v zemině tř.1 až 4 s výměnou půdy z 100% v rovině nebo na svahu do 1:5, objemu do 0,002 m3</t>
  </si>
  <si>
    <t>10321100</t>
  </si>
  <si>
    <t>zahradní substrát pro výsadbu VL</t>
  </si>
  <si>
    <t>-875764096</t>
  </si>
  <si>
    <t>kere*2/1000</t>
  </si>
  <si>
    <t>184102111</t>
  </si>
  <si>
    <t>Výsadba dřeviny s balem D přes 0,1 do 0,2 m do jamky se zalitím v rovině a svahu do 1:5</t>
  </si>
  <si>
    <t>-98614076</t>
  </si>
  <si>
    <t>Výsadba dřeviny s balem do předem vyhloubené jamky se zalitím  v rovině nebo na svahu do 1:5, při průměru balu přes 100 do 200 mm</t>
  </si>
  <si>
    <t>02652023.1</t>
  </si>
  <si>
    <t>dle zadání objednatele (cena do 100,- Kč)</t>
  </si>
  <si>
    <t>252114316</t>
  </si>
  <si>
    <t>zlatice prostřední /Forsythia intermedia -gold/ 40-60cm</t>
  </si>
  <si>
    <t>184102116</t>
  </si>
  <si>
    <t>Výsadba dřeviny s balem D přes 0,6 do 0,8 m do jamky se zalitím v rovině a svahu do 1:5</t>
  </si>
  <si>
    <t>-1060876102</t>
  </si>
  <si>
    <t>Výsadba dřeviny s balem do předem vyhloubené jamky se zalitím  v rovině nebo na svahu do 1:5, při průměru balu přes 600 do 800 mm</t>
  </si>
  <si>
    <t>02650432</t>
  </si>
  <si>
    <t>Sakura ozdobná (Prunus serrulata Kanzan) ok 12/14 cm, vk min. 180 cm</t>
  </si>
  <si>
    <t>-1476365829</t>
  </si>
  <si>
    <t>bříza bělokorá /Betula pendula/ 200-250cm</t>
  </si>
  <si>
    <t>184911421</t>
  </si>
  <si>
    <t>Mulčování rostlin kůrou tl do 0,1 m v rovině a svahu do 1:5</t>
  </si>
  <si>
    <t>-840022643</t>
  </si>
  <si>
    <t>Mulčování vysazených rostlin mulčovací kůrou, tl. do 100 mm v rovině nebo na svahu do 1:5</t>
  </si>
  <si>
    <t>7,671+3,9744+skalka*0,2</t>
  </si>
  <si>
    <t>10391100</t>
  </si>
  <si>
    <t>kůra mulčovací VL</t>
  </si>
  <si>
    <t>-1133054275</t>
  </si>
  <si>
    <t>mulc*0,1</t>
  </si>
  <si>
    <t>185804312</t>
  </si>
  <si>
    <t>Zalití rostlin vodou plocha přes 20 m2 (3x)</t>
  </si>
  <si>
    <t>-875386422</t>
  </si>
  <si>
    <t>Zalití rostlin vodou plochy záhonů jednotlivě přes 20 m2</t>
  </si>
  <si>
    <t>3*(travnik*0,005+strom*0,05)</t>
  </si>
  <si>
    <t>185851121</t>
  </si>
  <si>
    <t>Dovoz vody pro zálivku rostlin za vzdálenost do 1000 m</t>
  </si>
  <si>
    <t>1365502618</t>
  </si>
  <si>
    <t>Dovoz vody pro zálivku rostlin  na vzdálenost do 1000 m</t>
  </si>
  <si>
    <t>185851129</t>
  </si>
  <si>
    <t>Příplatek k dovozu vody pro zálivku rostlin do 1000 m ZKD 1000 m (další 2 km)</t>
  </si>
  <si>
    <t>1480932117</t>
  </si>
  <si>
    <t>Dovoz vody pro zálivku rostlin  Příplatek k ceně za každých dalších i započatých 1000 m</t>
  </si>
  <si>
    <t>voda*2</t>
  </si>
  <si>
    <t>564771101</t>
  </si>
  <si>
    <t>Podklad z kameniva hrubého drceného SVĚTLÁ ŽULA!  mix vel. 32-63 mm a 63-125 mm  plochy do 100 m2 tl 250 mm bez zhutnění</t>
  </si>
  <si>
    <t>282681327</t>
  </si>
  <si>
    <t>Podklad nebo kryt z kameniva hrubého drceného vel. 32-63 mm s rozprostřením a zhutněním plochy jednotlivě do 100 m2, po zhutnění tl. 250 mm</t>
  </si>
  <si>
    <t>skalka*0,8</t>
  </si>
  <si>
    <t>919726201</t>
  </si>
  <si>
    <t>Geotextilie pro vyztužení, separaci a filtraci tkaná z PP podélná pevnost v tahu do 15 kN/m</t>
  </si>
  <si>
    <t>-182422792</t>
  </si>
  <si>
    <t>Geotextilie tkaná pro vyztužení, separaci nebo filtraci z polypropylenu, podélná pevnost v tahu do 15 kN/m</t>
  </si>
  <si>
    <t>20,721+3,785+12,116+3,424+14,631</t>
  </si>
  <si>
    <t>998231411</t>
  </si>
  <si>
    <t>Ruční přesun hmot pro sadovnické a krajinářské úpravy do 100 m</t>
  </si>
  <si>
    <t>192694245</t>
  </si>
  <si>
    <t>Přesun hmot pro sadovnické a krajinářské úpravy - ručně bez užití mechanizace vodorovná dopravní vzdálenost do 100 m</t>
  </si>
  <si>
    <t>VRN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</si>
  <si>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</si>
  <si>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</si>
  <si>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</si>
  <si>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Vedlejší rozpočtové náklady</t>
  </si>
  <si>
    <t>VRN1</t>
  </si>
  <si>
    <t>Průzkumné, geodetické a projektové práce</t>
  </si>
  <si>
    <t>012203000</t>
  </si>
  <si>
    <t>Geodetické práce při provádění stavby</t>
  </si>
  <si>
    <t>Kč</t>
  </si>
  <si>
    <t>1024</t>
  </si>
  <si>
    <t>-1186330438</t>
  </si>
  <si>
    <t>012303000</t>
  </si>
  <si>
    <t>Geodetické práce po výstavbě - zaměření skutečného provedení stavby + geometrický plán</t>
  </si>
  <si>
    <t>336915636</t>
  </si>
  <si>
    <t>Geodetické práce po výstavbě</t>
  </si>
  <si>
    <t>013254000</t>
  </si>
  <si>
    <t>Dokumentace skutečného provedení stavby</t>
  </si>
  <si>
    <t>-2060126818</t>
  </si>
  <si>
    <t>VRN3</t>
  </si>
  <si>
    <t>Zařízení staveniště</t>
  </si>
  <si>
    <t>032103000</t>
  </si>
  <si>
    <t>Náklady na stavební buňky</t>
  </si>
  <si>
    <t>560455443</t>
  </si>
  <si>
    <t>SEZNAM FIGUR</t>
  </si>
  <si>
    <t>Výměra</t>
  </si>
  <si>
    <t xml:space="preserve"> SO001</t>
  </si>
  <si>
    <t>Použití figury:</t>
  </si>
  <si>
    <t xml:space="preserve"> SO101</t>
  </si>
  <si>
    <t>sloupek</t>
  </si>
  <si>
    <t xml:space="preserve"> SO431</t>
  </si>
  <si>
    <t xml:space="preserve"> SO801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</si>
</sst>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31" fillId="0" borderId="0" xfId="0" applyFont="1" applyAlignment="1">
      <alignment horizontal="left" vertical="center" wrapText="1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35</v>
      </c>
      <c r="AO17" s="22"/>
      <c r="AP17" s="22"/>
      <c r="AQ17" s="22"/>
      <c r="AR17" s="20"/>
      <c r="BE17" s="31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33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35</v>
      </c>
      <c r="AO20" s="22"/>
      <c r="AP20" s="22"/>
      <c r="AQ20" s="22"/>
      <c r="AR20" s="20"/>
      <c r="BE20" s="31"/>
      <c r="BS20" s="17" t="s">
        <v>36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43</v>
      </c>
      <c r="E29" s="47"/>
      <c r="F29" s="32" t="s">
        <v>44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45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46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47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50</v>
      </c>
      <c r="U35" s="54"/>
      <c r="V35" s="54"/>
      <c r="W35" s="54"/>
      <c r="X35" s="56" t="s">
        <v>51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53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54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55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54</v>
      </c>
      <c r="AI60" s="42"/>
      <c r="AJ60" s="42"/>
      <c r="AK60" s="42"/>
      <c r="AL60" s="42"/>
      <c r="AM60" s="64" t="s">
        <v>55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56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57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54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55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54</v>
      </c>
      <c r="AI75" s="42"/>
      <c r="AJ75" s="42"/>
      <c r="AK75" s="42"/>
      <c r="AL75" s="42"/>
      <c r="AM75" s="64" t="s">
        <v>55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58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21-001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Ostrov, Rekonstrukce Tylovy ulice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Ostrov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4. 4. 2022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Ostrov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32</v>
      </c>
      <c r="AJ89" s="40"/>
      <c r="AK89" s="40"/>
      <c r="AL89" s="40"/>
      <c r="AM89" s="80" t="str">
        <f>IF(E17="","",E17)</f>
        <v>Ing. Igor Hrazdil</v>
      </c>
      <c r="AN89" s="71"/>
      <c r="AO89" s="71"/>
      <c r="AP89" s="71"/>
      <c r="AQ89" s="40"/>
      <c r="AR89" s="44"/>
      <c r="AS89" s="81" t="s">
        <v>59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30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37</v>
      </c>
      <c r="AJ90" s="40"/>
      <c r="AK90" s="40"/>
      <c r="AL90" s="40"/>
      <c r="AM90" s="80" t="str">
        <f>IF(E20="","",E20)</f>
        <v>Ing. Igor Hrazdil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60</v>
      </c>
      <c r="D92" s="94"/>
      <c r="E92" s="94"/>
      <c r="F92" s="94"/>
      <c r="G92" s="94"/>
      <c r="H92" s="95"/>
      <c r="I92" s="96" t="s">
        <v>61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62</v>
      </c>
      <c r="AH92" s="94"/>
      <c r="AI92" s="94"/>
      <c r="AJ92" s="94"/>
      <c r="AK92" s="94"/>
      <c r="AL92" s="94"/>
      <c r="AM92" s="94"/>
      <c r="AN92" s="96" t="s">
        <v>63</v>
      </c>
      <c r="AO92" s="94"/>
      <c r="AP92" s="98"/>
      <c r="AQ92" s="99" t="s">
        <v>64</v>
      </c>
      <c r="AR92" s="44"/>
      <c r="AS92" s="100" t="s">
        <v>65</v>
      </c>
      <c r="AT92" s="101" t="s">
        <v>66</v>
      </c>
      <c r="AU92" s="101" t="s">
        <v>67</v>
      </c>
      <c r="AV92" s="101" t="s">
        <v>68</v>
      </c>
      <c r="AW92" s="101" t="s">
        <v>69</v>
      </c>
      <c r="AX92" s="101" t="s">
        <v>70</v>
      </c>
      <c r="AY92" s="101" t="s">
        <v>71</v>
      </c>
      <c r="AZ92" s="101" t="s">
        <v>72</v>
      </c>
      <c r="BA92" s="101" t="s">
        <v>73</v>
      </c>
      <c r="BB92" s="101" t="s">
        <v>74</v>
      </c>
      <c r="BC92" s="101" t="s">
        <v>75</v>
      </c>
      <c r="BD92" s="102" t="s">
        <v>76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77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ROUND(SUM(AG95:AG99),2)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ROUND(SUM(AS95:AS99),2)</f>
        <v>0</v>
      </c>
      <c r="AT94" s="114">
        <f>ROUND(SUM(AV94:AW94),2)</f>
        <v>0</v>
      </c>
      <c r="AU94" s="115">
        <f>ROUND(SUM(AU95:AU99),5)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ROUND(SUM(AZ95:AZ99),2)</f>
        <v>0</v>
      </c>
      <c r="BA94" s="114">
        <f>ROUND(SUM(BA95:BA99),2)</f>
        <v>0</v>
      </c>
      <c r="BB94" s="114">
        <f>ROUND(SUM(BB95:BB99),2)</f>
        <v>0</v>
      </c>
      <c r="BC94" s="114">
        <f>ROUND(SUM(BC95:BC99),2)</f>
        <v>0</v>
      </c>
      <c r="BD94" s="116">
        <f>ROUND(SUM(BD95:BD99),2)</f>
        <v>0</v>
      </c>
      <c r="BE94" s="6"/>
      <c r="BS94" s="117" t="s">
        <v>78</v>
      </c>
      <c r="BT94" s="117" t="s">
        <v>79</v>
      </c>
      <c r="BU94" s="118" t="s">
        <v>80</v>
      </c>
      <c r="BV94" s="117" t="s">
        <v>81</v>
      </c>
      <c r="BW94" s="117" t="s">
        <v>5</v>
      </c>
      <c r="BX94" s="117" t="s">
        <v>82</v>
      </c>
      <c r="CL94" s="117" t="s">
        <v>1</v>
      </c>
    </row>
    <row r="95" spans="1:91" s="7" customFormat="1" ht="16.5" customHeight="1">
      <c r="A95" s="119" t="s">
        <v>83</v>
      </c>
      <c r="B95" s="120"/>
      <c r="C95" s="121"/>
      <c r="D95" s="122" t="s">
        <v>84</v>
      </c>
      <c r="E95" s="122"/>
      <c r="F95" s="122"/>
      <c r="G95" s="122"/>
      <c r="H95" s="122"/>
      <c r="I95" s="123"/>
      <c r="J95" s="122" t="s">
        <v>85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'SO001 - DIO'!J30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86</v>
      </c>
      <c r="AR95" s="126"/>
      <c r="AS95" s="127">
        <v>0</v>
      </c>
      <c r="AT95" s="128">
        <f>ROUND(SUM(AV95:AW95),2)</f>
        <v>0</v>
      </c>
      <c r="AU95" s="129">
        <f>'SO001 - DIO'!P118</f>
        <v>0</v>
      </c>
      <c r="AV95" s="128">
        <f>'SO001 - DIO'!J33</f>
        <v>0</v>
      </c>
      <c r="AW95" s="128">
        <f>'SO001 - DIO'!J34</f>
        <v>0</v>
      </c>
      <c r="AX95" s="128">
        <f>'SO001 - DIO'!J35</f>
        <v>0</v>
      </c>
      <c r="AY95" s="128">
        <f>'SO001 - DIO'!J36</f>
        <v>0</v>
      </c>
      <c r="AZ95" s="128">
        <f>'SO001 - DIO'!F33</f>
        <v>0</v>
      </c>
      <c r="BA95" s="128">
        <f>'SO001 - DIO'!F34</f>
        <v>0</v>
      </c>
      <c r="BB95" s="128">
        <f>'SO001 - DIO'!F35</f>
        <v>0</v>
      </c>
      <c r="BC95" s="128">
        <f>'SO001 - DIO'!F36</f>
        <v>0</v>
      </c>
      <c r="BD95" s="130">
        <f>'SO001 - DIO'!F37</f>
        <v>0</v>
      </c>
      <c r="BE95" s="7"/>
      <c r="BT95" s="131" t="s">
        <v>87</v>
      </c>
      <c r="BV95" s="131" t="s">
        <v>81</v>
      </c>
      <c r="BW95" s="131" t="s">
        <v>88</v>
      </c>
      <c r="BX95" s="131" t="s">
        <v>5</v>
      </c>
      <c r="CL95" s="131" t="s">
        <v>1</v>
      </c>
      <c r="CM95" s="131" t="s">
        <v>89</v>
      </c>
    </row>
    <row r="96" spans="1:91" s="7" customFormat="1" ht="16.5" customHeight="1">
      <c r="A96" s="119" t="s">
        <v>83</v>
      </c>
      <c r="B96" s="120"/>
      <c r="C96" s="121"/>
      <c r="D96" s="122" t="s">
        <v>90</v>
      </c>
      <c r="E96" s="122"/>
      <c r="F96" s="122"/>
      <c r="G96" s="122"/>
      <c r="H96" s="122"/>
      <c r="I96" s="123"/>
      <c r="J96" s="122" t="s">
        <v>91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'SO101 - Komunikace a park...'!J30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86</v>
      </c>
      <c r="AR96" s="126"/>
      <c r="AS96" s="127">
        <v>0</v>
      </c>
      <c r="AT96" s="128">
        <f>ROUND(SUM(AV96:AW96),2)</f>
        <v>0</v>
      </c>
      <c r="AU96" s="129">
        <f>'SO101 - Komunikace a park...'!P129</f>
        <v>0</v>
      </c>
      <c r="AV96" s="128">
        <f>'SO101 - Komunikace a park...'!J33</f>
        <v>0</v>
      </c>
      <c r="AW96" s="128">
        <f>'SO101 - Komunikace a park...'!J34</f>
        <v>0</v>
      </c>
      <c r="AX96" s="128">
        <f>'SO101 - Komunikace a park...'!J35</f>
        <v>0</v>
      </c>
      <c r="AY96" s="128">
        <f>'SO101 - Komunikace a park...'!J36</f>
        <v>0</v>
      </c>
      <c r="AZ96" s="128">
        <f>'SO101 - Komunikace a park...'!F33</f>
        <v>0</v>
      </c>
      <c r="BA96" s="128">
        <f>'SO101 - Komunikace a park...'!F34</f>
        <v>0</v>
      </c>
      <c r="BB96" s="128">
        <f>'SO101 - Komunikace a park...'!F35</f>
        <v>0</v>
      </c>
      <c r="BC96" s="128">
        <f>'SO101 - Komunikace a park...'!F36</f>
        <v>0</v>
      </c>
      <c r="BD96" s="130">
        <f>'SO101 - Komunikace a park...'!F37</f>
        <v>0</v>
      </c>
      <c r="BE96" s="7"/>
      <c r="BT96" s="131" t="s">
        <v>87</v>
      </c>
      <c r="BV96" s="131" t="s">
        <v>81</v>
      </c>
      <c r="BW96" s="131" t="s">
        <v>92</v>
      </c>
      <c r="BX96" s="131" t="s">
        <v>5</v>
      </c>
      <c r="CL96" s="131" t="s">
        <v>1</v>
      </c>
      <c r="CM96" s="131" t="s">
        <v>89</v>
      </c>
    </row>
    <row r="97" spans="1:91" s="7" customFormat="1" ht="16.5" customHeight="1">
      <c r="A97" s="119" t="s">
        <v>83</v>
      </c>
      <c r="B97" s="120"/>
      <c r="C97" s="121"/>
      <c r="D97" s="122" t="s">
        <v>93</v>
      </c>
      <c r="E97" s="122"/>
      <c r="F97" s="122"/>
      <c r="G97" s="122"/>
      <c r="H97" s="122"/>
      <c r="I97" s="123"/>
      <c r="J97" s="122" t="s">
        <v>94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'SO431 - VO'!J30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86</v>
      </c>
      <c r="AR97" s="126"/>
      <c r="AS97" s="127">
        <v>0</v>
      </c>
      <c r="AT97" s="128">
        <f>ROUND(SUM(AV97:AW97),2)</f>
        <v>0</v>
      </c>
      <c r="AU97" s="129">
        <f>'SO431 - VO'!P125</f>
        <v>0</v>
      </c>
      <c r="AV97" s="128">
        <f>'SO431 - VO'!J33</f>
        <v>0</v>
      </c>
      <c r="AW97" s="128">
        <f>'SO431 - VO'!J34</f>
        <v>0</v>
      </c>
      <c r="AX97" s="128">
        <f>'SO431 - VO'!J35</f>
        <v>0</v>
      </c>
      <c r="AY97" s="128">
        <f>'SO431 - VO'!J36</f>
        <v>0</v>
      </c>
      <c r="AZ97" s="128">
        <f>'SO431 - VO'!F33</f>
        <v>0</v>
      </c>
      <c r="BA97" s="128">
        <f>'SO431 - VO'!F34</f>
        <v>0</v>
      </c>
      <c r="BB97" s="128">
        <f>'SO431 - VO'!F35</f>
        <v>0</v>
      </c>
      <c r="BC97" s="128">
        <f>'SO431 - VO'!F36</f>
        <v>0</v>
      </c>
      <c r="BD97" s="130">
        <f>'SO431 - VO'!F37</f>
        <v>0</v>
      </c>
      <c r="BE97" s="7"/>
      <c r="BT97" s="131" t="s">
        <v>87</v>
      </c>
      <c r="BV97" s="131" t="s">
        <v>81</v>
      </c>
      <c r="BW97" s="131" t="s">
        <v>95</v>
      </c>
      <c r="BX97" s="131" t="s">
        <v>5</v>
      </c>
      <c r="CL97" s="131" t="s">
        <v>1</v>
      </c>
      <c r="CM97" s="131" t="s">
        <v>89</v>
      </c>
    </row>
    <row r="98" spans="1:91" s="7" customFormat="1" ht="16.5" customHeight="1">
      <c r="A98" s="119" t="s">
        <v>83</v>
      </c>
      <c r="B98" s="120"/>
      <c r="C98" s="121"/>
      <c r="D98" s="122" t="s">
        <v>96</v>
      </c>
      <c r="E98" s="122"/>
      <c r="F98" s="122"/>
      <c r="G98" s="122"/>
      <c r="H98" s="122"/>
      <c r="I98" s="123"/>
      <c r="J98" s="122" t="s">
        <v>97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'SO801 - Vegetační úpravy'!J30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86</v>
      </c>
      <c r="AR98" s="126"/>
      <c r="AS98" s="127">
        <v>0</v>
      </c>
      <c r="AT98" s="128">
        <f>ROUND(SUM(AV98:AW98),2)</f>
        <v>0</v>
      </c>
      <c r="AU98" s="129">
        <f>'SO801 - Vegetační úpravy'!P121</f>
        <v>0</v>
      </c>
      <c r="AV98" s="128">
        <f>'SO801 - Vegetační úpravy'!J33</f>
        <v>0</v>
      </c>
      <c r="AW98" s="128">
        <f>'SO801 - Vegetační úpravy'!J34</f>
        <v>0</v>
      </c>
      <c r="AX98" s="128">
        <f>'SO801 - Vegetační úpravy'!J35</f>
        <v>0</v>
      </c>
      <c r="AY98" s="128">
        <f>'SO801 - Vegetační úpravy'!J36</f>
        <v>0</v>
      </c>
      <c r="AZ98" s="128">
        <f>'SO801 - Vegetační úpravy'!F33</f>
        <v>0</v>
      </c>
      <c r="BA98" s="128">
        <f>'SO801 - Vegetační úpravy'!F34</f>
        <v>0</v>
      </c>
      <c r="BB98" s="128">
        <f>'SO801 - Vegetační úpravy'!F35</f>
        <v>0</v>
      </c>
      <c r="BC98" s="128">
        <f>'SO801 - Vegetační úpravy'!F36</f>
        <v>0</v>
      </c>
      <c r="BD98" s="130">
        <f>'SO801 - Vegetační úpravy'!F37</f>
        <v>0</v>
      </c>
      <c r="BE98" s="7"/>
      <c r="BT98" s="131" t="s">
        <v>87</v>
      </c>
      <c r="BV98" s="131" t="s">
        <v>81</v>
      </c>
      <c r="BW98" s="131" t="s">
        <v>98</v>
      </c>
      <c r="BX98" s="131" t="s">
        <v>5</v>
      </c>
      <c r="CL98" s="131" t="s">
        <v>1</v>
      </c>
      <c r="CM98" s="131" t="s">
        <v>89</v>
      </c>
    </row>
    <row r="99" spans="1:91" s="7" customFormat="1" ht="16.5" customHeight="1">
      <c r="A99" s="119" t="s">
        <v>83</v>
      </c>
      <c r="B99" s="120"/>
      <c r="C99" s="121"/>
      <c r="D99" s="122" t="s">
        <v>99</v>
      </c>
      <c r="E99" s="122"/>
      <c r="F99" s="122"/>
      <c r="G99" s="122"/>
      <c r="H99" s="122"/>
      <c r="I99" s="123"/>
      <c r="J99" s="122" t="s">
        <v>99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'VRN - VRN'!J30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86</v>
      </c>
      <c r="AR99" s="126"/>
      <c r="AS99" s="132">
        <v>0</v>
      </c>
      <c r="AT99" s="133">
        <f>ROUND(SUM(AV99:AW99),2)</f>
        <v>0</v>
      </c>
      <c r="AU99" s="134">
        <f>'VRN - VRN'!P119</f>
        <v>0</v>
      </c>
      <c r="AV99" s="133">
        <f>'VRN - VRN'!J33</f>
        <v>0</v>
      </c>
      <c r="AW99" s="133">
        <f>'VRN - VRN'!J34</f>
        <v>0</v>
      </c>
      <c r="AX99" s="133">
        <f>'VRN - VRN'!J35</f>
        <v>0</v>
      </c>
      <c r="AY99" s="133">
        <f>'VRN - VRN'!J36</f>
        <v>0</v>
      </c>
      <c r="AZ99" s="133">
        <f>'VRN - VRN'!F33</f>
        <v>0</v>
      </c>
      <c r="BA99" s="133">
        <f>'VRN - VRN'!F34</f>
        <v>0</v>
      </c>
      <c r="BB99" s="133">
        <f>'VRN - VRN'!F35</f>
        <v>0</v>
      </c>
      <c r="BC99" s="133">
        <f>'VRN - VRN'!F36</f>
        <v>0</v>
      </c>
      <c r="BD99" s="135">
        <f>'VRN - VRN'!F37</f>
        <v>0</v>
      </c>
      <c r="BE99" s="7"/>
      <c r="BT99" s="131" t="s">
        <v>87</v>
      </c>
      <c r="BV99" s="131" t="s">
        <v>81</v>
      </c>
      <c r="BW99" s="131" t="s">
        <v>100</v>
      </c>
      <c r="BX99" s="131" t="s">
        <v>5</v>
      </c>
      <c r="CL99" s="131" t="s">
        <v>1</v>
      </c>
      <c r="CM99" s="131" t="s">
        <v>89</v>
      </c>
    </row>
    <row r="100" spans="1:57" s="2" customFormat="1" ht="30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44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</sheetData>
  <sheetProtection password="CC35" sheet="1" objects="1" scenarios="1" formatColumns="0" formatRows="0"/>
  <mergeCells count="58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001 - DIO'!C2" display="/"/>
    <hyperlink ref="A96" location="'SO101 - Komunikace a park...'!C2" display="/"/>
    <hyperlink ref="A97" location="'SO431 - VO'!C2" display="/"/>
    <hyperlink ref="A98" location="'SO801 - Vegetační úpravy'!C2" display="/"/>
    <hyperlink ref="A99" location="'VRN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  <c r="AZ2" s="136" t="s">
        <v>101</v>
      </c>
      <c r="BA2" s="136" t="s">
        <v>1</v>
      </c>
      <c r="BB2" s="136" t="s">
        <v>1</v>
      </c>
      <c r="BC2" s="136" t="s">
        <v>87</v>
      </c>
      <c r="BD2" s="136" t="s">
        <v>89</v>
      </c>
    </row>
    <row r="3" spans="2:5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89</v>
      </c>
      <c r="AZ3" s="136" t="s">
        <v>102</v>
      </c>
      <c r="BA3" s="136" t="s">
        <v>1</v>
      </c>
      <c r="BB3" s="136" t="s">
        <v>1</v>
      </c>
      <c r="BC3" s="136" t="s">
        <v>103</v>
      </c>
      <c r="BD3" s="136" t="s">
        <v>89</v>
      </c>
    </row>
    <row r="4" spans="2:56" s="1" customFormat="1" ht="24.95" customHeight="1">
      <c r="B4" s="20"/>
      <c r="D4" s="139" t="s">
        <v>104</v>
      </c>
      <c r="L4" s="20"/>
      <c r="M4" s="140" t="s">
        <v>10</v>
      </c>
      <c r="AT4" s="17" t="s">
        <v>4</v>
      </c>
      <c r="AZ4" s="136" t="s">
        <v>105</v>
      </c>
      <c r="BA4" s="136" t="s">
        <v>1</v>
      </c>
      <c r="BB4" s="136" t="s">
        <v>1</v>
      </c>
      <c r="BC4" s="136" t="s">
        <v>89</v>
      </c>
      <c r="BD4" s="136" t="s">
        <v>89</v>
      </c>
    </row>
    <row r="5" spans="2:56" s="1" customFormat="1" ht="6.95" customHeight="1">
      <c r="B5" s="20"/>
      <c r="L5" s="20"/>
      <c r="AZ5" s="136" t="s">
        <v>106</v>
      </c>
      <c r="BA5" s="136" t="s">
        <v>1</v>
      </c>
      <c r="BB5" s="136" t="s">
        <v>1</v>
      </c>
      <c r="BC5" s="136" t="s">
        <v>89</v>
      </c>
      <c r="BD5" s="136" t="s">
        <v>89</v>
      </c>
    </row>
    <row r="6" spans="2:56" s="1" customFormat="1" ht="12" customHeight="1">
      <c r="B6" s="20"/>
      <c r="D6" s="141" t="s">
        <v>16</v>
      </c>
      <c r="L6" s="20"/>
      <c r="AZ6" s="136" t="s">
        <v>107</v>
      </c>
      <c r="BA6" s="136" t="s">
        <v>1</v>
      </c>
      <c r="BB6" s="136" t="s">
        <v>1</v>
      </c>
      <c r="BC6" s="136" t="s">
        <v>87</v>
      </c>
      <c r="BD6" s="136" t="s">
        <v>89</v>
      </c>
    </row>
    <row r="7" spans="2:56" s="1" customFormat="1" ht="16.5" customHeight="1">
      <c r="B7" s="20"/>
      <c r="E7" s="142" t="str">
        <f>'Rekapitulace stavby'!K6</f>
        <v>Ostrov, Rekonstrukce Tylovy ulice</v>
      </c>
      <c r="F7" s="141"/>
      <c r="G7" s="141"/>
      <c r="H7" s="141"/>
      <c r="L7" s="20"/>
      <c r="AZ7" s="136" t="s">
        <v>108</v>
      </c>
      <c r="BA7" s="136" t="s">
        <v>1</v>
      </c>
      <c r="BB7" s="136" t="s">
        <v>1</v>
      </c>
      <c r="BC7" s="136" t="s">
        <v>89</v>
      </c>
      <c r="BD7" s="136" t="s">
        <v>89</v>
      </c>
    </row>
    <row r="8" spans="1:56" s="2" customFormat="1" ht="12" customHeight="1">
      <c r="A8" s="38"/>
      <c r="B8" s="44"/>
      <c r="C8" s="38"/>
      <c r="D8" s="141" t="s">
        <v>109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136" t="s">
        <v>110</v>
      </c>
      <c r="BA8" s="136" t="s">
        <v>1</v>
      </c>
      <c r="BB8" s="136" t="s">
        <v>1</v>
      </c>
      <c r="BC8" s="136" t="s">
        <v>89</v>
      </c>
      <c r="BD8" s="136" t="s">
        <v>89</v>
      </c>
    </row>
    <row r="9" spans="1:56" s="2" customFormat="1" ht="16.5" customHeight="1">
      <c r="A9" s="38"/>
      <c r="B9" s="44"/>
      <c r="C9" s="38"/>
      <c r="D9" s="38"/>
      <c r="E9" s="143" t="s">
        <v>111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136" t="s">
        <v>112</v>
      </c>
      <c r="BA9" s="136" t="s">
        <v>1</v>
      </c>
      <c r="BB9" s="136" t="s">
        <v>1</v>
      </c>
      <c r="BC9" s="136" t="s">
        <v>87</v>
      </c>
      <c r="BD9" s="136" t="s">
        <v>89</v>
      </c>
    </row>
    <row r="10" spans="1:56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136" t="s">
        <v>113</v>
      </c>
      <c r="BA10" s="136" t="s">
        <v>1</v>
      </c>
      <c r="BB10" s="136" t="s">
        <v>1</v>
      </c>
      <c r="BC10" s="136" t="s">
        <v>87</v>
      </c>
      <c r="BD10" s="136" t="s">
        <v>89</v>
      </c>
    </row>
    <row r="11" spans="1:56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136" t="s">
        <v>114</v>
      </c>
      <c r="BA11" s="136" t="s">
        <v>1</v>
      </c>
      <c r="BB11" s="136" t="s">
        <v>1</v>
      </c>
      <c r="BC11" s="136" t="s">
        <v>87</v>
      </c>
      <c r="BD11" s="136" t="s">
        <v>89</v>
      </c>
    </row>
    <row r="12" spans="1:56" s="2" customFormat="1" ht="12" customHeight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4. 4. 2022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136" t="s">
        <v>115</v>
      </c>
      <c r="BA12" s="136" t="s">
        <v>1</v>
      </c>
      <c r="BB12" s="136" t="s">
        <v>1</v>
      </c>
      <c r="BC12" s="136" t="s">
        <v>87</v>
      </c>
      <c r="BD12" s="136" t="s">
        <v>89</v>
      </c>
    </row>
    <row r="13" spans="1:56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Z13" s="136" t="s">
        <v>116</v>
      </c>
      <c r="BA13" s="136" t="s">
        <v>1</v>
      </c>
      <c r="BB13" s="136" t="s">
        <v>1</v>
      </c>
      <c r="BC13" s="136" t="s">
        <v>87</v>
      </c>
      <c r="BD13" s="136" t="s">
        <v>89</v>
      </c>
    </row>
    <row r="14" spans="1:56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Z14" s="136" t="s">
        <v>117</v>
      </c>
      <c r="BA14" s="136" t="s">
        <v>1</v>
      </c>
      <c r="BB14" s="136" t="s">
        <v>1</v>
      </c>
      <c r="BC14" s="136" t="s">
        <v>87</v>
      </c>
      <c r="BD14" s="136" t="s">
        <v>89</v>
      </c>
    </row>
    <row r="15" spans="1:56" s="2" customFormat="1" ht="18" customHeight="1">
      <c r="A15" s="38"/>
      <c r="B15" s="44"/>
      <c r="C15" s="38"/>
      <c r="D15" s="38"/>
      <c r="E15" s="144" t="s">
        <v>27</v>
      </c>
      <c r="F15" s="38"/>
      <c r="G15" s="38"/>
      <c r="H15" s="38"/>
      <c r="I15" s="141" t="s">
        <v>28</v>
      </c>
      <c r="J15" s="144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Z15" s="136" t="s">
        <v>118</v>
      </c>
      <c r="BA15" s="136" t="s">
        <v>1</v>
      </c>
      <c r="BB15" s="136" t="s">
        <v>1</v>
      </c>
      <c r="BC15" s="136" t="s">
        <v>89</v>
      </c>
      <c r="BD15" s="136" t="s">
        <v>89</v>
      </c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30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32</v>
      </c>
      <c r="E20" s="38"/>
      <c r="F20" s="38"/>
      <c r="G20" s="38"/>
      <c r="H20" s="38"/>
      <c r="I20" s="141" t="s">
        <v>25</v>
      </c>
      <c r="J20" s="144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34</v>
      </c>
      <c r="F21" s="38"/>
      <c r="G21" s="38"/>
      <c r="H21" s="38"/>
      <c r="I21" s="141" t="s">
        <v>28</v>
      </c>
      <c r="J21" s="144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37</v>
      </c>
      <c r="E23" s="38"/>
      <c r="F23" s="38"/>
      <c r="G23" s="38"/>
      <c r="H23" s="38"/>
      <c r="I23" s="141" t="s">
        <v>25</v>
      </c>
      <c r="J23" s="144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34</v>
      </c>
      <c r="F24" s="38"/>
      <c r="G24" s="38"/>
      <c r="H24" s="38"/>
      <c r="I24" s="141" t="s">
        <v>28</v>
      </c>
      <c r="J24" s="144" t="s">
        <v>35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39</v>
      </c>
      <c r="E30" s="38"/>
      <c r="F30" s="38"/>
      <c r="G30" s="38"/>
      <c r="H30" s="38"/>
      <c r="I30" s="38"/>
      <c r="J30" s="152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0"/>
      <c r="E31" s="150"/>
      <c r="F31" s="150"/>
      <c r="G31" s="150"/>
      <c r="H31" s="150"/>
      <c r="I31" s="150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41</v>
      </c>
      <c r="G32" s="38"/>
      <c r="H32" s="38"/>
      <c r="I32" s="153" t="s">
        <v>40</v>
      </c>
      <c r="J32" s="153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4" t="s">
        <v>43</v>
      </c>
      <c r="E33" s="141" t="s">
        <v>44</v>
      </c>
      <c r="F33" s="155">
        <f>ROUND((SUM(BE118:BE146)),2)</f>
        <v>0</v>
      </c>
      <c r="G33" s="38"/>
      <c r="H33" s="38"/>
      <c r="I33" s="156">
        <v>0.21</v>
      </c>
      <c r="J33" s="155">
        <f>ROUND(((SUM(BE118:BE146))*I33),2)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1" t="s">
        <v>45</v>
      </c>
      <c r="F34" s="155">
        <f>ROUND((SUM(BF118:BF146)),2)</f>
        <v>0</v>
      </c>
      <c r="G34" s="38"/>
      <c r="H34" s="38"/>
      <c r="I34" s="156">
        <v>0.15</v>
      </c>
      <c r="J34" s="155">
        <f>ROUND(((SUM(BF118:BF146))*I34),2)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1" t="s">
        <v>46</v>
      </c>
      <c r="F35" s="155">
        <f>ROUND((SUM(BG118:BG146)),2)</f>
        <v>0</v>
      </c>
      <c r="G35" s="38"/>
      <c r="H35" s="38"/>
      <c r="I35" s="156">
        <v>0.21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1" t="s">
        <v>47</v>
      </c>
      <c r="F36" s="155">
        <f>ROUND((SUM(BH118:BH146)),2)</f>
        <v>0</v>
      </c>
      <c r="G36" s="38"/>
      <c r="H36" s="38"/>
      <c r="I36" s="156">
        <v>0.15</v>
      </c>
      <c r="J36" s="155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48</v>
      </c>
      <c r="F37" s="155">
        <f>ROUND((SUM(BI118:BI146)),2)</f>
        <v>0</v>
      </c>
      <c r="G37" s="38"/>
      <c r="H37" s="38"/>
      <c r="I37" s="156">
        <v>0</v>
      </c>
      <c r="J37" s="15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59"/>
      <c r="J39" s="162">
        <f>SUM(J30:J37)</f>
        <v>0</v>
      </c>
      <c r="K39" s="163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4" t="s">
        <v>52</v>
      </c>
      <c r="E50" s="165"/>
      <c r="F50" s="165"/>
      <c r="G50" s="164" t="s">
        <v>53</v>
      </c>
      <c r="H50" s="165"/>
      <c r="I50" s="165"/>
      <c r="J50" s="165"/>
      <c r="K50" s="16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6" t="s">
        <v>54</v>
      </c>
      <c r="E61" s="167"/>
      <c r="F61" s="168" t="s">
        <v>55</v>
      </c>
      <c r="G61" s="166" t="s">
        <v>54</v>
      </c>
      <c r="H61" s="167"/>
      <c r="I61" s="167"/>
      <c r="J61" s="169" t="s">
        <v>55</v>
      </c>
      <c r="K61" s="16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4" t="s">
        <v>56</v>
      </c>
      <c r="E65" s="170"/>
      <c r="F65" s="170"/>
      <c r="G65" s="164" t="s">
        <v>57</v>
      </c>
      <c r="H65" s="170"/>
      <c r="I65" s="170"/>
      <c r="J65" s="170"/>
      <c r="K65" s="17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6" t="s">
        <v>54</v>
      </c>
      <c r="E76" s="167"/>
      <c r="F76" s="168" t="s">
        <v>55</v>
      </c>
      <c r="G76" s="166" t="s">
        <v>54</v>
      </c>
      <c r="H76" s="167"/>
      <c r="I76" s="167"/>
      <c r="J76" s="169" t="s">
        <v>55</v>
      </c>
      <c r="K76" s="16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5" t="str">
        <f>E7</f>
        <v>Ostrov, Rekonstrukce Tylovy ulice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SO001 - DIO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Ostrov</v>
      </c>
      <c r="G89" s="40"/>
      <c r="H89" s="40"/>
      <c r="I89" s="32" t="s">
        <v>22</v>
      </c>
      <c r="J89" s="79" t="str">
        <f>IF(J12="","",J12)</f>
        <v>4. 4. 2022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Ostrov</v>
      </c>
      <c r="G91" s="40"/>
      <c r="H91" s="40"/>
      <c r="I91" s="32" t="s">
        <v>32</v>
      </c>
      <c r="J91" s="36" t="str">
        <f>E21</f>
        <v>Ing. Igor Hrazdil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Ing. Igor Hrazdil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6" t="s">
        <v>120</v>
      </c>
      <c r="D94" s="177"/>
      <c r="E94" s="177"/>
      <c r="F94" s="177"/>
      <c r="G94" s="177"/>
      <c r="H94" s="177"/>
      <c r="I94" s="177"/>
      <c r="J94" s="178" t="s">
        <v>121</v>
      </c>
      <c r="K94" s="17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9" t="s">
        <v>122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123</v>
      </c>
    </row>
    <row r="97" spans="1:31" s="9" customFormat="1" ht="24.95" customHeight="1">
      <c r="A97" s="9"/>
      <c r="B97" s="180"/>
      <c r="C97" s="181"/>
      <c r="D97" s="182" t="s">
        <v>124</v>
      </c>
      <c r="E97" s="183"/>
      <c r="F97" s="183"/>
      <c r="G97" s="183"/>
      <c r="H97" s="183"/>
      <c r="I97" s="183"/>
      <c r="J97" s="184">
        <f>J119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125</v>
      </c>
      <c r="E98" s="189"/>
      <c r="F98" s="189"/>
      <c r="G98" s="189"/>
      <c r="H98" s="189"/>
      <c r="I98" s="189"/>
      <c r="J98" s="190">
        <f>J120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126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75" t="str">
        <f>E7</f>
        <v>Ostrov, Rekonstrukce Tylovy ulice</v>
      </c>
      <c r="F108" s="32"/>
      <c r="G108" s="32"/>
      <c r="H108" s="32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109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SO001 - DIO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>Ostrov</v>
      </c>
      <c r="G112" s="40"/>
      <c r="H112" s="40"/>
      <c r="I112" s="32" t="s">
        <v>22</v>
      </c>
      <c r="J112" s="79" t="str">
        <f>IF(J12="","",J12)</f>
        <v>4. 4. 2022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24</v>
      </c>
      <c r="D114" s="40"/>
      <c r="E114" s="40"/>
      <c r="F114" s="27" t="str">
        <f>E15</f>
        <v>Město Ostrov</v>
      </c>
      <c r="G114" s="40"/>
      <c r="H114" s="40"/>
      <c r="I114" s="32" t="s">
        <v>32</v>
      </c>
      <c r="J114" s="36" t="str">
        <f>E21</f>
        <v>Ing. Igor Hrazdil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30</v>
      </c>
      <c r="D115" s="40"/>
      <c r="E115" s="40"/>
      <c r="F115" s="27" t="str">
        <f>IF(E18="","",E18)</f>
        <v>Vyplň údaj</v>
      </c>
      <c r="G115" s="40"/>
      <c r="H115" s="40"/>
      <c r="I115" s="32" t="s">
        <v>37</v>
      </c>
      <c r="J115" s="36" t="str">
        <f>E24</f>
        <v>Ing. Igor Hrazdil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192"/>
      <c r="B117" s="193"/>
      <c r="C117" s="194" t="s">
        <v>127</v>
      </c>
      <c r="D117" s="195" t="s">
        <v>64</v>
      </c>
      <c r="E117" s="195" t="s">
        <v>60</v>
      </c>
      <c r="F117" s="195" t="s">
        <v>61</v>
      </c>
      <c r="G117" s="195" t="s">
        <v>128</v>
      </c>
      <c r="H117" s="195" t="s">
        <v>129</v>
      </c>
      <c r="I117" s="195" t="s">
        <v>130</v>
      </c>
      <c r="J117" s="195" t="s">
        <v>121</v>
      </c>
      <c r="K117" s="196" t="s">
        <v>131</v>
      </c>
      <c r="L117" s="197"/>
      <c r="M117" s="100" t="s">
        <v>1</v>
      </c>
      <c r="N117" s="101" t="s">
        <v>43</v>
      </c>
      <c r="O117" s="101" t="s">
        <v>132</v>
      </c>
      <c r="P117" s="101" t="s">
        <v>133</v>
      </c>
      <c r="Q117" s="101" t="s">
        <v>134</v>
      </c>
      <c r="R117" s="101" t="s">
        <v>135</v>
      </c>
      <c r="S117" s="101" t="s">
        <v>136</v>
      </c>
      <c r="T117" s="102" t="s">
        <v>137</v>
      </c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</row>
    <row r="118" spans="1:63" s="2" customFormat="1" ht="22.8" customHeight="1">
      <c r="A118" s="38"/>
      <c r="B118" s="39"/>
      <c r="C118" s="107" t="s">
        <v>138</v>
      </c>
      <c r="D118" s="40"/>
      <c r="E118" s="40"/>
      <c r="F118" s="40"/>
      <c r="G118" s="40"/>
      <c r="H118" s="40"/>
      <c r="I118" s="40"/>
      <c r="J118" s="198">
        <f>BK118</f>
        <v>0</v>
      </c>
      <c r="K118" s="40"/>
      <c r="L118" s="44"/>
      <c r="M118" s="103"/>
      <c r="N118" s="199"/>
      <c r="O118" s="104"/>
      <c r="P118" s="200">
        <f>P119</f>
        <v>0</v>
      </c>
      <c r="Q118" s="104"/>
      <c r="R118" s="200">
        <f>R119</f>
        <v>0</v>
      </c>
      <c r="S118" s="104"/>
      <c r="T118" s="201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78</v>
      </c>
      <c r="AU118" s="17" t="s">
        <v>123</v>
      </c>
      <c r="BK118" s="202">
        <f>BK119</f>
        <v>0</v>
      </c>
    </row>
    <row r="119" spans="1:63" s="12" customFormat="1" ht="25.9" customHeight="1">
      <c r="A119" s="12"/>
      <c r="B119" s="203"/>
      <c r="C119" s="204"/>
      <c r="D119" s="205" t="s">
        <v>78</v>
      </c>
      <c r="E119" s="206" t="s">
        <v>139</v>
      </c>
      <c r="F119" s="206" t="s">
        <v>140</v>
      </c>
      <c r="G119" s="204"/>
      <c r="H119" s="204"/>
      <c r="I119" s="207"/>
      <c r="J119" s="208">
        <f>BK119</f>
        <v>0</v>
      </c>
      <c r="K119" s="204"/>
      <c r="L119" s="209"/>
      <c r="M119" s="210"/>
      <c r="N119" s="211"/>
      <c r="O119" s="211"/>
      <c r="P119" s="212">
        <f>P120</f>
        <v>0</v>
      </c>
      <c r="Q119" s="211"/>
      <c r="R119" s="212">
        <f>R120</f>
        <v>0</v>
      </c>
      <c r="S119" s="211"/>
      <c r="T119" s="213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4" t="s">
        <v>87</v>
      </c>
      <c r="AT119" s="215" t="s">
        <v>78</v>
      </c>
      <c r="AU119" s="215" t="s">
        <v>79</v>
      </c>
      <c r="AY119" s="214" t="s">
        <v>141</v>
      </c>
      <c r="BK119" s="216">
        <f>BK120</f>
        <v>0</v>
      </c>
    </row>
    <row r="120" spans="1:63" s="12" customFormat="1" ht="22.8" customHeight="1">
      <c r="A120" s="12"/>
      <c r="B120" s="203"/>
      <c r="C120" s="204"/>
      <c r="D120" s="205" t="s">
        <v>78</v>
      </c>
      <c r="E120" s="217" t="s">
        <v>142</v>
      </c>
      <c r="F120" s="217" t="s">
        <v>143</v>
      </c>
      <c r="G120" s="204"/>
      <c r="H120" s="204"/>
      <c r="I120" s="207"/>
      <c r="J120" s="218">
        <f>BK120</f>
        <v>0</v>
      </c>
      <c r="K120" s="204"/>
      <c r="L120" s="209"/>
      <c r="M120" s="210"/>
      <c r="N120" s="211"/>
      <c r="O120" s="211"/>
      <c r="P120" s="212">
        <f>SUM(P121:P146)</f>
        <v>0</v>
      </c>
      <c r="Q120" s="211"/>
      <c r="R120" s="212">
        <f>SUM(R121:R146)</f>
        <v>0</v>
      </c>
      <c r="S120" s="211"/>
      <c r="T120" s="213">
        <f>SUM(T121:T146)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87</v>
      </c>
      <c r="AT120" s="215" t="s">
        <v>78</v>
      </c>
      <c r="AU120" s="215" t="s">
        <v>87</v>
      </c>
      <c r="AY120" s="214" t="s">
        <v>141</v>
      </c>
      <c r="BK120" s="216">
        <f>SUM(BK121:BK146)</f>
        <v>0</v>
      </c>
    </row>
    <row r="121" spans="1:65" s="2" customFormat="1" ht="24.15" customHeight="1">
      <c r="A121" s="38"/>
      <c r="B121" s="39"/>
      <c r="C121" s="219" t="s">
        <v>87</v>
      </c>
      <c r="D121" s="219" t="s">
        <v>144</v>
      </c>
      <c r="E121" s="220" t="s">
        <v>145</v>
      </c>
      <c r="F121" s="221" t="s">
        <v>146</v>
      </c>
      <c r="G121" s="222" t="s">
        <v>147</v>
      </c>
      <c r="H121" s="223">
        <v>17</v>
      </c>
      <c r="I121" s="224"/>
      <c r="J121" s="225">
        <f>ROUND(I121*H121,2)</f>
        <v>0</v>
      </c>
      <c r="K121" s="221" t="s">
        <v>148</v>
      </c>
      <c r="L121" s="44"/>
      <c r="M121" s="226" t="s">
        <v>1</v>
      </c>
      <c r="N121" s="227" t="s">
        <v>44</v>
      </c>
      <c r="O121" s="91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30" t="s">
        <v>149</v>
      </c>
      <c r="AT121" s="230" t="s">
        <v>144</v>
      </c>
      <c r="AU121" s="230" t="s">
        <v>89</v>
      </c>
      <c r="AY121" s="17" t="s">
        <v>141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7" t="s">
        <v>87</v>
      </c>
      <c r="BK121" s="231">
        <f>ROUND(I121*H121,2)</f>
        <v>0</v>
      </c>
      <c r="BL121" s="17" t="s">
        <v>149</v>
      </c>
      <c r="BM121" s="230" t="s">
        <v>150</v>
      </c>
    </row>
    <row r="122" spans="1:47" s="2" customFormat="1" ht="12">
      <c r="A122" s="38"/>
      <c r="B122" s="39"/>
      <c r="C122" s="40"/>
      <c r="D122" s="232" t="s">
        <v>151</v>
      </c>
      <c r="E122" s="40"/>
      <c r="F122" s="233" t="s">
        <v>152</v>
      </c>
      <c r="G122" s="40"/>
      <c r="H122" s="40"/>
      <c r="I122" s="234"/>
      <c r="J122" s="40"/>
      <c r="K122" s="40"/>
      <c r="L122" s="44"/>
      <c r="M122" s="235"/>
      <c r="N122" s="236"/>
      <c r="O122" s="91"/>
      <c r="P122" s="91"/>
      <c r="Q122" s="91"/>
      <c r="R122" s="91"/>
      <c r="S122" s="91"/>
      <c r="T122" s="92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151</v>
      </c>
      <c r="AU122" s="17" t="s">
        <v>89</v>
      </c>
    </row>
    <row r="123" spans="1:51" s="13" customFormat="1" ht="12">
      <c r="A123" s="13"/>
      <c r="B123" s="237"/>
      <c r="C123" s="238"/>
      <c r="D123" s="232" t="s">
        <v>153</v>
      </c>
      <c r="E123" s="239" t="s">
        <v>105</v>
      </c>
      <c r="F123" s="240" t="s">
        <v>89</v>
      </c>
      <c r="G123" s="238"/>
      <c r="H123" s="241">
        <v>2</v>
      </c>
      <c r="I123" s="242"/>
      <c r="J123" s="238"/>
      <c r="K123" s="238"/>
      <c r="L123" s="243"/>
      <c r="M123" s="244"/>
      <c r="N123" s="245"/>
      <c r="O123" s="245"/>
      <c r="P123" s="245"/>
      <c r="Q123" s="245"/>
      <c r="R123" s="245"/>
      <c r="S123" s="245"/>
      <c r="T123" s="24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7" t="s">
        <v>153</v>
      </c>
      <c r="AU123" s="247" t="s">
        <v>89</v>
      </c>
      <c r="AV123" s="13" t="s">
        <v>89</v>
      </c>
      <c r="AW123" s="13" t="s">
        <v>36</v>
      </c>
      <c r="AX123" s="13" t="s">
        <v>79</v>
      </c>
      <c r="AY123" s="247" t="s">
        <v>141</v>
      </c>
    </row>
    <row r="124" spans="1:51" s="13" customFormat="1" ht="12">
      <c r="A124" s="13"/>
      <c r="B124" s="237"/>
      <c r="C124" s="238"/>
      <c r="D124" s="232" t="s">
        <v>153</v>
      </c>
      <c r="E124" s="239" t="s">
        <v>106</v>
      </c>
      <c r="F124" s="240" t="s">
        <v>89</v>
      </c>
      <c r="G124" s="238"/>
      <c r="H124" s="241">
        <v>2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7" t="s">
        <v>153</v>
      </c>
      <c r="AU124" s="247" t="s">
        <v>89</v>
      </c>
      <c r="AV124" s="13" t="s">
        <v>89</v>
      </c>
      <c r="AW124" s="13" t="s">
        <v>36</v>
      </c>
      <c r="AX124" s="13" t="s">
        <v>79</v>
      </c>
      <c r="AY124" s="247" t="s">
        <v>141</v>
      </c>
    </row>
    <row r="125" spans="1:51" s="13" customFormat="1" ht="12">
      <c r="A125" s="13"/>
      <c r="B125" s="237"/>
      <c r="C125" s="238"/>
      <c r="D125" s="232" t="s">
        <v>153</v>
      </c>
      <c r="E125" s="239" t="s">
        <v>107</v>
      </c>
      <c r="F125" s="240" t="s">
        <v>87</v>
      </c>
      <c r="G125" s="238"/>
      <c r="H125" s="241">
        <v>1</v>
      </c>
      <c r="I125" s="242"/>
      <c r="J125" s="238"/>
      <c r="K125" s="238"/>
      <c r="L125" s="243"/>
      <c r="M125" s="244"/>
      <c r="N125" s="245"/>
      <c r="O125" s="245"/>
      <c r="P125" s="245"/>
      <c r="Q125" s="245"/>
      <c r="R125" s="245"/>
      <c r="S125" s="245"/>
      <c r="T125" s="24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7" t="s">
        <v>153</v>
      </c>
      <c r="AU125" s="247" t="s">
        <v>89</v>
      </c>
      <c r="AV125" s="13" t="s">
        <v>89</v>
      </c>
      <c r="AW125" s="13" t="s">
        <v>36</v>
      </c>
      <c r="AX125" s="13" t="s">
        <v>79</v>
      </c>
      <c r="AY125" s="247" t="s">
        <v>141</v>
      </c>
    </row>
    <row r="126" spans="1:51" s="13" customFormat="1" ht="12">
      <c r="A126" s="13"/>
      <c r="B126" s="237"/>
      <c r="C126" s="238"/>
      <c r="D126" s="232" t="s">
        <v>153</v>
      </c>
      <c r="E126" s="239" t="s">
        <v>108</v>
      </c>
      <c r="F126" s="240" t="s">
        <v>89</v>
      </c>
      <c r="G126" s="238"/>
      <c r="H126" s="241">
        <v>2</v>
      </c>
      <c r="I126" s="242"/>
      <c r="J126" s="238"/>
      <c r="K126" s="238"/>
      <c r="L126" s="243"/>
      <c r="M126" s="244"/>
      <c r="N126" s="245"/>
      <c r="O126" s="245"/>
      <c r="P126" s="245"/>
      <c r="Q126" s="245"/>
      <c r="R126" s="245"/>
      <c r="S126" s="245"/>
      <c r="T126" s="24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7" t="s">
        <v>153</v>
      </c>
      <c r="AU126" s="247" t="s">
        <v>89</v>
      </c>
      <c r="AV126" s="13" t="s">
        <v>89</v>
      </c>
      <c r="AW126" s="13" t="s">
        <v>36</v>
      </c>
      <c r="AX126" s="13" t="s">
        <v>79</v>
      </c>
      <c r="AY126" s="247" t="s">
        <v>141</v>
      </c>
    </row>
    <row r="127" spans="1:51" s="13" customFormat="1" ht="12">
      <c r="A127" s="13"/>
      <c r="B127" s="237"/>
      <c r="C127" s="238"/>
      <c r="D127" s="232" t="s">
        <v>153</v>
      </c>
      <c r="E127" s="239" t="s">
        <v>110</v>
      </c>
      <c r="F127" s="240" t="s">
        <v>89</v>
      </c>
      <c r="G127" s="238"/>
      <c r="H127" s="241">
        <v>2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7" t="s">
        <v>153</v>
      </c>
      <c r="AU127" s="247" t="s">
        <v>89</v>
      </c>
      <c r="AV127" s="13" t="s">
        <v>89</v>
      </c>
      <c r="AW127" s="13" t="s">
        <v>36</v>
      </c>
      <c r="AX127" s="13" t="s">
        <v>79</v>
      </c>
      <c r="AY127" s="247" t="s">
        <v>141</v>
      </c>
    </row>
    <row r="128" spans="1:51" s="13" customFormat="1" ht="12">
      <c r="A128" s="13"/>
      <c r="B128" s="237"/>
      <c r="C128" s="238"/>
      <c r="D128" s="232" t="s">
        <v>153</v>
      </c>
      <c r="E128" s="239" t="s">
        <v>112</v>
      </c>
      <c r="F128" s="240" t="s">
        <v>87</v>
      </c>
      <c r="G128" s="238"/>
      <c r="H128" s="241">
        <v>1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7" t="s">
        <v>153</v>
      </c>
      <c r="AU128" s="247" t="s">
        <v>89</v>
      </c>
      <c r="AV128" s="13" t="s">
        <v>89</v>
      </c>
      <c r="AW128" s="13" t="s">
        <v>36</v>
      </c>
      <c r="AX128" s="13" t="s">
        <v>79</v>
      </c>
      <c r="AY128" s="247" t="s">
        <v>141</v>
      </c>
    </row>
    <row r="129" spans="1:51" s="13" customFormat="1" ht="12">
      <c r="A129" s="13"/>
      <c r="B129" s="237"/>
      <c r="C129" s="238"/>
      <c r="D129" s="232" t="s">
        <v>153</v>
      </c>
      <c r="E129" s="239" t="s">
        <v>113</v>
      </c>
      <c r="F129" s="240" t="s">
        <v>87</v>
      </c>
      <c r="G129" s="238"/>
      <c r="H129" s="241">
        <v>1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7" t="s">
        <v>153</v>
      </c>
      <c r="AU129" s="247" t="s">
        <v>89</v>
      </c>
      <c r="AV129" s="13" t="s">
        <v>89</v>
      </c>
      <c r="AW129" s="13" t="s">
        <v>36</v>
      </c>
      <c r="AX129" s="13" t="s">
        <v>79</v>
      </c>
      <c r="AY129" s="247" t="s">
        <v>141</v>
      </c>
    </row>
    <row r="130" spans="1:51" s="13" customFormat="1" ht="12">
      <c r="A130" s="13"/>
      <c r="B130" s="237"/>
      <c r="C130" s="238"/>
      <c r="D130" s="232" t="s">
        <v>153</v>
      </c>
      <c r="E130" s="239" t="s">
        <v>114</v>
      </c>
      <c r="F130" s="240" t="s">
        <v>87</v>
      </c>
      <c r="G130" s="238"/>
      <c r="H130" s="241">
        <v>1</v>
      </c>
      <c r="I130" s="242"/>
      <c r="J130" s="238"/>
      <c r="K130" s="238"/>
      <c r="L130" s="243"/>
      <c r="M130" s="244"/>
      <c r="N130" s="245"/>
      <c r="O130" s="245"/>
      <c r="P130" s="245"/>
      <c r="Q130" s="245"/>
      <c r="R130" s="245"/>
      <c r="S130" s="245"/>
      <c r="T130" s="24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7" t="s">
        <v>153</v>
      </c>
      <c r="AU130" s="247" t="s">
        <v>89</v>
      </c>
      <c r="AV130" s="13" t="s">
        <v>89</v>
      </c>
      <c r="AW130" s="13" t="s">
        <v>36</v>
      </c>
      <c r="AX130" s="13" t="s">
        <v>79</v>
      </c>
      <c r="AY130" s="247" t="s">
        <v>141</v>
      </c>
    </row>
    <row r="131" spans="1:51" s="13" customFormat="1" ht="12">
      <c r="A131" s="13"/>
      <c r="B131" s="237"/>
      <c r="C131" s="238"/>
      <c r="D131" s="232" t="s">
        <v>153</v>
      </c>
      <c r="E131" s="239" t="s">
        <v>115</v>
      </c>
      <c r="F131" s="240" t="s">
        <v>87</v>
      </c>
      <c r="G131" s="238"/>
      <c r="H131" s="241">
        <v>1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7" t="s">
        <v>153</v>
      </c>
      <c r="AU131" s="247" t="s">
        <v>89</v>
      </c>
      <c r="AV131" s="13" t="s">
        <v>89</v>
      </c>
      <c r="AW131" s="13" t="s">
        <v>36</v>
      </c>
      <c r="AX131" s="13" t="s">
        <v>79</v>
      </c>
      <c r="AY131" s="247" t="s">
        <v>141</v>
      </c>
    </row>
    <row r="132" spans="1:51" s="13" customFormat="1" ht="12">
      <c r="A132" s="13"/>
      <c r="B132" s="237"/>
      <c r="C132" s="238"/>
      <c r="D132" s="232" t="s">
        <v>153</v>
      </c>
      <c r="E132" s="239" t="s">
        <v>116</v>
      </c>
      <c r="F132" s="240" t="s">
        <v>87</v>
      </c>
      <c r="G132" s="238"/>
      <c r="H132" s="241">
        <v>1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7" t="s">
        <v>153</v>
      </c>
      <c r="AU132" s="247" t="s">
        <v>89</v>
      </c>
      <c r="AV132" s="13" t="s">
        <v>89</v>
      </c>
      <c r="AW132" s="13" t="s">
        <v>36</v>
      </c>
      <c r="AX132" s="13" t="s">
        <v>79</v>
      </c>
      <c r="AY132" s="247" t="s">
        <v>141</v>
      </c>
    </row>
    <row r="133" spans="1:51" s="13" customFormat="1" ht="12">
      <c r="A133" s="13"/>
      <c r="B133" s="237"/>
      <c r="C133" s="238"/>
      <c r="D133" s="232" t="s">
        <v>153</v>
      </c>
      <c r="E133" s="239" t="s">
        <v>117</v>
      </c>
      <c r="F133" s="240" t="s">
        <v>87</v>
      </c>
      <c r="G133" s="238"/>
      <c r="H133" s="241">
        <v>1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7" t="s">
        <v>153</v>
      </c>
      <c r="AU133" s="247" t="s">
        <v>89</v>
      </c>
      <c r="AV133" s="13" t="s">
        <v>89</v>
      </c>
      <c r="AW133" s="13" t="s">
        <v>36</v>
      </c>
      <c r="AX133" s="13" t="s">
        <v>79</v>
      </c>
      <c r="AY133" s="247" t="s">
        <v>141</v>
      </c>
    </row>
    <row r="134" spans="1:51" s="13" customFormat="1" ht="12">
      <c r="A134" s="13"/>
      <c r="B134" s="237"/>
      <c r="C134" s="238"/>
      <c r="D134" s="232" t="s">
        <v>153</v>
      </c>
      <c r="E134" s="239" t="s">
        <v>118</v>
      </c>
      <c r="F134" s="240" t="s">
        <v>89</v>
      </c>
      <c r="G134" s="238"/>
      <c r="H134" s="241">
        <v>2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7" t="s">
        <v>153</v>
      </c>
      <c r="AU134" s="247" t="s">
        <v>89</v>
      </c>
      <c r="AV134" s="13" t="s">
        <v>89</v>
      </c>
      <c r="AW134" s="13" t="s">
        <v>36</v>
      </c>
      <c r="AX134" s="13" t="s">
        <v>79</v>
      </c>
      <c r="AY134" s="247" t="s">
        <v>141</v>
      </c>
    </row>
    <row r="135" spans="1:51" s="14" customFormat="1" ht="12">
      <c r="A135" s="14"/>
      <c r="B135" s="248"/>
      <c r="C135" s="249"/>
      <c r="D135" s="232" t="s">
        <v>153</v>
      </c>
      <c r="E135" s="250" t="s">
        <v>1</v>
      </c>
      <c r="F135" s="251" t="s">
        <v>154</v>
      </c>
      <c r="G135" s="249"/>
      <c r="H135" s="252">
        <v>17</v>
      </c>
      <c r="I135" s="253"/>
      <c r="J135" s="249"/>
      <c r="K135" s="249"/>
      <c r="L135" s="254"/>
      <c r="M135" s="255"/>
      <c r="N135" s="256"/>
      <c r="O135" s="256"/>
      <c r="P135" s="256"/>
      <c r="Q135" s="256"/>
      <c r="R135" s="256"/>
      <c r="S135" s="256"/>
      <c r="T135" s="25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8" t="s">
        <v>153</v>
      </c>
      <c r="AU135" s="258" t="s">
        <v>89</v>
      </c>
      <c r="AV135" s="14" t="s">
        <v>149</v>
      </c>
      <c r="AW135" s="14" t="s">
        <v>36</v>
      </c>
      <c r="AX135" s="14" t="s">
        <v>87</v>
      </c>
      <c r="AY135" s="258" t="s">
        <v>141</v>
      </c>
    </row>
    <row r="136" spans="1:65" s="2" customFormat="1" ht="24.15" customHeight="1">
      <c r="A136" s="38"/>
      <c r="B136" s="39"/>
      <c r="C136" s="219" t="s">
        <v>89</v>
      </c>
      <c r="D136" s="219" t="s">
        <v>144</v>
      </c>
      <c r="E136" s="220" t="s">
        <v>155</v>
      </c>
      <c r="F136" s="221" t="s">
        <v>156</v>
      </c>
      <c r="G136" s="222" t="s">
        <v>147</v>
      </c>
      <c r="H136" s="223">
        <v>749</v>
      </c>
      <c r="I136" s="224"/>
      <c r="J136" s="225">
        <f>ROUND(I136*H136,2)</f>
        <v>0</v>
      </c>
      <c r="K136" s="221" t="s">
        <v>148</v>
      </c>
      <c r="L136" s="44"/>
      <c r="M136" s="226" t="s">
        <v>1</v>
      </c>
      <c r="N136" s="227" t="s">
        <v>44</v>
      </c>
      <c r="O136" s="91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0" t="s">
        <v>149</v>
      </c>
      <c r="AT136" s="230" t="s">
        <v>144</v>
      </c>
      <c r="AU136" s="230" t="s">
        <v>89</v>
      </c>
      <c r="AY136" s="17" t="s">
        <v>141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7" t="s">
        <v>87</v>
      </c>
      <c r="BK136" s="231">
        <f>ROUND(I136*H136,2)</f>
        <v>0</v>
      </c>
      <c r="BL136" s="17" t="s">
        <v>149</v>
      </c>
      <c r="BM136" s="230" t="s">
        <v>157</v>
      </c>
    </row>
    <row r="137" spans="1:47" s="2" customFormat="1" ht="12">
      <c r="A137" s="38"/>
      <c r="B137" s="39"/>
      <c r="C137" s="40"/>
      <c r="D137" s="232" t="s">
        <v>151</v>
      </c>
      <c r="E137" s="40"/>
      <c r="F137" s="233" t="s">
        <v>158</v>
      </c>
      <c r="G137" s="40"/>
      <c r="H137" s="40"/>
      <c r="I137" s="234"/>
      <c r="J137" s="40"/>
      <c r="K137" s="40"/>
      <c r="L137" s="44"/>
      <c r="M137" s="235"/>
      <c r="N137" s="236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151</v>
      </c>
      <c r="AU137" s="17" t="s">
        <v>89</v>
      </c>
    </row>
    <row r="138" spans="1:51" s="13" customFormat="1" ht="12">
      <c r="A138" s="13"/>
      <c r="B138" s="237"/>
      <c r="C138" s="238"/>
      <c r="D138" s="232" t="s">
        <v>153</v>
      </c>
      <c r="E138" s="239" t="s">
        <v>1</v>
      </c>
      <c r="F138" s="240" t="s">
        <v>159</v>
      </c>
      <c r="G138" s="238"/>
      <c r="H138" s="241">
        <v>749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7" t="s">
        <v>153</v>
      </c>
      <c r="AU138" s="247" t="s">
        <v>89</v>
      </c>
      <c r="AV138" s="13" t="s">
        <v>89</v>
      </c>
      <c r="AW138" s="13" t="s">
        <v>36</v>
      </c>
      <c r="AX138" s="13" t="s">
        <v>87</v>
      </c>
      <c r="AY138" s="247" t="s">
        <v>141</v>
      </c>
    </row>
    <row r="139" spans="1:65" s="2" customFormat="1" ht="24.15" customHeight="1">
      <c r="A139" s="38"/>
      <c r="B139" s="39"/>
      <c r="C139" s="219" t="s">
        <v>103</v>
      </c>
      <c r="D139" s="219" t="s">
        <v>144</v>
      </c>
      <c r="E139" s="220" t="s">
        <v>160</v>
      </c>
      <c r="F139" s="221" t="s">
        <v>161</v>
      </c>
      <c r="G139" s="222" t="s">
        <v>147</v>
      </c>
      <c r="H139" s="223">
        <v>4</v>
      </c>
      <c r="I139" s="224"/>
      <c r="J139" s="225">
        <f>ROUND(I139*H139,2)</f>
        <v>0</v>
      </c>
      <c r="K139" s="221" t="s">
        <v>148</v>
      </c>
      <c r="L139" s="44"/>
      <c r="M139" s="226" t="s">
        <v>1</v>
      </c>
      <c r="N139" s="227" t="s">
        <v>44</v>
      </c>
      <c r="O139" s="91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0" t="s">
        <v>149</v>
      </c>
      <c r="AT139" s="230" t="s">
        <v>144</v>
      </c>
      <c r="AU139" s="230" t="s">
        <v>89</v>
      </c>
      <c r="AY139" s="17" t="s">
        <v>141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7" t="s">
        <v>87</v>
      </c>
      <c r="BK139" s="231">
        <f>ROUND(I139*H139,2)</f>
        <v>0</v>
      </c>
      <c r="BL139" s="17" t="s">
        <v>149</v>
      </c>
      <c r="BM139" s="230" t="s">
        <v>162</v>
      </c>
    </row>
    <row r="140" spans="1:47" s="2" customFormat="1" ht="12">
      <c r="A140" s="38"/>
      <c r="B140" s="39"/>
      <c r="C140" s="40"/>
      <c r="D140" s="232" t="s">
        <v>151</v>
      </c>
      <c r="E140" s="40"/>
      <c r="F140" s="233" t="s">
        <v>163</v>
      </c>
      <c r="G140" s="40"/>
      <c r="H140" s="40"/>
      <c r="I140" s="234"/>
      <c r="J140" s="40"/>
      <c r="K140" s="40"/>
      <c r="L140" s="44"/>
      <c r="M140" s="235"/>
      <c r="N140" s="236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151</v>
      </c>
      <c r="AU140" s="17" t="s">
        <v>89</v>
      </c>
    </row>
    <row r="141" spans="1:51" s="13" customFormat="1" ht="12">
      <c r="A141" s="13"/>
      <c r="B141" s="237"/>
      <c r="C141" s="238"/>
      <c r="D141" s="232" t="s">
        <v>153</v>
      </c>
      <c r="E141" s="239" t="s">
        <v>101</v>
      </c>
      <c r="F141" s="240" t="s">
        <v>87</v>
      </c>
      <c r="G141" s="238"/>
      <c r="H141" s="241">
        <v>1</v>
      </c>
      <c r="I141" s="242"/>
      <c r="J141" s="238"/>
      <c r="K141" s="238"/>
      <c r="L141" s="243"/>
      <c r="M141" s="244"/>
      <c r="N141" s="245"/>
      <c r="O141" s="245"/>
      <c r="P141" s="245"/>
      <c r="Q141" s="245"/>
      <c r="R141" s="245"/>
      <c r="S141" s="245"/>
      <c r="T141" s="24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7" t="s">
        <v>153</v>
      </c>
      <c r="AU141" s="247" t="s">
        <v>89</v>
      </c>
      <c r="AV141" s="13" t="s">
        <v>89</v>
      </c>
      <c r="AW141" s="13" t="s">
        <v>36</v>
      </c>
      <c r="AX141" s="13" t="s">
        <v>79</v>
      </c>
      <c r="AY141" s="247" t="s">
        <v>141</v>
      </c>
    </row>
    <row r="142" spans="1:51" s="13" customFormat="1" ht="12">
      <c r="A142" s="13"/>
      <c r="B142" s="237"/>
      <c r="C142" s="238"/>
      <c r="D142" s="232" t="s">
        <v>153</v>
      </c>
      <c r="E142" s="239" t="s">
        <v>102</v>
      </c>
      <c r="F142" s="240" t="s">
        <v>103</v>
      </c>
      <c r="G142" s="238"/>
      <c r="H142" s="241">
        <v>3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7" t="s">
        <v>153</v>
      </c>
      <c r="AU142" s="247" t="s">
        <v>89</v>
      </c>
      <c r="AV142" s="13" t="s">
        <v>89</v>
      </c>
      <c r="AW142" s="13" t="s">
        <v>36</v>
      </c>
      <c r="AX142" s="13" t="s">
        <v>79</v>
      </c>
      <c r="AY142" s="247" t="s">
        <v>141</v>
      </c>
    </row>
    <row r="143" spans="1:51" s="14" customFormat="1" ht="12">
      <c r="A143" s="14"/>
      <c r="B143" s="248"/>
      <c r="C143" s="249"/>
      <c r="D143" s="232" t="s">
        <v>153</v>
      </c>
      <c r="E143" s="250" t="s">
        <v>1</v>
      </c>
      <c r="F143" s="251" t="s">
        <v>154</v>
      </c>
      <c r="G143" s="249"/>
      <c r="H143" s="252">
        <v>4</v>
      </c>
      <c r="I143" s="253"/>
      <c r="J143" s="249"/>
      <c r="K143" s="249"/>
      <c r="L143" s="254"/>
      <c r="M143" s="255"/>
      <c r="N143" s="256"/>
      <c r="O143" s="256"/>
      <c r="P143" s="256"/>
      <c r="Q143" s="256"/>
      <c r="R143" s="256"/>
      <c r="S143" s="256"/>
      <c r="T143" s="257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8" t="s">
        <v>153</v>
      </c>
      <c r="AU143" s="258" t="s">
        <v>89</v>
      </c>
      <c r="AV143" s="14" t="s">
        <v>149</v>
      </c>
      <c r="AW143" s="14" t="s">
        <v>36</v>
      </c>
      <c r="AX143" s="14" t="s">
        <v>87</v>
      </c>
      <c r="AY143" s="258" t="s">
        <v>141</v>
      </c>
    </row>
    <row r="144" spans="1:65" s="2" customFormat="1" ht="24.15" customHeight="1">
      <c r="A144" s="38"/>
      <c r="B144" s="39"/>
      <c r="C144" s="219" t="s">
        <v>149</v>
      </c>
      <c r="D144" s="219" t="s">
        <v>144</v>
      </c>
      <c r="E144" s="220" t="s">
        <v>164</v>
      </c>
      <c r="F144" s="221" t="s">
        <v>165</v>
      </c>
      <c r="G144" s="222" t="s">
        <v>147</v>
      </c>
      <c r="H144" s="223">
        <v>112</v>
      </c>
      <c r="I144" s="224"/>
      <c r="J144" s="225">
        <f>ROUND(I144*H144,2)</f>
        <v>0</v>
      </c>
      <c r="K144" s="221" t="s">
        <v>148</v>
      </c>
      <c r="L144" s="44"/>
      <c r="M144" s="226" t="s">
        <v>1</v>
      </c>
      <c r="N144" s="227" t="s">
        <v>44</v>
      </c>
      <c r="O144" s="91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0" t="s">
        <v>149</v>
      </c>
      <c r="AT144" s="230" t="s">
        <v>144</v>
      </c>
      <c r="AU144" s="230" t="s">
        <v>89</v>
      </c>
      <c r="AY144" s="17" t="s">
        <v>141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7" t="s">
        <v>87</v>
      </c>
      <c r="BK144" s="231">
        <f>ROUND(I144*H144,2)</f>
        <v>0</v>
      </c>
      <c r="BL144" s="17" t="s">
        <v>149</v>
      </c>
      <c r="BM144" s="230" t="s">
        <v>166</v>
      </c>
    </row>
    <row r="145" spans="1:47" s="2" customFormat="1" ht="12">
      <c r="A145" s="38"/>
      <c r="B145" s="39"/>
      <c r="C145" s="40"/>
      <c r="D145" s="232" t="s">
        <v>151</v>
      </c>
      <c r="E145" s="40"/>
      <c r="F145" s="233" t="s">
        <v>167</v>
      </c>
      <c r="G145" s="40"/>
      <c r="H145" s="40"/>
      <c r="I145" s="234"/>
      <c r="J145" s="40"/>
      <c r="K145" s="40"/>
      <c r="L145" s="44"/>
      <c r="M145" s="235"/>
      <c r="N145" s="236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151</v>
      </c>
      <c r="AU145" s="17" t="s">
        <v>89</v>
      </c>
    </row>
    <row r="146" spans="1:51" s="13" customFormat="1" ht="12">
      <c r="A146" s="13"/>
      <c r="B146" s="237"/>
      <c r="C146" s="238"/>
      <c r="D146" s="232" t="s">
        <v>153</v>
      </c>
      <c r="E146" s="239" t="s">
        <v>1</v>
      </c>
      <c r="F146" s="240" t="s">
        <v>168</v>
      </c>
      <c r="G146" s="238"/>
      <c r="H146" s="241">
        <v>112</v>
      </c>
      <c r="I146" s="242"/>
      <c r="J146" s="238"/>
      <c r="K146" s="238"/>
      <c r="L146" s="243"/>
      <c r="M146" s="259"/>
      <c r="N146" s="260"/>
      <c r="O146" s="260"/>
      <c r="P146" s="260"/>
      <c r="Q146" s="260"/>
      <c r="R146" s="260"/>
      <c r="S146" s="260"/>
      <c r="T146" s="26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7" t="s">
        <v>153</v>
      </c>
      <c r="AU146" s="247" t="s">
        <v>89</v>
      </c>
      <c r="AV146" s="13" t="s">
        <v>89</v>
      </c>
      <c r="AW146" s="13" t="s">
        <v>36</v>
      </c>
      <c r="AX146" s="13" t="s">
        <v>87</v>
      </c>
      <c r="AY146" s="247" t="s">
        <v>141</v>
      </c>
    </row>
    <row r="147" spans="1:31" s="2" customFormat="1" ht="6.95" customHeight="1">
      <c r="A147" s="38"/>
      <c r="B147" s="66"/>
      <c r="C147" s="67"/>
      <c r="D147" s="67"/>
      <c r="E147" s="67"/>
      <c r="F147" s="67"/>
      <c r="G147" s="67"/>
      <c r="H147" s="67"/>
      <c r="I147" s="67"/>
      <c r="J147" s="67"/>
      <c r="K147" s="67"/>
      <c r="L147" s="44"/>
      <c r="M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</row>
  </sheetData>
  <sheetProtection password="CC35" sheet="1" objects="1" scenarios="1" formatColumns="0" formatRows="0" autoFilter="0"/>
  <autoFilter ref="C117:K146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  <c r="AZ2" s="136" t="s">
        <v>169</v>
      </c>
      <c r="BA2" s="136" t="s">
        <v>1</v>
      </c>
      <c r="BB2" s="136" t="s">
        <v>1</v>
      </c>
      <c r="BC2" s="136" t="s">
        <v>87</v>
      </c>
      <c r="BD2" s="136" t="s">
        <v>89</v>
      </c>
    </row>
    <row r="3" spans="2:5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89</v>
      </c>
      <c r="AZ3" s="136" t="s">
        <v>170</v>
      </c>
      <c r="BA3" s="136" t="s">
        <v>1</v>
      </c>
      <c r="BB3" s="136" t="s">
        <v>1</v>
      </c>
      <c r="BC3" s="136" t="s">
        <v>87</v>
      </c>
      <c r="BD3" s="136" t="s">
        <v>89</v>
      </c>
    </row>
    <row r="4" spans="2:56" s="1" customFormat="1" ht="24.95" customHeight="1">
      <c r="B4" s="20"/>
      <c r="D4" s="139" t="s">
        <v>104</v>
      </c>
      <c r="L4" s="20"/>
      <c r="M4" s="140" t="s">
        <v>10</v>
      </c>
      <c r="AT4" s="17" t="s">
        <v>4</v>
      </c>
      <c r="AZ4" s="136" t="s">
        <v>171</v>
      </c>
      <c r="BA4" s="136" t="s">
        <v>1</v>
      </c>
      <c r="BB4" s="136" t="s">
        <v>1</v>
      </c>
      <c r="BC4" s="136" t="s">
        <v>87</v>
      </c>
      <c r="BD4" s="136" t="s">
        <v>89</v>
      </c>
    </row>
    <row r="5" spans="2:56" s="1" customFormat="1" ht="6.95" customHeight="1">
      <c r="B5" s="20"/>
      <c r="L5" s="20"/>
      <c r="AZ5" s="136" t="s">
        <v>172</v>
      </c>
      <c r="BA5" s="136" t="s">
        <v>1</v>
      </c>
      <c r="BB5" s="136" t="s">
        <v>1</v>
      </c>
      <c r="BC5" s="136" t="s">
        <v>173</v>
      </c>
      <c r="BD5" s="136" t="s">
        <v>89</v>
      </c>
    </row>
    <row r="6" spans="2:56" s="1" customFormat="1" ht="12" customHeight="1">
      <c r="B6" s="20"/>
      <c r="D6" s="141" t="s">
        <v>16</v>
      </c>
      <c r="L6" s="20"/>
      <c r="AZ6" s="136" t="s">
        <v>174</v>
      </c>
      <c r="BA6" s="136" t="s">
        <v>1</v>
      </c>
      <c r="BB6" s="136" t="s">
        <v>1</v>
      </c>
      <c r="BC6" s="136" t="s">
        <v>175</v>
      </c>
      <c r="BD6" s="136" t="s">
        <v>89</v>
      </c>
    </row>
    <row r="7" spans="2:56" s="1" customFormat="1" ht="16.5" customHeight="1">
      <c r="B7" s="20"/>
      <c r="E7" s="142" t="str">
        <f>'Rekapitulace stavby'!K6</f>
        <v>Ostrov, Rekonstrukce Tylovy ulice</v>
      </c>
      <c r="F7" s="141"/>
      <c r="G7" s="141"/>
      <c r="H7" s="141"/>
      <c r="L7" s="20"/>
      <c r="AZ7" s="136" t="s">
        <v>176</v>
      </c>
      <c r="BA7" s="136" t="s">
        <v>1</v>
      </c>
      <c r="BB7" s="136" t="s">
        <v>1</v>
      </c>
      <c r="BC7" s="136" t="s">
        <v>177</v>
      </c>
      <c r="BD7" s="136" t="s">
        <v>89</v>
      </c>
    </row>
    <row r="8" spans="1:56" s="2" customFormat="1" ht="12" customHeight="1">
      <c r="A8" s="38"/>
      <c r="B8" s="44"/>
      <c r="C8" s="38"/>
      <c r="D8" s="141" t="s">
        <v>109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136" t="s">
        <v>178</v>
      </c>
      <c r="BA8" s="136" t="s">
        <v>1</v>
      </c>
      <c r="BB8" s="136" t="s">
        <v>1</v>
      </c>
      <c r="BC8" s="136" t="s">
        <v>179</v>
      </c>
      <c r="BD8" s="136" t="s">
        <v>89</v>
      </c>
    </row>
    <row r="9" spans="1:56" s="2" customFormat="1" ht="16.5" customHeight="1">
      <c r="A9" s="38"/>
      <c r="B9" s="44"/>
      <c r="C9" s="38"/>
      <c r="D9" s="38"/>
      <c r="E9" s="143" t="s">
        <v>180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136" t="s">
        <v>181</v>
      </c>
      <c r="BA9" s="136" t="s">
        <v>1</v>
      </c>
      <c r="BB9" s="136" t="s">
        <v>1</v>
      </c>
      <c r="BC9" s="136" t="s">
        <v>182</v>
      </c>
      <c r="BD9" s="136" t="s">
        <v>89</v>
      </c>
    </row>
    <row r="10" spans="1:56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136" t="s">
        <v>183</v>
      </c>
      <c r="BA10" s="136" t="s">
        <v>1</v>
      </c>
      <c r="BB10" s="136" t="s">
        <v>1</v>
      </c>
      <c r="BC10" s="136" t="s">
        <v>184</v>
      </c>
      <c r="BD10" s="136" t="s">
        <v>89</v>
      </c>
    </row>
    <row r="11" spans="1:56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136" t="s">
        <v>185</v>
      </c>
      <c r="BA11" s="136" t="s">
        <v>1</v>
      </c>
      <c r="BB11" s="136" t="s">
        <v>1</v>
      </c>
      <c r="BC11" s="136" t="s">
        <v>186</v>
      </c>
      <c r="BD11" s="136" t="s">
        <v>89</v>
      </c>
    </row>
    <row r="12" spans="1:56" s="2" customFormat="1" ht="12" customHeight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4. 4. 2022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136" t="s">
        <v>187</v>
      </c>
      <c r="BA12" s="136" t="s">
        <v>1</v>
      </c>
      <c r="BB12" s="136" t="s">
        <v>1</v>
      </c>
      <c r="BC12" s="136" t="s">
        <v>188</v>
      </c>
      <c r="BD12" s="136" t="s">
        <v>89</v>
      </c>
    </row>
    <row r="13" spans="1:56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Z13" s="136" t="s">
        <v>189</v>
      </c>
      <c r="BA13" s="136" t="s">
        <v>1</v>
      </c>
      <c r="BB13" s="136" t="s">
        <v>1</v>
      </c>
      <c r="BC13" s="136" t="s">
        <v>190</v>
      </c>
      <c r="BD13" s="136" t="s">
        <v>89</v>
      </c>
    </row>
    <row r="14" spans="1:56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Z14" s="136" t="s">
        <v>191</v>
      </c>
      <c r="BA14" s="136" t="s">
        <v>1</v>
      </c>
      <c r="BB14" s="136" t="s">
        <v>1</v>
      </c>
      <c r="BC14" s="136" t="s">
        <v>192</v>
      </c>
      <c r="BD14" s="136" t="s">
        <v>89</v>
      </c>
    </row>
    <row r="15" spans="1:56" s="2" customFormat="1" ht="18" customHeight="1">
      <c r="A15" s="38"/>
      <c r="B15" s="44"/>
      <c r="C15" s="38"/>
      <c r="D15" s="38"/>
      <c r="E15" s="144" t="s">
        <v>27</v>
      </c>
      <c r="F15" s="38"/>
      <c r="G15" s="38"/>
      <c r="H15" s="38"/>
      <c r="I15" s="141" t="s">
        <v>28</v>
      </c>
      <c r="J15" s="144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Z15" s="136" t="s">
        <v>193</v>
      </c>
      <c r="BA15" s="136" t="s">
        <v>1</v>
      </c>
      <c r="BB15" s="136" t="s">
        <v>1</v>
      </c>
      <c r="BC15" s="136" t="s">
        <v>194</v>
      </c>
      <c r="BD15" s="136" t="s">
        <v>89</v>
      </c>
    </row>
    <row r="16" spans="1:56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Z16" s="136" t="s">
        <v>195</v>
      </c>
      <c r="BA16" s="136" t="s">
        <v>1</v>
      </c>
      <c r="BB16" s="136" t="s">
        <v>1</v>
      </c>
      <c r="BC16" s="136" t="s">
        <v>196</v>
      </c>
      <c r="BD16" s="136" t="s">
        <v>89</v>
      </c>
    </row>
    <row r="17" spans="1:56" s="2" customFormat="1" ht="12" customHeight="1">
      <c r="A17" s="38"/>
      <c r="B17" s="44"/>
      <c r="C17" s="38"/>
      <c r="D17" s="141" t="s">
        <v>30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Z17" s="136" t="s">
        <v>197</v>
      </c>
      <c r="BA17" s="136" t="s">
        <v>1</v>
      </c>
      <c r="BB17" s="136" t="s">
        <v>1</v>
      </c>
      <c r="BC17" s="136" t="s">
        <v>198</v>
      </c>
      <c r="BD17" s="136" t="s">
        <v>89</v>
      </c>
    </row>
    <row r="18" spans="1:56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Z18" s="136" t="s">
        <v>199</v>
      </c>
      <c r="BA18" s="136" t="s">
        <v>1</v>
      </c>
      <c r="BB18" s="136" t="s">
        <v>1</v>
      </c>
      <c r="BC18" s="136" t="s">
        <v>87</v>
      </c>
      <c r="BD18" s="136" t="s">
        <v>89</v>
      </c>
    </row>
    <row r="19" spans="1:56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Z19" s="136" t="s">
        <v>200</v>
      </c>
      <c r="BA19" s="136" t="s">
        <v>1</v>
      </c>
      <c r="BB19" s="136" t="s">
        <v>1</v>
      </c>
      <c r="BC19" s="136" t="s">
        <v>201</v>
      </c>
      <c r="BD19" s="136" t="s">
        <v>89</v>
      </c>
    </row>
    <row r="20" spans="1:56" s="2" customFormat="1" ht="12" customHeight="1">
      <c r="A20" s="38"/>
      <c r="B20" s="44"/>
      <c r="C20" s="38"/>
      <c r="D20" s="141" t="s">
        <v>32</v>
      </c>
      <c r="E20" s="38"/>
      <c r="F20" s="38"/>
      <c r="G20" s="38"/>
      <c r="H20" s="38"/>
      <c r="I20" s="141" t="s">
        <v>25</v>
      </c>
      <c r="J20" s="144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Z20" s="136" t="s">
        <v>202</v>
      </c>
      <c r="BA20" s="136" t="s">
        <v>1</v>
      </c>
      <c r="BB20" s="136" t="s">
        <v>1</v>
      </c>
      <c r="BC20" s="136" t="s">
        <v>203</v>
      </c>
      <c r="BD20" s="136" t="s">
        <v>89</v>
      </c>
    </row>
    <row r="21" spans="1:56" s="2" customFormat="1" ht="18" customHeight="1">
      <c r="A21" s="38"/>
      <c r="B21" s="44"/>
      <c r="C21" s="38"/>
      <c r="D21" s="38"/>
      <c r="E21" s="144" t="s">
        <v>34</v>
      </c>
      <c r="F21" s="38"/>
      <c r="G21" s="38"/>
      <c r="H21" s="38"/>
      <c r="I21" s="141" t="s">
        <v>28</v>
      </c>
      <c r="J21" s="144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Z21" s="136" t="s">
        <v>204</v>
      </c>
      <c r="BA21" s="136" t="s">
        <v>1</v>
      </c>
      <c r="BB21" s="136" t="s">
        <v>1</v>
      </c>
      <c r="BC21" s="136" t="s">
        <v>205</v>
      </c>
      <c r="BD21" s="136" t="s">
        <v>89</v>
      </c>
    </row>
    <row r="22" spans="1:56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Z22" s="136" t="s">
        <v>206</v>
      </c>
      <c r="BA22" s="136" t="s">
        <v>1</v>
      </c>
      <c r="BB22" s="136" t="s">
        <v>1</v>
      </c>
      <c r="BC22" s="136" t="s">
        <v>89</v>
      </c>
      <c r="BD22" s="136" t="s">
        <v>89</v>
      </c>
    </row>
    <row r="23" spans="1:56" s="2" customFormat="1" ht="12" customHeight="1">
      <c r="A23" s="38"/>
      <c r="B23" s="44"/>
      <c r="C23" s="38"/>
      <c r="D23" s="141" t="s">
        <v>37</v>
      </c>
      <c r="E23" s="38"/>
      <c r="F23" s="38"/>
      <c r="G23" s="38"/>
      <c r="H23" s="38"/>
      <c r="I23" s="141" t="s">
        <v>25</v>
      </c>
      <c r="J23" s="144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Z23" s="136" t="s">
        <v>118</v>
      </c>
      <c r="BA23" s="136" t="s">
        <v>1</v>
      </c>
      <c r="BB23" s="136" t="s">
        <v>1</v>
      </c>
      <c r="BC23" s="136" t="s">
        <v>89</v>
      </c>
      <c r="BD23" s="136" t="s">
        <v>89</v>
      </c>
    </row>
    <row r="24" spans="1:56" s="2" customFormat="1" ht="18" customHeight="1">
      <c r="A24" s="38"/>
      <c r="B24" s="44"/>
      <c r="C24" s="38"/>
      <c r="D24" s="38"/>
      <c r="E24" s="144" t="s">
        <v>34</v>
      </c>
      <c r="F24" s="38"/>
      <c r="G24" s="38"/>
      <c r="H24" s="38"/>
      <c r="I24" s="141" t="s">
        <v>28</v>
      </c>
      <c r="J24" s="144" t="s">
        <v>35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Z24" s="136" t="s">
        <v>207</v>
      </c>
      <c r="BA24" s="136" t="s">
        <v>1</v>
      </c>
      <c r="BB24" s="136" t="s">
        <v>1</v>
      </c>
      <c r="BC24" s="136" t="s">
        <v>87</v>
      </c>
      <c r="BD24" s="136" t="s">
        <v>89</v>
      </c>
    </row>
    <row r="25" spans="1:56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Z25" s="136" t="s">
        <v>208</v>
      </c>
      <c r="BA25" s="136" t="s">
        <v>1</v>
      </c>
      <c r="BB25" s="136" t="s">
        <v>1</v>
      </c>
      <c r="BC25" s="136" t="s">
        <v>89</v>
      </c>
      <c r="BD25" s="136" t="s">
        <v>89</v>
      </c>
    </row>
    <row r="26" spans="1:56" s="2" customFormat="1" ht="12" customHeight="1">
      <c r="A26" s="38"/>
      <c r="B26" s="44"/>
      <c r="C26" s="38"/>
      <c r="D26" s="141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Z26" s="136" t="s">
        <v>113</v>
      </c>
      <c r="BA26" s="136" t="s">
        <v>1</v>
      </c>
      <c r="BB26" s="136" t="s">
        <v>1</v>
      </c>
      <c r="BC26" s="136" t="s">
        <v>87</v>
      </c>
      <c r="BD26" s="136" t="s">
        <v>89</v>
      </c>
    </row>
    <row r="27" spans="1:56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Z27" s="262" t="s">
        <v>209</v>
      </c>
      <c r="BA27" s="262" t="s">
        <v>1</v>
      </c>
      <c r="BB27" s="262" t="s">
        <v>1</v>
      </c>
      <c r="BC27" s="262" t="s">
        <v>210</v>
      </c>
      <c r="BD27" s="262" t="s">
        <v>89</v>
      </c>
    </row>
    <row r="28" spans="1:56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Z28" s="136" t="s">
        <v>211</v>
      </c>
      <c r="BA28" s="136" t="s">
        <v>1</v>
      </c>
      <c r="BB28" s="136" t="s">
        <v>1</v>
      </c>
      <c r="BC28" s="136" t="s">
        <v>212</v>
      </c>
      <c r="BD28" s="136" t="s">
        <v>89</v>
      </c>
    </row>
    <row r="29" spans="1:56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Z29" s="136" t="s">
        <v>213</v>
      </c>
      <c r="BA29" s="136" t="s">
        <v>1</v>
      </c>
      <c r="BB29" s="136" t="s">
        <v>1</v>
      </c>
      <c r="BC29" s="136" t="s">
        <v>214</v>
      </c>
      <c r="BD29" s="136" t="s">
        <v>89</v>
      </c>
    </row>
    <row r="30" spans="1:56" s="2" customFormat="1" ht="25.4" customHeight="1">
      <c r="A30" s="38"/>
      <c r="B30" s="44"/>
      <c r="C30" s="38"/>
      <c r="D30" s="151" t="s">
        <v>39</v>
      </c>
      <c r="E30" s="38"/>
      <c r="F30" s="38"/>
      <c r="G30" s="38"/>
      <c r="H30" s="38"/>
      <c r="I30" s="38"/>
      <c r="J30" s="152">
        <f>ROUND(J129,2)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Z30" s="136" t="s">
        <v>215</v>
      </c>
      <c r="BA30" s="136" t="s">
        <v>1</v>
      </c>
      <c r="BB30" s="136" t="s">
        <v>1</v>
      </c>
      <c r="BC30" s="136" t="s">
        <v>216</v>
      </c>
      <c r="BD30" s="136" t="s">
        <v>89</v>
      </c>
    </row>
    <row r="31" spans="1:56" s="2" customFormat="1" ht="6.95" customHeight="1">
      <c r="A31" s="38"/>
      <c r="B31" s="44"/>
      <c r="C31" s="38"/>
      <c r="D31" s="150"/>
      <c r="E31" s="150"/>
      <c r="F31" s="150"/>
      <c r="G31" s="150"/>
      <c r="H31" s="150"/>
      <c r="I31" s="150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Z31" s="136" t="s">
        <v>217</v>
      </c>
      <c r="BA31" s="136" t="s">
        <v>1</v>
      </c>
      <c r="BB31" s="136" t="s">
        <v>1</v>
      </c>
      <c r="BC31" s="136" t="s">
        <v>218</v>
      </c>
      <c r="BD31" s="136" t="s">
        <v>89</v>
      </c>
    </row>
    <row r="32" spans="1:56" s="2" customFormat="1" ht="14.4" customHeight="1">
      <c r="A32" s="38"/>
      <c r="B32" s="44"/>
      <c r="C32" s="38"/>
      <c r="D32" s="38"/>
      <c r="E32" s="38"/>
      <c r="F32" s="153" t="s">
        <v>41</v>
      </c>
      <c r="G32" s="38"/>
      <c r="H32" s="38"/>
      <c r="I32" s="153" t="s">
        <v>40</v>
      </c>
      <c r="J32" s="153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Z32" s="136" t="s">
        <v>219</v>
      </c>
      <c r="BA32" s="136" t="s">
        <v>1</v>
      </c>
      <c r="BB32" s="136" t="s">
        <v>1</v>
      </c>
      <c r="BC32" s="136" t="s">
        <v>220</v>
      </c>
      <c r="BD32" s="136" t="s">
        <v>89</v>
      </c>
    </row>
    <row r="33" spans="1:56" s="2" customFormat="1" ht="14.4" customHeight="1">
      <c r="A33" s="38"/>
      <c r="B33" s="44"/>
      <c r="C33" s="38"/>
      <c r="D33" s="154" t="s">
        <v>43</v>
      </c>
      <c r="E33" s="141" t="s">
        <v>44</v>
      </c>
      <c r="F33" s="155">
        <f>ROUND((SUM(BE129:BE524)),2)</f>
        <v>0</v>
      </c>
      <c r="G33" s="38"/>
      <c r="H33" s="38"/>
      <c r="I33" s="156">
        <v>0.21</v>
      </c>
      <c r="J33" s="155">
        <f>ROUND(((SUM(BE129:BE524))*I33),2)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Z33" s="136" t="s">
        <v>221</v>
      </c>
      <c r="BA33" s="136" t="s">
        <v>1</v>
      </c>
      <c r="BB33" s="136" t="s">
        <v>1</v>
      </c>
      <c r="BC33" s="136" t="s">
        <v>222</v>
      </c>
      <c r="BD33" s="136" t="s">
        <v>89</v>
      </c>
    </row>
    <row r="34" spans="1:56" s="2" customFormat="1" ht="14.4" customHeight="1">
      <c r="A34" s="38"/>
      <c r="B34" s="44"/>
      <c r="C34" s="38"/>
      <c r="D34" s="38"/>
      <c r="E34" s="141" t="s">
        <v>45</v>
      </c>
      <c r="F34" s="155">
        <f>ROUND((SUM(BF129:BF524)),2)</f>
        <v>0</v>
      </c>
      <c r="G34" s="38"/>
      <c r="H34" s="38"/>
      <c r="I34" s="156">
        <v>0.15</v>
      </c>
      <c r="J34" s="155">
        <f>ROUND(((SUM(BF129:BF524))*I34),2)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Z34" s="136" t="s">
        <v>223</v>
      </c>
      <c r="BA34" s="136" t="s">
        <v>1</v>
      </c>
      <c r="BB34" s="136" t="s">
        <v>1</v>
      </c>
      <c r="BC34" s="136" t="s">
        <v>224</v>
      </c>
      <c r="BD34" s="136" t="s">
        <v>89</v>
      </c>
    </row>
    <row r="35" spans="1:56" s="2" customFormat="1" ht="14.4" customHeight="1" hidden="1">
      <c r="A35" s="38"/>
      <c r="B35" s="44"/>
      <c r="C35" s="38"/>
      <c r="D35" s="38"/>
      <c r="E35" s="141" t="s">
        <v>46</v>
      </c>
      <c r="F35" s="155">
        <f>ROUND((SUM(BG129:BG524)),2)</f>
        <v>0</v>
      </c>
      <c r="G35" s="38"/>
      <c r="H35" s="38"/>
      <c r="I35" s="156">
        <v>0.21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Z35" s="136" t="s">
        <v>225</v>
      </c>
      <c r="BA35" s="136" t="s">
        <v>1</v>
      </c>
      <c r="BB35" s="136" t="s">
        <v>1</v>
      </c>
      <c r="BC35" s="136" t="s">
        <v>226</v>
      </c>
      <c r="BD35" s="136" t="s">
        <v>89</v>
      </c>
    </row>
    <row r="36" spans="1:56" s="2" customFormat="1" ht="14.4" customHeight="1" hidden="1">
      <c r="A36" s="38"/>
      <c r="B36" s="44"/>
      <c r="C36" s="38"/>
      <c r="D36" s="38"/>
      <c r="E36" s="141" t="s">
        <v>47</v>
      </c>
      <c r="F36" s="155">
        <f>ROUND((SUM(BH129:BH524)),2)</f>
        <v>0</v>
      </c>
      <c r="G36" s="38"/>
      <c r="H36" s="38"/>
      <c r="I36" s="156">
        <v>0.15</v>
      </c>
      <c r="J36" s="155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Z36" s="136" t="s">
        <v>227</v>
      </c>
      <c r="BA36" s="136" t="s">
        <v>1</v>
      </c>
      <c r="BB36" s="136" t="s">
        <v>1</v>
      </c>
      <c r="BC36" s="136" t="s">
        <v>228</v>
      </c>
      <c r="BD36" s="136" t="s">
        <v>89</v>
      </c>
    </row>
    <row r="37" spans="1:56" s="2" customFormat="1" ht="14.4" customHeight="1" hidden="1">
      <c r="A37" s="38"/>
      <c r="B37" s="44"/>
      <c r="C37" s="38"/>
      <c r="D37" s="38"/>
      <c r="E37" s="141" t="s">
        <v>48</v>
      </c>
      <c r="F37" s="155">
        <f>ROUND((SUM(BI129:BI524)),2)</f>
        <v>0</v>
      </c>
      <c r="G37" s="38"/>
      <c r="H37" s="38"/>
      <c r="I37" s="156">
        <v>0</v>
      </c>
      <c r="J37" s="15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Z37" s="136" t="s">
        <v>229</v>
      </c>
      <c r="BA37" s="136" t="s">
        <v>1</v>
      </c>
      <c r="BB37" s="136" t="s">
        <v>1</v>
      </c>
      <c r="BC37" s="136" t="s">
        <v>230</v>
      </c>
      <c r="BD37" s="136" t="s">
        <v>89</v>
      </c>
    </row>
    <row r="38" spans="1:56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Z38" s="136" t="s">
        <v>231</v>
      </c>
      <c r="BA38" s="136" t="s">
        <v>1</v>
      </c>
      <c r="BB38" s="136" t="s">
        <v>1</v>
      </c>
      <c r="BC38" s="136" t="s">
        <v>232</v>
      </c>
      <c r="BD38" s="136" t="s">
        <v>89</v>
      </c>
    </row>
    <row r="39" spans="1:56" s="2" customFormat="1" ht="25.4" customHeight="1">
      <c r="A39" s="38"/>
      <c r="B39" s="44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59"/>
      <c r="J39" s="162">
        <f>SUM(J30:J37)</f>
        <v>0</v>
      </c>
      <c r="K39" s="163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Z39" s="136" t="s">
        <v>233</v>
      </c>
      <c r="BA39" s="136" t="s">
        <v>1</v>
      </c>
      <c r="BB39" s="136" t="s">
        <v>1</v>
      </c>
      <c r="BC39" s="136" t="s">
        <v>232</v>
      </c>
      <c r="BD39" s="136" t="s">
        <v>89</v>
      </c>
    </row>
    <row r="40" spans="1:56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Z40" s="136" t="s">
        <v>234</v>
      </c>
      <c r="BA40" s="136" t="s">
        <v>1</v>
      </c>
      <c r="BB40" s="136" t="s">
        <v>1</v>
      </c>
      <c r="BC40" s="136" t="s">
        <v>235</v>
      </c>
      <c r="BD40" s="136" t="s">
        <v>89</v>
      </c>
    </row>
    <row r="41" spans="2:56" s="1" customFormat="1" ht="14.4" customHeight="1">
      <c r="B41" s="20"/>
      <c r="L41" s="20"/>
      <c r="AZ41" s="136" t="s">
        <v>236</v>
      </c>
      <c r="BA41" s="136" t="s">
        <v>1</v>
      </c>
      <c r="BB41" s="136" t="s">
        <v>1</v>
      </c>
      <c r="BC41" s="136" t="s">
        <v>237</v>
      </c>
      <c r="BD41" s="136" t="s">
        <v>89</v>
      </c>
    </row>
    <row r="42" spans="2:56" s="1" customFormat="1" ht="14.4" customHeight="1">
      <c r="B42" s="20"/>
      <c r="L42" s="20"/>
      <c r="AZ42" s="136" t="s">
        <v>238</v>
      </c>
      <c r="BA42" s="136" t="s">
        <v>1</v>
      </c>
      <c r="BB42" s="136" t="s">
        <v>1</v>
      </c>
      <c r="BC42" s="136" t="s">
        <v>239</v>
      </c>
      <c r="BD42" s="136" t="s">
        <v>89</v>
      </c>
    </row>
    <row r="43" spans="2:56" s="1" customFormat="1" ht="14.4" customHeight="1">
      <c r="B43" s="20"/>
      <c r="L43" s="20"/>
      <c r="AZ43" s="136" t="s">
        <v>240</v>
      </c>
      <c r="BA43" s="136" t="s">
        <v>1</v>
      </c>
      <c r="BB43" s="136" t="s">
        <v>1</v>
      </c>
      <c r="BC43" s="136" t="s">
        <v>241</v>
      </c>
      <c r="BD43" s="136" t="s">
        <v>89</v>
      </c>
    </row>
    <row r="44" spans="2:56" s="1" customFormat="1" ht="14.4" customHeight="1">
      <c r="B44" s="20"/>
      <c r="L44" s="20"/>
      <c r="AZ44" s="136" t="s">
        <v>242</v>
      </c>
      <c r="BA44" s="136" t="s">
        <v>1</v>
      </c>
      <c r="BB44" s="136" t="s">
        <v>1</v>
      </c>
      <c r="BC44" s="136" t="s">
        <v>243</v>
      </c>
      <c r="BD44" s="136" t="s">
        <v>89</v>
      </c>
    </row>
    <row r="45" spans="2:56" s="1" customFormat="1" ht="14.4" customHeight="1">
      <c r="B45" s="20"/>
      <c r="L45" s="20"/>
      <c r="AZ45" s="136" t="s">
        <v>244</v>
      </c>
      <c r="BA45" s="136" t="s">
        <v>1</v>
      </c>
      <c r="BB45" s="136" t="s">
        <v>1</v>
      </c>
      <c r="BC45" s="136" t="s">
        <v>245</v>
      </c>
      <c r="BD45" s="136" t="s">
        <v>89</v>
      </c>
    </row>
    <row r="46" spans="2:56" s="1" customFormat="1" ht="14.4" customHeight="1">
      <c r="B46" s="20"/>
      <c r="L46" s="20"/>
      <c r="AZ46" s="136" t="s">
        <v>246</v>
      </c>
      <c r="BA46" s="136" t="s">
        <v>1</v>
      </c>
      <c r="BB46" s="136" t="s">
        <v>1</v>
      </c>
      <c r="BC46" s="136" t="s">
        <v>247</v>
      </c>
      <c r="BD46" s="136" t="s">
        <v>89</v>
      </c>
    </row>
    <row r="47" spans="2:56" s="1" customFormat="1" ht="14.4" customHeight="1">
      <c r="B47" s="20"/>
      <c r="L47" s="20"/>
      <c r="AZ47" s="136" t="s">
        <v>248</v>
      </c>
      <c r="BA47" s="136" t="s">
        <v>1</v>
      </c>
      <c r="BB47" s="136" t="s">
        <v>1</v>
      </c>
      <c r="BC47" s="136" t="s">
        <v>87</v>
      </c>
      <c r="BD47" s="136" t="s">
        <v>89</v>
      </c>
    </row>
    <row r="48" spans="2:56" s="1" customFormat="1" ht="14.4" customHeight="1">
      <c r="B48" s="20"/>
      <c r="L48" s="20"/>
      <c r="AZ48" s="136" t="s">
        <v>249</v>
      </c>
      <c r="BA48" s="136" t="s">
        <v>1</v>
      </c>
      <c r="BB48" s="136" t="s">
        <v>1</v>
      </c>
      <c r="BC48" s="136" t="s">
        <v>87</v>
      </c>
      <c r="BD48" s="136" t="s">
        <v>89</v>
      </c>
    </row>
    <row r="49" spans="2:56" s="1" customFormat="1" ht="14.4" customHeight="1">
      <c r="B49" s="20"/>
      <c r="L49" s="20"/>
      <c r="AZ49" s="136" t="s">
        <v>250</v>
      </c>
      <c r="BA49" s="136" t="s">
        <v>1</v>
      </c>
      <c r="BB49" s="136" t="s">
        <v>1</v>
      </c>
      <c r="BC49" s="136" t="s">
        <v>251</v>
      </c>
      <c r="BD49" s="136" t="s">
        <v>89</v>
      </c>
    </row>
    <row r="50" spans="2:56" s="2" customFormat="1" ht="14.4" customHeight="1">
      <c r="B50" s="63"/>
      <c r="D50" s="164" t="s">
        <v>52</v>
      </c>
      <c r="E50" s="165"/>
      <c r="F50" s="165"/>
      <c r="G50" s="164" t="s">
        <v>53</v>
      </c>
      <c r="H50" s="165"/>
      <c r="I50" s="165"/>
      <c r="J50" s="165"/>
      <c r="K50" s="165"/>
      <c r="L50" s="63"/>
      <c r="AZ50" s="136" t="s">
        <v>252</v>
      </c>
      <c r="BA50" s="136" t="s">
        <v>1</v>
      </c>
      <c r="BB50" s="136" t="s">
        <v>1</v>
      </c>
      <c r="BC50" s="136" t="s">
        <v>253</v>
      </c>
      <c r="BD50" s="136" t="s">
        <v>89</v>
      </c>
    </row>
    <row r="51" spans="2:56" ht="12">
      <c r="B51" s="20"/>
      <c r="L51" s="20"/>
      <c r="AZ51" s="136" t="s">
        <v>254</v>
      </c>
      <c r="BA51" s="136" t="s">
        <v>1</v>
      </c>
      <c r="BB51" s="136" t="s">
        <v>1</v>
      </c>
      <c r="BC51" s="136" t="s">
        <v>255</v>
      </c>
      <c r="BD51" s="136" t="s">
        <v>89</v>
      </c>
    </row>
    <row r="52" spans="2:56" ht="12">
      <c r="B52" s="20"/>
      <c r="L52" s="20"/>
      <c r="AZ52" s="136" t="s">
        <v>256</v>
      </c>
      <c r="BA52" s="136" t="s">
        <v>1</v>
      </c>
      <c r="BB52" s="136" t="s">
        <v>1</v>
      </c>
      <c r="BC52" s="136" t="s">
        <v>257</v>
      </c>
      <c r="BD52" s="136" t="s">
        <v>89</v>
      </c>
    </row>
    <row r="53" spans="2:56" ht="12">
      <c r="B53" s="20"/>
      <c r="L53" s="20"/>
      <c r="AZ53" s="136" t="s">
        <v>258</v>
      </c>
      <c r="BA53" s="136" t="s">
        <v>1</v>
      </c>
      <c r="BB53" s="136" t="s">
        <v>1</v>
      </c>
      <c r="BC53" s="136" t="s">
        <v>259</v>
      </c>
      <c r="BD53" s="136" t="s">
        <v>89</v>
      </c>
    </row>
    <row r="54" spans="2:56" ht="12">
      <c r="B54" s="20"/>
      <c r="L54" s="20"/>
      <c r="AZ54" s="136" t="s">
        <v>260</v>
      </c>
      <c r="BA54" s="136" t="s">
        <v>1</v>
      </c>
      <c r="BB54" s="136" t="s">
        <v>1</v>
      </c>
      <c r="BC54" s="136" t="s">
        <v>261</v>
      </c>
      <c r="BD54" s="136" t="s">
        <v>89</v>
      </c>
    </row>
    <row r="55" spans="2:56" ht="12">
      <c r="B55" s="20"/>
      <c r="L55" s="20"/>
      <c r="AZ55" s="136" t="s">
        <v>262</v>
      </c>
      <c r="BA55" s="136" t="s">
        <v>1</v>
      </c>
      <c r="BB55" s="136" t="s">
        <v>1</v>
      </c>
      <c r="BC55" s="136" t="s">
        <v>263</v>
      </c>
      <c r="BD55" s="136" t="s">
        <v>89</v>
      </c>
    </row>
    <row r="56" spans="2:56" ht="12">
      <c r="B56" s="20"/>
      <c r="L56" s="20"/>
      <c r="AZ56" s="136" t="s">
        <v>264</v>
      </c>
      <c r="BA56" s="136" t="s">
        <v>1</v>
      </c>
      <c r="BB56" s="136" t="s">
        <v>1</v>
      </c>
      <c r="BC56" s="136" t="s">
        <v>265</v>
      </c>
      <c r="BD56" s="136" t="s">
        <v>89</v>
      </c>
    </row>
    <row r="57" spans="2:56" ht="12">
      <c r="B57" s="20"/>
      <c r="L57" s="20"/>
      <c r="AZ57" s="136" t="s">
        <v>266</v>
      </c>
      <c r="BA57" s="136" t="s">
        <v>1</v>
      </c>
      <c r="BB57" s="136" t="s">
        <v>1</v>
      </c>
      <c r="BC57" s="136" t="s">
        <v>267</v>
      </c>
      <c r="BD57" s="136" t="s">
        <v>89</v>
      </c>
    </row>
    <row r="58" spans="2:56" ht="12">
      <c r="B58" s="20"/>
      <c r="L58" s="20"/>
      <c r="AZ58" s="136" t="s">
        <v>268</v>
      </c>
      <c r="BA58" s="136" t="s">
        <v>1</v>
      </c>
      <c r="BB58" s="136" t="s">
        <v>1</v>
      </c>
      <c r="BC58" s="136" t="s">
        <v>269</v>
      </c>
      <c r="BD58" s="136" t="s">
        <v>89</v>
      </c>
    </row>
    <row r="59" spans="2:56" ht="12">
      <c r="B59" s="20"/>
      <c r="L59" s="20"/>
      <c r="AZ59" s="136" t="s">
        <v>270</v>
      </c>
      <c r="BA59" s="136" t="s">
        <v>1</v>
      </c>
      <c r="BB59" s="136" t="s">
        <v>1</v>
      </c>
      <c r="BC59" s="136" t="s">
        <v>271</v>
      </c>
      <c r="BD59" s="136" t="s">
        <v>89</v>
      </c>
    </row>
    <row r="60" spans="2:56" ht="12">
      <c r="B60" s="20"/>
      <c r="L60" s="20"/>
      <c r="AZ60" s="136" t="s">
        <v>272</v>
      </c>
      <c r="BA60" s="136" t="s">
        <v>1</v>
      </c>
      <c r="BB60" s="136" t="s">
        <v>1</v>
      </c>
      <c r="BC60" s="136" t="s">
        <v>273</v>
      </c>
      <c r="BD60" s="136" t="s">
        <v>89</v>
      </c>
    </row>
    <row r="61" spans="1:56" s="2" customFormat="1" ht="12">
      <c r="A61" s="38"/>
      <c r="B61" s="44"/>
      <c r="C61" s="38"/>
      <c r="D61" s="166" t="s">
        <v>54</v>
      </c>
      <c r="E61" s="167"/>
      <c r="F61" s="168" t="s">
        <v>55</v>
      </c>
      <c r="G61" s="166" t="s">
        <v>54</v>
      </c>
      <c r="H61" s="167"/>
      <c r="I61" s="167"/>
      <c r="J61" s="169" t="s">
        <v>55</v>
      </c>
      <c r="K61" s="16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Z61" s="136" t="s">
        <v>274</v>
      </c>
      <c r="BA61" s="136" t="s">
        <v>1</v>
      </c>
      <c r="BB61" s="136" t="s">
        <v>1</v>
      </c>
      <c r="BC61" s="136" t="s">
        <v>275</v>
      </c>
      <c r="BD61" s="136" t="s">
        <v>89</v>
      </c>
    </row>
    <row r="62" spans="2:56" ht="12">
      <c r="B62" s="20"/>
      <c r="L62" s="20"/>
      <c r="AZ62" s="136" t="s">
        <v>276</v>
      </c>
      <c r="BA62" s="136" t="s">
        <v>1</v>
      </c>
      <c r="BB62" s="136" t="s">
        <v>1</v>
      </c>
      <c r="BC62" s="136" t="s">
        <v>277</v>
      </c>
      <c r="BD62" s="136" t="s">
        <v>89</v>
      </c>
    </row>
    <row r="63" spans="2:56" ht="12">
      <c r="B63" s="20"/>
      <c r="L63" s="20"/>
      <c r="AZ63" s="136" t="s">
        <v>278</v>
      </c>
      <c r="BA63" s="136" t="s">
        <v>1</v>
      </c>
      <c r="BB63" s="136" t="s">
        <v>1</v>
      </c>
      <c r="BC63" s="136" t="s">
        <v>279</v>
      </c>
      <c r="BD63" s="136" t="s">
        <v>89</v>
      </c>
    </row>
    <row r="64" spans="2:56" ht="12">
      <c r="B64" s="20"/>
      <c r="L64" s="20"/>
      <c r="AZ64" s="136" t="s">
        <v>280</v>
      </c>
      <c r="BA64" s="136" t="s">
        <v>1</v>
      </c>
      <c r="BB64" s="136" t="s">
        <v>1</v>
      </c>
      <c r="BC64" s="136" t="s">
        <v>281</v>
      </c>
      <c r="BD64" s="136" t="s">
        <v>89</v>
      </c>
    </row>
    <row r="65" spans="1:56" s="2" customFormat="1" ht="12">
      <c r="A65" s="38"/>
      <c r="B65" s="44"/>
      <c r="C65" s="38"/>
      <c r="D65" s="164" t="s">
        <v>56</v>
      </c>
      <c r="E65" s="170"/>
      <c r="F65" s="170"/>
      <c r="G65" s="164" t="s">
        <v>57</v>
      </c>
      <c r="H65" s="170"/>
      <c r="I65" s="170"/>
      <c r="J65" s="170"/>
      <c r="K65" s="17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Z65" s="136" t="s">
        <v>282</v>
      </c>
      <c r="BA65" s="136" t="s">
        <v>1</v>
      </c>
      <c r="BB65" s="136" t="s">
        <v>1</v>
      </c>
      <c r="BC65" s="136" t="s">
        <v>283</v>
      </c>
      <c r="BD65" s="136" t="s">
        <v>89</v>
      </c>
    </row>
    <row r="66" spans="2:56" ht="12">
      <c r="B66" s="20"/>
      <c r="L66" s="20"/>
      <c r="AZ66" s="136" t="s">
        <v>284</v>
      </c>
      <c r="BA66" s="136" t="s">
        <v>1</v>
      </c>
      <c r="BB66" s="136" t="s">
        <v>1</v>
      </c>
      <c r="BC66" s="136" t="s">
        <v>285</v>
      </c>
      <c r="BD66" s="136" t="s">
        <v>89</v>
      </c>
    </row>
    <row r="67" spans="2:56" ht="12">
      <c r="B67" s="20"/>
      <c r="L67" s="20"/>
      <c r="AZ67" s="136" t="s">
        <v>286</v>
      </c>
      <c r="BA67" s="136" t="s">
        <v>1</v>
      </c>
      <c r="BB67" s="136" t="s">
        <v>1</v>
      </c>
      <c r="BC67" s="136" t="s">
        <v>287</v>
      </c>
      <c r="BD67" s="136" t="s">
        <v>89</v>
      </c>
    </row>
    <row r="68" spans="2:56" ht="12">
      <c r="B68" s="20"/>
      <c r="L68" s="20"/>
      <c r="AZ68" s="136" t="s">
        <v>288</v>
      </c>
      <c r="BA68" s="136" t="s">
        <v>1</v>
      </c>
      <c r="BB68" s="136" t="s">
        <v>1</v>
      </c>
      <c r="BC68" s="136" t="s">
        <v>289</v>
      </c>
      <c r="BD68" s="136" t="s">
        <v>89</v>
      </c>
    </row>
    <row r="69" spans="2:56" ht="12">
      <c r="B69" s="20"/>
      <c r="L69" s="20"/>
      <c r="AZ69" s="136" t="s">
        <v>290</v>
      </c>
      <c r="BA69" s="136" t="s">
        <v>1</v>
      </c>
      <c r="BB69" s="136" t="s">
        <v>1</v>
      </c>
      <c r="BC69" s="136" t="s">
        <v>291</v>
      </c>
      <c r="BD69" s="136" t="s">
        <v>89</v>
      </c>
    </row>
    <row r="70" spans="2:56" ht="12">
      <c r="B70" s="20"/>
      <c r="L70" s="20"/>
      <c r="AZ70" s="136" t="s">
        <v>292</v>
      </c>
      <c r="BA70" s="136" t="s">
        <v>1</v>
      </c>
      <c r="BB70" s="136" t="s">
        <v>1</v>
      </c>
      <c r="BC70" s="136" t="s">
        <v>293</v>
      </c>
      <c r="BD70" s="136" t="s">
        <v>89</v>
      </c>
    </row>
    <row r="71" spans="2:56" ht="12">
      <c r="B71" s="20"/>
      <c r="L71" s="20"/>
      <c r="AZ71" s="136" t="s">
        <v>294</v>
      </c>
      <c r="BA71" s="136" t="s">
        <v>1</v>
      </c>
      <c r="BB71" s="136" t="s">
        <v>1</v>
      </c>
      <c r="BC71" s="136" t="s">
        <v>295</v>
      </c>
      <c r="BD71" s="136" t="s">
        <v>89</v>
      </c>
    </row>
    <row r="72" spans="2:56" ht="12">
      <c r="B72" s="20"/>
      <c r="L72" s="20"/>
      <c r="AZ72" s="136" t="s">
        <v>296</v>
      </c>
      <c r="BA72" s="136" t="s">
        <v>1</v>
      </c>
      <c r="BB72" s="136" t="s">
        <v>1</v>
      </c>
      <c r="BC72" s="136" t="s">
        <v>103</v>
      </c>
      <c r="BD72" s="136" t="s">
        <v>89</v>
      </c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6" t="s">
        <v>54</v>
      </c>
      <c r="E76" s="167"/>
      <c r="F76" s="168" t="s">
        <v>55</v>
      </c>
      <c r="G76" s="166" t="s">
        <v>54</v>
      </c>
      <c r="H76" s="167"/>
      <c r="I76" s="167"/>
      <c r="J76" s="169" t="s">
        <v>55</v>
      </c>
      <c r="K76" s="16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5" t="str">
        <f>E7</f>
        <v>Ostrov, Rekonstrukce Tylovy ulice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SO101 - Komunikace a parkoviště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Ostrov</v>
      </c>
      <c r="G89" s="40"/>
      <c r="H89" s="40"/>
      <c r="I89" s="32" t="s">
        <v>22</v>
      </c>
      <c r="J89" s="79" t="str">
        <f>IF(J12="","",J12)</f>
        <v>4. 4. 2022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Ostrov</v>
      </c>
      <c r="G91" s="40"/>
      <c r="H91" s="40"/>
      <c r="I91" s="32" t="s">
        <v>32</v>
      </c>
      <c r="J91" s="36" t="str">
        <f>E21</f>
        <v>Ing. Igor Hrazdil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Ing. Igor Hrazdil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6" t="s">
        <v>120</v>
      </c>
      <c r="D94" s="177"/>
      <c r="E94" s="177"/>
      <c r="F94" s="177"/>
      <c r="G94" s="177"/>
      <c r="H94" s="177"/>
      <c r="I94" s="177"/>
      <c r="J94" s="178" t="s">
        <v>121</v>
      </c>
      <c r="K94" s="17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9" t="s">
        <v>122</v>
      </c>
      <c r="D96" s="40"/>
      <c r="E96" s="40"/>
      <c r="F96" s="40"/>
      <c r="G96" s="40"/>
      <c r="H96" s="40"/>
      <c r="I96" s="40"/>
      <c r="J96" s="110">
        <f>J129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123</v>
      </c>
    </row>
    <row r="97" spans="1:31" s="9" customFormat="1" ht="24.95" customHeight="1">
      <c r="A97" s="9"/>
      <c r="B97" s="180"/>
      <c r="C97" s="181"/>
      <c r="D97" s="182" t="s">
        <v>124</v>
      </c>
      <c r="E97" s="183"/>
      <c r="F97" s="183"/>
      <c r="G97" s="183"/>
      <c r="H97" s="183"/>
      <c r="I97" s="183"/>
      <c r="J97" s="184">
        <f>J130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297</v>
      </c>
      <c r="E98" s="189"/>
      <c r="F98" s="189"/>
      <c r="G98" s="189"/>
      <c r="H98" s="189"/>
      <c r="I98" s="189"/>
      <c r="J98" s="190">
        <f>J131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298</v>
      </c>
      <c r="E99" s="189"/>
      <c r="F99" s="189"/>
      <c r="G99" s="189"/>
      <c r="H99" s="189"/>
      <c r="I99" s="189"/>
      <c r="J99" s="190">
        <f>J179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299</v>
      </c>
      <c r="E100" s="189"/>
      <c r="F100" s="189"/>
      <c r="G100" s="189"/>
      <c r="H100" s="189"/>
      <c r="I100" s="189"/>
      <c r="J100" s="190">
        <f>J183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300</v>
      </c>
      <c r="E101" s="189"/>
      <c r="F101" s="189"/>
      <c r="G101" s="189"/>
      <c r="H101" s="189"/>
      <c r="I101" s="189"/>
      <c r="J101" s="190">
        <f>J187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301</v>
      </c>
      <c r="E102" s="189"/>
      <c r="F102" s="189"/>
      <c r="G102" s="189"/>
      <c r="H102" s="189"/>
      <c r="I102" s="189"/>
      <c r="J102" s="190">
        <f>J270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125</v>
      </c>
      <c r="E103" s="189"/>
      <c r="F103" s="189"/>
      <c r="G103" s="189"/>
      <c r="H103" s="189"/>
      <c r="I103" s="189"/>
      <c r="J103" s="190">
        <f>J338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302</v>
      </c>
      <c r="E104" s="189"/>
      <c r="F104" s="189"/>
      <c r="G104" s="189"/>
      <c r="H104" s="189"/>
      <c r="I104" s="189"/>
      <c r="J104" s="190">
        <f>J477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303</v>
      </c>
      <c r="E105" s="189"/>
      <c r="F105" s="189"/>
      <c r="G105" s="189"/>
      <c r="H105" s="189"/>
      <c r="I105" s="189"/>
      <c r="J105" s="190">
        <f>J501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0"/>
      <c r="C106" s="181"/>
      <c r="D106" s="182" t="s">
        <v>304</v>
      </c>
      <c r="E106" s="183"/>
      <c r="F106" s="183"/>
      <c r="G106" s="183"/>
      <c r="H106" s="183"/>
      <c r="I106" s="183"/>
      <c r="J106" s="184">
        <f>J504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6"/>
      <c r="C107" s="187"/>
      <c r="D107" s="188" t="s">
        <v>305</v>
      </c>
      <c r="E107" s="189"/>
      <c r="F107" s="189"/>
      <c r="G107" s="189"/>
      <c r="H107" s="189"/>
      <c r="I107" s="189"/>
      <c r="J107" s="190">
        <f>J505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80"/>
      <c r="C108" s="181"/>
      <c r="D108" s="182" t="s">
        <v>306</v>
      </c>
      <c r="E108" s="183"/>
      <c r="F108" s="183"/>
      <c r="G108" s="183"/>
      <c r="H108" s="183"/>
      <c r="I108" s="183"/>
      <c r="J108" s="184">
        <f>J512</f>
        <v>0</v>
      </c>
      <c r="K108" s="181"/>
      <c r="L108" s="18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86"/>
      <c r="C109" s="187"/>
      <c r="D109" s="188" t="s">
        <v>307</v>
      </c>
      <c r="E109" s="189"/>
      <c r="F109" s="189"/>
      <c r="G109" s="189"/>
      <c r="H109" s="189"/>
      <c r="I109" s="189"/>
      <c r="J109" s="190">
        <f>J513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pans="1:31" s="2" customFormat="1" ht="6.95" customHeight="1">
      <c r="A115" s="38"/>
      <c r="B115" s="68"/>
      <c r="C115" s="69"/>
      <c r="D115" s="69"/>
      <c r="E115" s="69"/>
      <c r="F115" s="69"/>
      <c r="G115" s="69"/>
      <c r="H115" s="69"/>
      <c r="I115" s="69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3" t="s">
        <v>126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16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175" t="str">
        <f>E7</f>
        <v>Ostrov, Rekonstrukce Tylovy ulice</v>
      </c>
      <c r="F119" s="32"/>
      <c r="G119" s="32"/>
      <c r="H119" s="32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109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76" t="str">
        <f>E9</f>
        <v>SO101 - Komunikace a parkoviště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20</v>
      </c>
      <c r="D123" s="40"/>
      <c r="E123" s="40"/>
      <c r="F123" s="27" t="str">
        <f>F12</f>
        <v>Ostrov</v>
      </c>
      <c r="G123" s="40"/>
      <c r="H123" s="40"/>
      <c r="I123" s="32" t="s">
        <v>22</v>
      </c>
      <c r="J123" s="79" t="str">
        <f>IF(J12="","",J12)</f>
        <v>4. 4. 2022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24</v>
      </c>
      <c r="D125" s="40"/>
      <c r="E125" s="40"/>
      <c r="F125" s="27" t="str">
        <f>E15</f>
        <v>Město Ostrov</v>
      </c>
      <c r="G125" s="40"/>
      <c r="H125" s="40"/>
      <c r="I125" s="32" t="s">
        <v>32</v>
      </c>
      <c r="J125" s="36" t="str">
        <f>E21</f>
        <v>Ing. Igor Hrazdil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30</v>
      </c>
      <c r="D126" s="40"/>
      <c r="E126" s="40"/>
      <c r="F126" s="27" t="str">
        <f>IF(E18="","",E18)</f>
        <v>Vyplň údaj</v>
      </c>
      <c r="G126" s="40"/>
      <c r="H126" s="40"/>
      <c r="I126" s="32" t="s">
        <v>37</v>
      </c>
      <c r="J126" s="36" t="str">
        <f>E24</f>
        <v>Ing. Igor Hrazdil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192"/>
      <c r="B128" s="193"/>
      <c r="C128" s="194" t="s">
        <v>127</v>
      </c>
      <c r="D128" s="195" t="s">
        <v>64</v>
      </c>
      <c r="E128" s="195" t="s">
        <v>60</v>
      </c>
      <c r="F128" s="195" t="s">
        <v>61</v>
      </c>
      <c r="G128" s="195" t="s">
        <v>128</v>
      </c>
      <c r="H128" s="195" t="s">
        <v>129</v>
      </c>
      <c r="I128" s="195" t="s">
        <v>130</v>
      </c>
      <c r="J128" s="195" t="s">
        <v>121</v>
      </c>
      <c r="K128" s="196" t="s">
        <v>131</v>
      </c>
      <c r="L128" s="197"/>
      <c r="M128" s="100" t="s">
        <v>1</v>
      </c>
      <c r="N128" s="101" t="s">
        <v>43</v>
      </c>
      <c r="O128" s="101" t="s">
        <v>132</v>
      </c>
      <c r="P128" s="101" t="s">
        <v>133</v>
      </c>
      <c r="Q128" s="101" t="s">
        <v>134</v>
      </c>
      <c r="R128" s="101" t="s">
        <v>135</v>
      </c>
      <c r="S128" s="101" t="s">
        <v>136</v>
      </c>
      <c r="T128" s="102" t="s">
        <v>137</v>
      </c>
      <c r="U128" s="192"/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192"/>
    </row>
    <row r="129" spans="1:63" s="2" customFormat="1" ht="22.8" customHeight="1">
      <c r="A129" s="38"/>
      <c r="B129" s="39"/>
      <c r="C129" s="107" t="s">
        <v>138</v>
      </c>
      <c r="D129" s="40"/>
      <c r="E129" s="40"/>
      <c r="F129" s="40"/>
      <c r="G129" s="40"/>
      <c r="H129" s="40"/>
      <c r="I129" s="40"/>
      <c r="J129" s="198">
        <f>BK129</f>
        <v>0</v>
      </c>
      <c r="K129" s="40"/>
      <c r="L129" s="44"/>
      <c r="M129" s="103"/>
      <c r="N129" s="199"/>
      <c r="O129" s="104"/>
      <c r="P129" s="200">
        <f>P130+P504+P512</f>
        <v>0</v>
      </c>
      <c r="Q129" s="104"/>
      <c r="R129" s="200">
        <f>R130+R504+R512</f>
        <v>711.29478766</v>
      </c>
      <c r="S129" s="104"/>
      <c r="T129" s="201">
        <f>T130+T504+T512</f>
        <v>2300.8328509999997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78</v>
      </c>
      <c r="AU129" s="17" t="s">
        <v>123</v>
      </c>
      <c r="BK129" s="202">
        <f>BK130+BK504+BK512</f>
        <v>0</v>
      </c>
    </row>
    <row r="130" spans="1:63" s="12" customFormat="1" ht="25.9" customHeight="1">
      <c r="A130" s="12"/>
      <c r="B130" s="203"/>
      <c r="C130" s="204"/>
      <c r="D130" s="205" t="s">
        <v>78</v>
      </c>
      <c r="E130" s="206" t="s">
        <v>139</v>
      </c>
      <c r="F130" s="206" t="s">
        <v>140</v>
      </c>
      <c r="G130" s="204"/>
      <c r="H130" s="204"/>
      <c r="I130" s="207"/>
      <c r="J130" s="208">
        <f>BK130</f>
        <v>0</v>
      </c>
      <c r="K130" s="204"/>
      <c r="L130" s="209"/>
      <c r="M130" s="210"/>
      <c r="N130" s="211"/>
      <c r="O130" s="211"/>
      <c r="P130" s="212">
        <f>P131+P179+P183+P187+P270+P338+P477+P501</f>
        <v>0</v>
      </c>
      <c r="Q130" s="211"/>
      <c r="R130" s="212">
        <f>R131+R179+R183+R187+R270+R338+R477+R501</f>
        <v>711.0820237099999</v>
      </c>
      <c r="S130" s="211"/>
      <c r="T130" s="213">
        <f>T131+T179+T183+T187+T270+T338+T477+T501</f>
        <v>2300.8328509999997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87</v>
      </c>
      <c r="AT130" s="215" t="s">
        <v>78</v>
      </c>
      <c r="AU130" s="215" t="s">
        <v>79</v>
      </c>
      <c r="AY130" s="214" t="s">
        <v>141</v>
      </c>
      <c r="BK130" s="216">
        <f>BK131+BK179+BK183+BK187+BK270+BK338+BK477+BK501</f>
        <v>0</v>
      </c>
    </row>
    <row r="131" spans="1:63" s="12" customFormat="1" ht="22.8" customHeight="1">
      <c r="A131" s="12"/>
      <c r="B131" s="203"/>
      <c r="C131" s="204"/>
      <c r="D131" s="205" t="s">
        <v>78</v>
      </c>
      <c r="E131" s="217" t="s">
        <v>87</v>
      </c>
      <c r="F131" s="217" t="s">
        <v>308</v>
      </c>
      <c r="G131" s="204"/>
      <c r="H131" s="204"/>
      <c r="I131" s="207"/>
      <c r="J131" s="218">
        <f>BK131</f>
        <v>0</v>
      </c>
      <c r="K131" s="204"/>
      <c r="L131" s="209"/>
      <c r="M131" s="210"/>
      <c r="N131" s="211"/>
      <c r="O131" s="211"/>
      <c r="P131" s="212">
        <f>SUM(P132:P178)</f>
        <v>0</v>
      </c>
      <c r="Q131" s="211"/>
      <c r="R131" s="212">
        <f>SUM(R132:R178)</f>
        <v>0</v>
      </c>
      <c r="S131" s="211"/>
      <c r="T131" s="213">
        <f>SUM(T132:T178)</f>
        <v>2289.135171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4" t="s">
        <v>87</v>
      </c>
      <c r="AT131" s="215" t="s">
        <v>78</v>
      </c>
      <c r="AU131" s="215" t="s">
        <v>87</v>
      </c>
      <c r="AY131" s="214" t="s">
        <v>141</v>
      </c>
      <c r="BK131" s="216">
        <f>SUM(BK132:BK178)</f>
        <v>0</v>
      </c>
    </row>
    <row r="132" spans="1:65" s="2" customFormat="1" ht="33" customHeight="1">
      <c r="A132" s="38"/>
      <c r="B132" s="39"/>
      <c r="C132" s="219" t="s">
        <v>87</v>
      </c>
      <c r="D132" s="219" t="s">
        <v>144</v>
      </c>
      <c r="E132" s="220" t="s">
        <v>309</v>
      </c>
      <c r="F132" s="221" t="s">
        <v>310</v>
      </c>
      <c r="G132" s="222" t="s">
        <v>311</v>
      </c>
      <c r="H132" s="223">
        <v>167.15</v>
      </c>
      <c r="I132" s="224"/>
      <c r="J132" s="225">
        <f>ROUND(I132*H132,2)</f>
        <v>0</v>
      </c>
      <c r="K132" s="221" t="s">
        <v>148</v>
      </c>
      <c r="L132" s="44"/>
      <c r="M132" s="226" t="s">
        <v>1</v>
      </c>
      <c r="N132" s="227" t="s">
        <v>44</v>
      </c>
      <c r="O132" s="91"/>
      <c r="P132" s="228">
        <f>O132*H132</f>
        <v>0</v>
      </c>
      <c r="Q132" s="228">
        <v>0</v>
      </c>
      <c r="R132" s="228">
        <f>Q132*H132</f>
        <v>0</v>
      </c>
      <c r="S132" s="228">
        <v>0.26</v>
      </c>
      <c r="T132" s="229">
        <f>S132*H132</f>
        <v>43.459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0" t="s">
        <v>149</v>
      </c>
      <c r="AT132" s="230" t="s">
        <v>144</v>
      </c>
      <c r="AU132" s="230" t="s">
        <v>89</v>
      </c>
      <c r="AY132" s="17" t="s">
        <v>141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7" t="s">
        <v>87</v>
      </c>
      <c r="BK132" s="231">
        <f>ROUND(I132*H132,2)</f>
        <v>0</v>
      </c>
      <c r="BL132" s="17" t="s">
        <v>149</v>
      </c>
      <c r="BM132" s="230" t="s">
        <v>312</v>
      </c>
    </row>
    <row r="133" spans="1:47" s="2" customFormat="1" ht="12">
      <c r="A133" s="38"/>
      <c r="B133" s="39"/>
      <c r="C133" s="40"/>
      <c r="D133" s="232" t="s">
        <v>151</v>
      </c>
      <c r="E133" s="40"/>
      <c r="F133" s="233" t="s">
        <v>313</v>
      </c>
      <c r="G133" s="40"/>
      <c r="H133" s="40"/>
      <c r="I133" s="234"/>
      <c r="J133" s="40"/>
      <c r="K133" s="40"/>
      <c r="L133" s="44"/>
      <c r="M133" s="235"/>
      <c r="N133" s="236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151</v>
      </c>
      <c r="AU133" s="17" t="s">
        <v>89</v>
      </c>
    </row>
    <row r="134" spans="1:51" s="13" customFormat="1" ht="12">
      <c r="A134" s="13"/>
      <c r="B134" s="237"/>
      <c r="C134" s="238"/>
      <c r="D134" s="232" t="s">
        <v>153</v>
      </c>
      <c r="E134" s="239" t="s">
        <v>172</v>
      </c>
      <c r="F134" s="240" t="s">
        <v>314</v>
      </c>
      <c r="G134" s="238"/>
      <c r="H134" s="241">
        <v>167.15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7" t="s">
        <v>153</v>
      </c>
      <c r="AU134" s="247" t="s">
        <v>89</v>
      </c>
      <c r="AV134" s="13" t="s">
        <v>89</v>
      </c>
      <c r="AW134" s="13" t="s">
        <v>36</v>
      </c>
      <c r="AX134" s="13" t="s">
        <v>87</v>
      </c>
      <c r="AY134" s="247" t="s">
        <v>141</v>
      </c>
    </row>
    <row r="135" spans="1:65" s="2" customFormat="1" ht="24.15" customHeight="1">
      <c r="A135" s="38"/>
      <c r="B135" s="39"/>
      <c r="C135" s="219" t="s">
        <v>89</v>
      </c>
      <c r="D135" s="219" t="s">
        <v>144</v>
      </c>
      <c r="E135" s="220" t="s">
        <v>315</v>
      </c>
      <c r="F135" s="221" t="s">
        <v>316</v>
      </c>
      <c r="G135" s="222" t="s">
        <v>311</v>
      </c>
      <c r="H135" s="223">
        <v>96.289</v>
      </c>
      <c r="I135" s="224"/>
      <c r="J135" s="225">
        <f>ROUND(I135*H135,2)</f>
        <v>0</v>
      </c>
      <c r="K135" s="221" t="s">
        <v>148</v>
      </c>
      <c r="L135" s="44"/>
      <c r="M135" s="226" t="s">
        <v>1</v>
      </c>
      <c r="N135" s="227" t="s">
        <v>44</v>
      </c>
      <c r="O135" s="91"/>
      <c r="P135" s="228">
        <f>O135*H135</f>
        <v>0</v>
      </c>
      <c r="Q135" s="228">
        <v>0</v>
      </c>
      <c r="R135" s="228">
        <f>Q135*H135</f>
        <v>0</v>
      </c>
      <c r="S135" s="228">
        <v>0.26</v>
      </c>
      <c r="T135" s="229">
        <f>S135*H135</f>
        <v>25.035140000000002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0" t="s">
        <v>149</v>
      </c>
      <c r="AT135" s="230" t="s">
        <v>144</v>
      </c>
      <c r="AU135" s="230" t="s">
        <v>89</v>
      </c>
      <c r="AY135" s="17" t="s">
        <v>141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7" t="s">
        <v>87</v>
      </c>
      <c r="BK135" s="231">
        <f>ROUND(I135*H135,2)</f>
        <v>0</v>
      </c>
      <c r="BL135" s="17" t="s">
        <v>149</v>
      </c>
      <c r="BM135" s="230" t="s">
        <v>317</v>
      </c>
    </row>
    <row r="136" spans="1:47" s="2" customFormat="1" ht="12">
      <c r="A136" s="38"/>
      <c r="B136" s="39"/>
      <c r="C136" s="40"/>
      <c r="D136" s="232" t="s">
        <v>151</v>
      </c>
      <c r="E136" s="40"/>
      <c r="F136" s="233" t="s">
        <v>318</v>
      </c>
      <c r="G136" s="40"/>
      <c r="H136" s="40"/>
      <c r="I136" s="234"/>
      <c r="J136" s="40"/>
      <c r="K136" s="40"/>
      <c r="L136" s="44"/>
      <c r="M136" s="235"/>
      <c r="N136" s="236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151</v>
      </c>
      <c r="AU136" s="17" t="s">
        <v>89</v>
      </c>
    </row>
    <row r="137" spans="1:51" s="13" customFormat="1" ht="12">
      <c r="A137" s="13"/>
      <c r="B137" s="237"/>
      <c r="C137" s="238"/>
      <c r="D137" s="232" t="s">
        <v>153</v>
      </c>
      <c r="E137" s="239" t="s">
        <v>174</v>
      </c>
      <c r="F137" s="240" t="s">
        <v>319</v>
      </c>
      <c r="G137" s="238"/>
      <c r="H137" s="241">
        <v>96.289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7" t="s">
        <v>153</v>
      </c>
      <c r="AU137" s="247" t="s">
        <v>89</v>
      </c>
      <c r="AV137" s="13" t="s">
        <v>89</v>
      </c>
      <c r="AW137" s="13" t="s">
        <v>36</v>
      </c>
      <c r="AX137" s="13" t="s">
        <v>87</v>
      </c>
      <c r="AY137" s="247" t="s">
        <v>141</v>
      </c>
    </row>
    <row r="138" spans="1:65" s="2" customFormat="1" ht="24.15" customHeight="1">
      <c r="A138" s="38"/>
      <c r="B138" s="39"/>
      <c r="C138" s="219" t="s">
        <v>103</v>
      </c>
      <c r="D138" s="219" t="s">
        <v>144</v>
      </c>
      <c r="E138" s="220" t="s">
        <v>320</v>
      </c>
      <c r="F138" s="221" t="s">
        <v>321</v>
      </c>
      <c r="G138" s="222" t="s">
        <v>311</v>
      </c>
      <c r="H138" s="223">
        <v>86.011</v>
      </c>
      <c r="I138" s="224"/>
      <c r="J138" s="225">
        <f>ROUND(I138*H138,2)</f>
        <v>0</v>
      </c>
      <c r="K138" s="221" t="s">
        <v>148</v>
      </c>
      <c r="L138" s="44"/>
      <c r="M138" s="226" t="s">
        <v>1</v>
      </c>
      <c r="N138" s="227" t="s">
        <v>44</v>
      </c>
      <c r="O138" s="91"/>
      <c r="P138" s="228">
        <f>O138*H138</f>
        <v>0</v>
      </c>
      <c r="Q138" s="228">
        <v>0</v>
      </c>
      <c r="R138" s="228">
        <f>Q138*H138</f>
        <v>0</v>
      </c>
      <c r="S138" s="228">
        <v>0.295</v>
      </c>
      <c r="T138" s="229">
        <f>S138*H138</f>
        <v>25.373244999999997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0" t="s">
        <v>149</v>
      </c>
      <c r="AT138" s="230" t="s">
        <v>144</v>
      </c>
      <c r="AU138" s="230" t="s">
        <v>89</v>
      </c>
      <c r="AY138" s="17" t="s">
        <v>141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7" t="s">
        <v>87</v>
      </c>
      <c r="BK138" s="231">
        <f>ROUND(I138*H138,2)</f>
        <v>0</v>
      </c>
      <c r="BL138" s="17" t="s">
        <v>149</v>
      </c>
      <c r="BM138" s="230" t="s">
        <v>322</v>
      </c>
    </row>
    <row r="139" spans="1:47" s="2" customFormat="1" ht="12">
      <c r="A139" s="38"/>
      <c r="B139" s="39"/>
      <c r="C139" s="40"/>
      <c r="D139" s="232" t="s">
        <v>151</v>
      </c>
      <c r="E139" s="40"/>
      <c r="F139" s="233" t="s">
        <v>323</v>
      </c>
      <c r="G139" s="40"/>
      <c r="H139" s="40"/>
      <c r="I139" s="234"/>
      <c r="J139" s="40"/>
      <c r="K139" s="40"/>
      <c r="L139" s="44"/>
      <c r="M139" s="235"/>
      <c r="N139" s="236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151</v>
      </c>
      <c r="AU139" s="17" t="s">
        <v>89</v>
      </c>
    </row>
    <row r="140" spans="1:51" s="13" customFormat="1" ht="12">
      <c r="A140" s="13"/>
      <c r="B140" s="237"/>
      <c r="C140" s="238"/>
      <c r="D140" s="232" t="s">
        <v>153</v>
      </c>
      <c r="E140" s="239" t="s">
        <v>176</v>
      </c>
      <c r="F140" s="240" t="s">
        <v>324</v>
      </c>
      <c r="G140" s="238"/>
      <c r="H140" s="241">
        <v>86.011</v>
      </c>
      <c r="I140" s="242"/>
      <c r="J140" s="238"/>
      <c r="K140" s="238"/>
      <c r="L140" s="243"/>
      <c r="M140" s="244"/>
      <c r="N140" s="245"/>
      <c r="O140" s="245"/>
      <c r="P140" s="245"/>
      <c r="Q140" s="245"/>
      <c r="R140" s="245"/>
      <c r="S140" s="245"/>
      <c r="T140" s="24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7" t="s">
        <v>153</v>
      </c>
      <c r="AU140" s="247" t="s">
        <v>89</v>
      </c>
      <c r="AV140" s="13" t="s">
        <v>89</v>
      </c>
      <c r="AW140" s="13" t="s">
        <v>36</v>
      </c>
      <c r="AX140" s="13" t="s">
        <v>87</v>
      </c>
      <c r="AY140" s="247" t="s">
        <v>141</v>
      </c>
    </row>
    <row r="141" spans="1:65" s="2" customFormat="1" ht="24.15" customHeight="1">
      <c r="A141" s="38"/>
      <c r="B141" s="39"/>
      <c r="C141" s="219" t="s">
        <v>149</v>
      </c>
      <c r="D141" s="219" t="s">
        <v>144</v>
      </c>
      <c r="E141" s="220" t="s">
        <v>325</v>
      </c>
      <c r="F141" s="221" t="s">
        <v>326</v>
      </c>
      <c r="G141" s="222" t="s">
        <v>311</v>
      </c>
      <c r="H141" s="223">
        <v>263.439</v>
      </c>
      <c r="I141" s="224"/>
      <c r="J141" s="225">
        <f>ROUND(I141*H141,2)</f>
        <v>0</v>
      </c>
      <c r="K141" s="221" t="s">
        <v>148</v>
      </c>
      <c r="L141" s="44"/>
      <c r="M141" s="226" t="s">
        <v>1</v>
      </c>
      <c r="N141" s="227" t="s">
        <v>44</v>
      </c>
      <c r="O141" s="91"/>
      <c r="P141" s="228">
        <f>O141*H141</f>
        <v>0</v>
      </c>
      <c r="Q141" s="228">
        <v>0</v>
      </c>
      <c r="R141" s="228">
        <f>Q141*H141</f>
        <v>0</v>
      </c>
      <c r="S141" s="228">
        <v>0.29</v>
      </c>
      <c r="T141" s="229">
        <f>S141*H141</f>
        <v>76.39731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0" t="s">
        <v>149</v>
      </c>
      <c r="AT141" s="230" t="s">
        <v>144</v>
      </c>
      <c r="AU141" s="230" t="s">
        <v>89</v>
      </c>
      <c r="AY141" s="17" t="s">
        <v>141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7" t="s">
        <v>87</v>
      </c>
      <c r="BK141" s="231">
        <f>ROUND(I141*H141,2)</f>
        <v>0</v>
      </c>
      <c r="BL141" s="17" t="s">
        <v>149</v>
      </c>
      <c r="BM141" s="230" t="s">
        <v>327</v>
      </c>
    </row>
    <row r="142" spans="1:47" s="2" customFormat="1" ht="12">
      <c r="A142" s="38"/>
      <c r="B142" s="39"/>
      <c r="C142" s="40"/>
      <c r="D142" s="232" t="s">
        <v>151</v>
      </c>
      <c r="E142" s="40"/>
      <c r="F142" s="233" t="s">
        <v>328</v>
      </c>
      <c r="G142" s="40"/>
      <c r="H142" s="40"/>
      <c r="I142" s="234"/>
      <c r="J142" s="40"/>
      <c r="K142" s="40"/>
      <c r="L142" s="44"/>
      <c r="M142" s="235"/>
      <c r="N142" s="236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151</v>
      </c>
      <c r="AU142" s="17" t="s">
        <v>89</v>
      </c>
    </row>
    <row r="143" spans="1:51" s="13" customFormat="1" ht="12">
      <c r="A143" s="13"/>
      <c r="B143" s="237"/>
      <c r="C143" s="238"/>
      <c r="D143" s="232" t="s">
        <v>153</v>
      </c>
      <c r="E143" s="239" t="s">
        <v>1</v>
      </c>
      <c r="F143" s="240" t="s">
        <v>329</v>
      </c>
      <c r="G143" s="238"/>
      <c r="H143" s="241">
        <v>263.439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7" t="s">
        <v>153</v>
      </c>
      <c r="AU143" s="247" t="s">
        <v>89</v>
      </c>
      <c r="AV143" s="13" t="s">
        <v>89</v>
      </c>
      <c r="AW143" s="13" t="s">
        <v>36</v>
      </c>
      <c r="AX143" s="13" t="s">
        <v>87</v>
      </c>
      <c r="AY143" s="247" t="s">
        <v>141</v>
      </c>
    </row>
    <row r="144" spans="1:65" s="2" customFormat="1" ht="24.15" customHeight="1">
      <c r="A144" s="38"/>
      <c r="B144" s="39"/>
      <c r="C144" s="219" t="s">
        <v>330</v>
      </c>
      <c r="D144" s="219" t="s">
        <v>144</v>
      </c>
      <c r="E144" s="220" t="s">
        <v>331</v>
      </c>
      <c r="F144" s="221" t="s">
        <v>332</v>
      </c>
      <c r="G144" s="222" t="s">
        <v>311</v>
      </c>
      <c r="H144" s="223">
        <v>2239.122</v>
      </c>
      <c r="I144" s="224"/>
      <c r="J144" s="225">
        <f>ROUND(I144*H144,2)</f>
        <v>0</v>
      </c>
      <c r="K144" s="221" t="s">
        <v>148</v>
      </c>
      <c r="L144" s="44"/>
      <c r="M144" s="226" t="s">
        <v>1</v>
      </c>
      <c r="N144" s="227" t="s">
        <v>44</v>
      </c>
      <c r="O144" s="91"/>
      <c r="P144" s="228">
        <f>O144*H144</f>
        <v>0</v>
      </c>
      <c r="Q144" s="228">
        <v>0</v>
      </c>
      <c r="R144" s="228">
        <f>Q144*H144</f>
        <v>0</v>
      </c>
      <c r="S144" s="228">
        <v>0.44</v>
      </c>
      <c r="T144" s="229">
        <f>S144*H144</f>
        <v>985.21368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0" t="s">
        <v>149</v>
      </c>
      <c r="AT144" s="230" t="s">
        <v>144</v>
      </c>
      <c r="AU144" s="230" t="s">
        <v>89</v>
      </c>
      <c r="AY144" s="17" t="s">
        <v>141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7" t="s">
        <v>87</v>
      </c>
      <c r="BK144" s="231">
        <f>ROUND(I144*H144,2)</f>
        <v>0</v>
      </c>
      <c r="BL144" s="17" t="s">
        <v>149</v>
      </c>
      <c r="BM144" s="230" t="s">
        <v>333</v>
      </c>
    </row>
    <row r="145" spans="1:47" s="2" customFormat="1" ht="12">
      <c r="A145" s="38"/>
      <c r="B145" s="39"/>
      <c r="C145" s="40"/>
      <c r="D145" s="232" t="s">
        <v>151</v>
      </c>
      <c r="E145" s="40"/>
      <c r="F145" s="233" t="s">
        <v>334</v>
      </c>
      <c r="G145" s="40"/>
      <c r="H145" s="40"/>
      <c r="I145" s="234"/>
      <c r="J145" s="40"/>
      <c r="K145" s="40"/>
      <c r="L145" s="44"/>
      <c r="M145" s="235"/>
      <c r="N145" s="236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151</v>
      </c>
      <c r="AU145" s="17" t="s">
        <v>89</v>
      </c>
    </row>
    <row r="146" spans="1:51" s="13" customFormat="1" ht="12">
      <c r="A146" s="13"/>
      <c r="B146" s="237"/>
      <c r="C146" s="238"/>
      <c r="D146" s="232" t="s">
        <v>153</v>
      </c>
      <c r="E146" s="239" t="s">
        <v>1</v>
      </c>
      <c r="F146" s="240" t="s">
        <v>335</v>
      </c>
      <c r="G146" s="238"/>
      <c r="H146" s="241">
        <v>2239.122</v>
      </c>
      <c r="I146" s="242"/>
      <c r="J146" s="238"/>
      <c r="K146" s="238"/>
      <c r="L146" s="243"/>
      <c r="M146" s="244"/>
      <c r="N146" s="245"/>
      <c r="O146" s="245"/>
      <c r="P146" s="245"/>
      <c r="Q146" s="245"/>
      <c r="R146" s="245"/>
      <c r="S146" s="245"/>
      <c r="T146" s="24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7" t="s">
        <v>153</v>
      </c>
      <c r="AU146" s="247" t="s">
        <v>89</v>
      </c>
      <c r="AV146" s="13" t="s">
        <v>89</v>
      </c>
      <c r="AW146" s="13" t="s">
        <v>36</v>
      </c>
      <c r="AX146" s="13" t="s">
        <v>87</v>
      </c>
      <c r="AY146" s="247" t="s">
        <v>141</v>
      </c>
    </row>
    <row r="147" spans="1:65" s="2" customFormat="1" ht="24.15" customHeight="1">
      <c r="A147" s="38"/>
      <c r="B147" s="39"/>
      <c r="C147" s="219" t="s">
        <v>336</v>
      </c>
      <c r="D147" s="219" t="s">
        <v>144</v>
      </c>
      <c r="E147" s="220" t="s">
        <v>337</v>
      </c>
      <c r="F147" s="221" t="s">
        <v>338</v>
      </c>
      <c r="G147" s="222" t="s">
        <v>311</v>
      </c>
      <c r="H147" s="223">
        <v>2153.111</v>
      </c>
      <c r="I147" s="224"/>
      <c r="J147" s="225">
        <f>ROUND(I147*H147,2)</f>
        <v>0</v>
      </c>
      <c r="K147" s="221" t="s">
        <v>148</v>
      </c>
      <c r="L147" s="44"/>
      <c r="M147" s="226" t="s">
        <v>1</v>
      </c>
      <c r="N147" s="227" t="s">
        <v>44</v>
      </c>
      <c r="O147" s="91"/>
      <c r="P147" s="228">
        <f>O147*H147</f>
        <v>0</v>
      </c>
      <c r="Q147" s="228">
        <v>0</v>
      </c>
      <c r="R147" s="228">
        <f>Q147*H147</f>
        <v>0</v>
      </c>
      <c r="S147" s="228">
        <v>0.316</v>
      </c>
      <c r="T147" s="229">
        <f>S147*H147</f>
        <v>680.383076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0" t="s">
        <v>149</v>
      </c>
      <c r="AT147" s="230" t="s">
        <v>144</v>
      </c>
      <c r="AU147" s="230" t="s">
        <v>89</v>
      </c>
      <c r="AY147" s="17" t="s">
        <v>141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7" t="s">
        <v>87</v>
      </c>
      <c r="BK147" s="231">
        <f>ROUND(I147*H147,2)</f>
        <v>0</v>
      </c>
      <c r="BL147" s="17" t="s">
        <v>149</v>
      </c>
      <c r="BM147" s="230" t="s">
        <v>339</v>
      </c>
    </row>
    <row r="148" spans="1:47" s="2" customFormat="1" ht="12">
      <c r="A148" s="38"/>
      <c r="B148" s="39"/>
      <c r="C148" s="40"/>
      <c r="D148" s="232" t="s">
        <v>151</v>
      </c>
      <c r="E148" s="40"/>
      <c r="F148" s="233" t="s">
        <v>340</v>
      </c>
      <c r="G148" s="40"/>
      <c r="H148" s="40"/>
      <c r="I148" s="234"/>
      <c r="J148" s="40"/>
      <c r="K148" s="40"/>
      <c r="L148" s="44"/>
      <c r="M148" s="235"/>
      <c r="N148" s="236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151</v>
      </c>
      <c r="AU148" s="17" t="s">
        <v>89</v>
      </c>
    </row>
    <row r="149" spans="1:51" s="13" customFormat="1" ht="12">
      <c r="A149" s="13"/>
      <c r="B149" s="237"/>
      <c r="C149" s="238"/>
      <c r="D149" s="232" t="s">
        <v>153</v>
      </c>
      <c r="E149" s="239" t="s">
        <v>183</v>
      </c>
      <c r="F149" s="240" t="s">
        <v>341</v>
      </c>
      <c r="G149" s="238"/>
      <c r="H149" s="241">
        <v>2153.111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7" t="s">
        <v>153</v>
      </c>
      <c r="AU149" s="247" t="s">
        <v>89</v>
      </c>
      <c r="AV149" s="13" t="s">
        <v>89</v>
      </c>
      <c r="AW149" s="13" t="s">
        <v>36</v>
      </c>
      <c r="AX149" s="13" t="s">
        <v>87</v>
      </c>
      <c r="AY149" s="247" t="s">
        <v>141</v>
      </c>
    </row>
    <row r="150" spans="1:65" s="2" customFormat="1" ht="24.15" customHeight="1">
      <c r="A150" s="38"/>
      <c r="B150" s="39"/>
      <c r="C150" s="219" t="s">
        <v>263</v>
      </c>
      <c r="D150" s="219" t="s">
        <v>144</v>
      </c>
      <c r="E150" s="220" t="s">
        <v>342</v>
      </c>
      <c r="F150" s="221" t="s">
        <v>343</v>
      </c>
      <c r="G150" s="222" t="s">
        <v>311</v>
      </c>
      <c r="H150" s="223">
        <v>888.772</v>
      </c>
      <c r="I150" s="224"/>
      <c r="J150" s="225">
        <f>ROUND(I150*H150,2)</f>
        <v>0</v>
      </c>
      <c r="K150" s="221" t="s">
        <v>148</v>
      </c>
      <c r="L150" s="44"/>
      <c r="M150" s="226" t="s">
        <v>1</v>
      </c>
      <c r="N150" s="227" t="s">
        <v>44</v>
      </c>
      <c r="O150" s="91"/>
      <c r="P150" s="228">
        <f>O150*H150</f>
        <v>0</v>
      </c>
      <c r="Q150" s="228">
        <v>0</v>
      </c>
      <c r="R150" s="228">
        <f>Q150*H150</f>
        <v>0</v>
      </c>
      <c r="S150" s="228">
        <v>0.29</v>
      </c>
      <c r="T150" s="229">
        <f>S150*H150</f>
        <v>257.74388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0" t="s">
        <v>149</v>
      </c>
      <c r="AT150" s="230" t="s">
        <v>144</v>
      </c>
      <c r="AU150" s="230" t="s">
        <v>89</v>
      </c>
      <c r="AY150" s="17" t="s">
        <v>141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7" t="s">
        <v>87</v>
      </c>
      <c r="BK150" s="231">
        <f>ROUND(I150*H150,2)</f>
        <v>0</v>
      </c>
      <c r="BL150" s="17" t="s">
        <v>149</v>
      </c>
      <c r="BM150" s="230" t="s">
        <v>344</v>
      </c>
    </row>
    <row r="151" spans="1:47" s="2" customFormat="1" ht="12">
      <c r="A151" s="38"/>
      <c r="B151" s="39"/>
      <c r="C151" s="40"/>
      <c r="D151" s="232" t="s">
        <v>151</v>
      </c>
      <c r="E151" s="40"/>
      <c r="F151" s="233" t="s">
        <v>345</v>
      </c>
      <c r="G151" s="40"/>
      <c r="H151" s="40"/>
      <c r="I151" s="234"/>
      <c r="J151" s="40"/>
      <c r="K151" s="40"/>
      <c r="L151" s="44"/>
      <c r="M151" s="235"/>
      <c r="N151" s="236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151</v>
      </c>
      <c r="AU151" s="17" t="s">
        <v>89</v>
      </c>
    </row>
    <row r="152" spans="1:51" s="13" customFormat="1" ht="12">
      <c r="A152" s="13"/>
      <c r="B152" s="237"/>
      <c r="C152" s="238"/>
      <c r="D152" s="232" t="s">
        <v>153</v>
      </c>
      <c r="E152" s="239" t="s">
        <v>1</v>
      </c>
      <c r="F152" s="240" t="s">
        <v>178</v>
      </c>
      <c r="G152" s="238"/>
      <c r="H152" s="241">
        <v>888.772</v>
      </c>
      <c r="I152" s="242"/>
      <c r="J152" s="238"/>
      <c r="K152" s="238"/>
      <c r="L152" s="243"/>
      <c r="M152" s="244"/>
      <c r="N152" s="245"/>
      <c r="O152" s="245"/>
      <c r="P152" s="245"/>
      <c r="Q152" s="245"/>
      <c r="R152" s="245"/>
      <c r="S152" s="245"/>
      <c r="T152" s="24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7" t="s">
        <v>153</v>
      </c>
      <c r="AU152" s="247" t="s">
        <v>89</v>
      </c>
      <c r="AV152" s="13" t="s">
        <v>89</v>
      </c>
      <c r="AW152" s="13" t="s">
        <v>36</v>
      </c>
      <c r="AX152" s="13" t="s">
        <v>87</v>
      </c>
      <c r="AY152" s="247" t="s">
        <v>141</v>
      </c>
    </row>
    <row r="153" spans="1:65" s="2" customFormat="1" ht="24.15" customHeight="1">
      <c r="A153" s="38"/>
      <c r="B153" s="39"/>
      <c r="C153" s="219" t="s">
        <v>346</v>
      </c>
      <c r="D153" s="219" t="s">
        <v>144</v>
      </c>
      <c r="E153" s="220" t="s">
        <v>347</v>
      </c>
      <c r="F153" s="221" t="s">
        <v>348</v>
      </c>
      <c r="G153" s="222" t="s">
        <v>311</v>
      </c>
      <c r="H153" s="223">
        <v>888.772</v>
      </c>
      <c r="I153" s="224"/>
      <c r="J153" s="225">
        <f>ROUND(I153*H153,2)</f>
        <v>0</v>
      </c>
      <c r="K153" s="221" t="s">
        <v>148</v>
      </c>
      <c r="L153" s="44"/>
      <c r="M153" s="226" t="s">
        <v>1</v>
      </c>
      <c r="N153" s="227" t="s">
        <v>44</v>
      </c>
      <c r="O153" s="91"/>
      <c r="P153" s="228">
        <f>O153*H153</f>
        <v>0</v>
      </c>
      <c r="Q153" s="228">
        <v>0</v>
      </c>
      <c r="R153" s="228">
        <f>Q153*H153</f>
        <v>0</v>
      </c>
      <c r="S153" s="228">
        <v>0.22</v>
      </c>
      <c r="T153" s="229">
        <f>S153*H153</f>
        <v>195.52984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0" t="s">
        <v>149</v>
      </c>
      <c r="AT153" s="230" t="s">
        <v>144</v>
      </c>
      <c r="AU153" s="230" t="s">
        <v>89</v>
      </c>
      <c r="AY153" s="17" t="s">
        <v>141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7" t="s">
        <v>87</v>
      </c>
      <c r="BK153" s="231">
        <f>ROUND(I153*H153,2)</f>
        <v>0</v>
      </c>
      <c r="BL153" s="17" t="s">
        <v>149</v>
      </c>
      <c r="BM153" s="230" t="s">
        <v>349</v>
      </c>
    </row>
    <row r="154" spans="1:47" s="2" customFormat="1" ht="12">
      <c r="A154" s="38"/>
      <c r="B154" s="39"/>
      <c r="C154" s="40"/>
      <c r="D154" s="232" t="s">
        <v>151</v>
      </c>
      <c r="E154" s="40"/>
      <c r="F154" s="233" t="s">
        <v>350</v>
      </c>
      <c r="G154" s="40"/>
      <c r="H154" s="40"/>
      <c r="I154" s="234"/>
      <c r="J154" s="40"/>
      <c r="K154" s="40"/>
      <c r="L154" s="44"/>
      <c r="M154" s="235"/>
      <c r="N154" s="236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151</v>
      </c>
      <c r="AU154" s="17" t="s">
        <v>89</v>
      </c>
    </row>
    <row r="155" spans="1:51" s="13" customFormat="1" ht="12">
      <c r="A155" s="13"/>
      <c r="B155" s="237"/>
      <c r="C155" s="238"/>
      <c r="D155" s="232" t="s">
        <v>153</v>
      </c>
      <c r="E155" s="239" t="s">
        <v>178</v>
      </c>
      <c r="F155" s="240" t="s">
        <v>351</v>
      </c>
      <c r="G155" s="238"/>
      <c r="H155" s="241">
        <v>888.772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7" t="s">
        <v>153</v>
      </c>
      <c r="AU155" s="247" t="s">
        <v>89</v>
      </c>
      <c r="AV155" s="13" t="s">
        <v>89</v>
      </c>
      <c r="AW155" s="13" t="s">
        <v>36</v>
      </c>
      <c r="AX155" s="13" t="s">
        <v>87</v>
      </c>
      <c r="AY155" s="247" t="s">
        <v>141</v>
      </c>
    </row>
    <row r="156" spans="1:65" s="2" customFormat="1" ht="37.8" customHeight="1">
      <c r="A156" s="38"/>
      <c r="B156" s="39"/>
      <c r="C156" s="219" t="s">
        <v>142</v>
      </c>
      <c r="D156" s="219" t="s">
        <v>144</v>
      </c>
      <c r="E156" s="220" t="s">
        <v>352</v>
      </c>
      <c r="F156" s="221" t="s">
        <v>353</v>
      </c>
      <c r="G156" s="222" t="s">
        <v>354</v>
      </c>
      <c r="H156" s="223">
        <v>113.265</v>
      </c>
      <c r="I156" s="224"/>
      <c r="J156" s="225">
        <f>ROUND(I156*H156,2)</f>
        <v>0</v>
      </c>
      <c r="K156" s="221" t="s">
        <v>148</v>
      </c>
      <c r="L156" s="44"/>
      <c r="M156" s="226" t="s">
        <v>1</v>
      </c>
      <c r="N156" s="227" t="s">
        <v>44</v>
      </c>
      <c r="O156" s="91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0" t="s">
        <v>149</v>
      </c>
      <c r="AT156" s="230" t="s">
        <v>144</v>
      </c>
      <c r="AU156" s="230" t="s">
        <v>89</v>
      </c>
      <c r="AY156" s="17" t="s">
        <v>141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7" t="s">
        <v>87</v>
      </c>
      <c r="BK156" s="231">
        <f>ROUND(I156*H156,2)</f>
        <v>0</v>
      </c>
      <c r="BL156" s="17" t="s">
        <v>149</v>
      </c>
      <c r="BM156" s="230" t="s">
        <v>355</v>
      </c>
    </row>
    <row r="157" spans="1:47" s="2" customFormat="1" ht="12">
      <c r="A157" s="38"/>
      <c r="B157" s="39"/>
      <c r="C157" s="40"/>
      <c r="D157" s="232" t="s">
        <v>151</v>
      </c>
      <c r="E157" s="40"/>
      <c r="F157" s="233" t="s">
        <v>356</v>
      </c>
      <c r="G157" s="40"/>
      <c r="H157" s="40"/>
      <c r="I157" s="234"/>
      <c r="J157" s="40"/>
      <c r="K157" s="40"/>
      <c r="L157" s="44"/>
      <c r="M157" s="235"/>
      <c r="N157" s="236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151</v>
      </c>
      <c r="AU157" s="17" t="s">
        <v>89</v>
      </c>
    </row>
    <row r="158" spans="1:51" s="13" customFormat="1" ht="12">
      <c r="A158" s="13"/>
      <c r="B158" s="237"/>
      <c r="C158" s="238"/>
      <c r="D158" s="232" t="s">
        <v>153</v>
      </c>
      <c r="E158" s="239" t="s">
        <v>244</v>
      </c>
      <c r="F158" s="240" t="s">
        <v>357</v>
      </c>
      <c r="G158" s="238"/>
      <c r="H158" s="241">
        <v>113.265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7" t="s">
        <v>153</v>
      </c>
      <c r="AU158" s="247" t="s">
        <v>89</v>
      </c>
      <c r="AV158" s="13" t="s">
        <v>89</v>
      </c>
      <c r="AW158" s="13" t="s">
        <v>36</v>
      </c>
      <c r="AX158" s="13" t="s">
        <v>87</v>
      </c>
      <c r="AY158" s="247" t="s">
        <v>141</v>
      </c>
    </row>
    <row r="159" spans="1:65" s="2" customFormat="1" ht="24.15" customHeight="1">
      <c r="A159" s="38"/>
      <c r="B159" s="39"/>
      <c r="C159" s="219" t="s">
        <v>358</v>
      </c>
      <c r="D159" s="219" t="s">
        <v>144</v>
      </c>
      <c r="E159" s="220" t="s">
        <v>359</v>
      </c>
      <c r="F159" s="221" t="s">
        <v>360</v>
      </c>
      <c r="G159" s="222" t="s">
        <v>354</v>
      </c>
      <c r="H159" s="223">
        <v>20.25</v>
      </c>
      <c r="I159" s="224"/>
      <c r="J159" s="225">
        <f>ROUND(I159*H159,2)</f>
        <v>0</v>
      </c>
      <c r="K159" s="221" t="s">
        <v>148</v>
      </c>
      <c r="L159" s="44"/>
      <c r="M159" s="226" t="s">
        <v>1</v>
      </c>
      <c r="N159" s="227" t="s">
        <v>44</v>
      </c>
      <c r="O159" s="91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0" t="s">
        <v>149</v>
      </c>
      <c r="AT159" s="230" t="s">
        <v>144</v>
      </c>
      <c r="AU159" s="230" t="s">
        <v>89</v>
      </c>
      <c r="AY159" s="17" t="s">
        <v>141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7" t="s">
        <v>87</v>
      </c>
      <c r="BK159" s="231">
        <f>ROUND(I159*H159,2)</f>
        <v>0</v>
      </c>
      <c r="BL159" s="17" t="s">
        <v>149</v>
      </c>
      <c r="BM159" s="230" t="s">
        <v>361</v>
      </c>
    </row>
    <row r="160" spans="1:47" s="2" customFormat="1" ht="12">
      <c r="A160" s="38"/>
      <c r="B160" s="39"/>
      <c r="C160" s="40"/>
      <c r="D160" s="232" t="s">
        <v>151</v>
      </c>
      <c r="E160" s="40"/>
      <c r="F160" s="233" t="s">
        <v>362</v>
      </c>
      <c r="G160" s="40"/>
      <c r="H160" s="40"/>
      <c r="I160" s="234"/>
      <c r="J160" s="40"/>
      <c r="K160" s="40"/>
      <c r="L160" s="44"/>
      <c r="M160" s="235"/>
      <c r="N160" s="236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151</v>
      </c>
      <c r="AU160" s="17" t="s">
        <v>89</v>
      </c>
    </row>
    <row r="161" spans="1:51" s="13" customFormat="1" ht="12">
      <c r="A161" s="13"/>
      <c r="B161" s="237"/>
      <c r="C161" s="238"/>
      <c r="D161" s="232" t="s">
        <v>153</v>
      </c>
      <c r="E161" s="239" t="s">
        <v>294</v>
      </c>
      <c r="F161" s="240" t="s">
        <v>363</v>
      </c>
      <c r="G161" s="238"/>
      <c r="H161" s="241">
        <v>20.25</v>
      </c>
      <c r="I161" s="242"/>
      <c r="J161" s="238"/>
      <c r="K161" s="238"/>
      <c r="L161" s="243"/>
      <c r="M161" s="244"/>
      <c r="N161" s="245"/>
      <c r="O161" s="245"/>
      <c r="P161" s="245"/>
      <c r="Q161" s="245"/>
      <c r="R161" s="245"/>
      <c r="S161" s="245"/>
      <c r="T161" s="24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7" t="s">
        <v>153</v>
      </c>
      <c r="AU161" s="247" t="s">
        <v>89</v>
      </c>
      <c r="AV161" s="13" t="s">
        <v>89</v>
      </c>
      <c r="AW161" s="13" t="s">
        <v>36</v>
      </c>
      <c r="AX161" s="13" t="s">
        <v>87</v>
      </c>
      <c r="AY161" s="247" t="s">
        <v>141</v>
      </c>
    </row>
    <row r="162" spans="1:65" s="2" customFormat="1" ht="33" customHeight="1">
      <c r="A162" s="38"/>
      <c r="B162" s="39"/>
      <c r="C162" s="219" t="s">
        <v>364</v>
      </c>
      <c r="D162" s="219" t="s">
        <v>144</v>
      </c>
      <c r="E162" s="220" t="s">
        <v>365</v>
      </c>
      <c r="F162" s="221" t="s">
        <v>366</v>
      </c>
      <c r="G162" s="222" t="s">
        <v>354</v>
      </c>
      <c r="H162" s="223">
        <v>61.825</v>
      </c>
      <c r="I162" s="224"/>
      <c r="J162" s="225">
        <f>ROUND(I162*H162,2)</f>
        <v>0</v>
      </c>
      <c r="K162" s="221" t="s">
        <v>148</v>
      </c>
      <c r="L162" s="44"/>
      <c r="M162" s="226" t="s">
        <v>1</v>
      </c>
      <c r="N162" s="227" t="s">
        <v>44</v>
      </c>
      <c r="O162" s="91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0" t="s">
        <v>149</v>
      </c>
      <c r="AT162" s="230" t="s">
        <v>144</v>
      </c>
      <c r="AU162" s="230" t="s">
        <v>89</v>
      </c>
      <c r="AY162" s="17" t="s">
        <v>141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7" t="s">
        <v>87</v>
      </c>
      <c r="BK162" s="231">
        <f>ROUND(I162*H162,2)</f>
        <v>0</v>
      </c>
      <c r="BL162" s="17" t="s">
        <v>149</v>
      </c>
      <c r="BM162" s="230" t="s">
        <v>367</v>
      </c>
    </row>
    <row r="163" spans="1:47" s="2" customFormat="1" ht="12">
      <c r="A163" s="38"/>
      <c r="B163" s="39"/>
      <c r="C163" s="40"/>
      <c r="D163" s="232" t="s">
        <v>151</v>
      </c>
      <c r="E163" s="40"/>
      <c r="F163" s="233" t="s">
        <v>368</v>
      </c>
      <c r="G163" s="40"/>
      <c r="H163" s="40"/>
      <c r="I163" s="234"/>
      <c r="J163" s="40"/>
      <c r="K163" s="40"/>
      <c r="L163" s="44"/>
      <c r="M163" s="235"/>
      <c r="N163" s="236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151</v>
      </c>
      <c r="AU163" s="17" t="s">
        <v>89</v>
      </c>
    </row>
    <row r="164" spans="1:51" s="13" customFormat="1" ht="12">
      <c r="A164" s="13"/>
      <c r="B164" s="237"/>
      <c r="C164" s="238"/>
      <c r="D164" s="232" t="s">
        <v>153</v>
      </c>
      <c r="E164" s="239" t="s">
        <v>260</v>
      </c>
      <c r="F164" s="240" t="s">
        <v>369</v>
      </c>
      <c r="G164" s="238"/>
      <c r="H164" s="241">
        <v>59.2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7" t="s">
        <v>153</v>
      </c>
      <c r="AU164" s="247" t="s">
        <v>89</v>
      </c>
      <c r="AV164" s="13" t="s">
        <v>89</v>
      </c>
      <c r="AW164" s="13" t="s">
        <v>36</v>
      </c>
      <c r="AX164" s="13" t="s">
        <v>79</v>
      </c>
      <c r="AY164" s="247" t="s">
        <v>141</v>
      </c>
    </row>
    <row r="165" spans="1:51" s="13" customFormat="1" ht="12">
      <c r="A165" s="13"/>
      <c r="B165" s="237"/>
      <c r="C165" s="238"/>
      <c r="D165" s="232" t="s">
        <v>153</v>
      </c>
      <c r="E165" s="239" t="s">
        <v>370</v>
      </c>
      <c r="F165" s="240" t="s">
        <v>371</v>
      </c>
      <c r="G165" s="238"/>
      <c r="H165" s="241">
        <v>2.625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7" t="s">
        <v>153</v>
      </c>
      <c r="AU165" s="247" t="s">
        <v>89</v>
      </c>
      <c r="AV165" s="13" t="s">
        <v>89</v>
      </c>
      <c r="AW165" s="13" t="s">
        <v>36</v>
      </c>
      <c r="AX165" s="13" t="s">
        <v>79</v>
      </c>
      <c r="AY165" s="247" t="s">
        <v>141</v>
      </c>
    </row>
    <row r="166" spans="1:51" s="14" customFormat="1" ht="12">
      <c r="A166" s="14"/>
      <c r="B166" s="248"/>
      <c r="C166" s="249"/>
      <c r="D166" s="232" t="s">
        <v>153</v>
      </c>
      <c r="E166" s="250" t="s">
        <v>258</v>
      </c>
      <c r="F166" s="251" t="s">
        <v>154</v>
      </c>
      <c r="G166" s="249"/>
      <c r="H166" s="252">
        <v>61.825</v>
      </c>
      <c r="I166" s="253"/>
      <c r="J166" s="249"/>
      <c r="K166" s="249"/>
      <c r="L166" s="254"/>
      <c r="M166" s="255"/>
      <c r="N166" s="256"/>
      <c r="O166" s="256"/>
      <c r="P166" s="256"/>
      <c r="Q166" s="256"/>
      <c r="R166" s="256"/>
      <c r="S166" s="256"/>
      <c r="T166" s="257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8" t="s">
        <v>153</v>
      </c>
      <c r="AU166" s="258" t="s">
        <v>89</v>
      </c>
      <c r="AV166" s="14" t="s">
        <v>149</v>
      </c>
      <c r="AW166" s="14" t="s">
        <v>36</v>
      </c>
      <c r="AX166" s="14" t="s">
        <v>87</v>
      </c>
      <c r="AY166" s="258" t="s">
        <v>141</v>
      </c>
    </row>
    <row r="167" spans="1:65" s="2" customFormat="1" ht="37.8" customHeight="1">
      <c r="A167" s="38"/>
      <c r="B167" s="39"/>
      <c r="C167" s="219" t="s">
        <v>279</v>
      </c>
      <c r="D167" s="219" t="s">
        <v>144</v>
      </c>
      <c r="E167" s="220" t="s">
        <v>372</v>
      </c>
      <c r="F167" s="221" t="s">
        <v>373</v>
      </c>
      <c r="G167" s="222" t="s">
        <v>354</v>
      </c>
      <c r="H167" s="223">
        <v>163.203</v>
      </c>
      <c r="I167" s="224"/>
      <c r="J167" s="225">
        <f>ROUND(I167*H167,2)</f>
        <v>0</v>
      </c>
      <c r="K167" s="221" t="s">
        <v>148</v>
      </c>
      <c r="L167" s="44"/>
      <c r="M167" s="226" t="s">
        <v>1</v>
      </c>
      <c r="N167" s="227" t="s">
        <v>44</v>
      </c>
      <c r="O167" s="91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0" t="s">
        <v>149</v>
      </c>
      <c r="AT167" s="230" t="s">
        <v>144</v>
      </c>
      <c r="AU167" s="230" t="s">
        <v>89</v>
      </c>
      <c r="AY167" s="17" t="s">
        <v>141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7" t="s">
        <v>87</v>
      </c>
      <c r="BK167" s="231">
        <f>ROUND(I167*H167,2)</f>
        <v>0</v>
      </c>
      <c r="BL167" s="17" t="s">
        <v>149</v>
      </c>
      <c r="BM167" s="230" t="s">
        <v>374</v>
      </c>
    </row>
    <row r="168" spans="1:47" s="2" customFormat="1" ht="12">
      <c r="A168" s="38"/>
      <c r="B168" s="39"/>
      <c r="C168" s="40"/>
      <c r="D168" s="232" t="s">
        <v>151</v>
      </c>
      <c r="E168" s="40"/>
      <c r="F168" s="233" t="s">
        <v>375</v>
      </c>
      <c r="G168" s="40"/>
      <c r="H168" s="40"/>
      <c r="I168" s="234"/>
      <c r="J168" s="40"/>
      <c r="K168" s="40"/>
      <c r="L168" s="44"/>
      <c r="M168" s="235"/>
      <c r="N168" s="236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151</v>
      </c>
      <c r="AU168" s="17" t="s">
        <v>89</v>
      </c>
    </row>
    <row r="169" spans="1:51" s="13" customFormat="1" ht="12">
      <c r="A169" s="13"/>
      <c r="B169" s="237"/>
      <c r="C169" s="238"/>
      <c r="D169" s="232" t="s">
        <v>153</v>
      </c>
      <c r="E169" s="239" t="s">
        <v>246</v>
      </c>
      <c r="F169" s="240" t="s">
        <v>376</v>
      </c>
      <c r="G169" s="238"/>
      <c r="H169" s="241">
        <v>163.203</v>
      </c>
      <c r="I169" s="242"/>
      <c r="J169" s="238"/>
      <c r="K169" s="238"/>
      <c r="L169" s="243"/>
      <c r="M169" s="244"/>
      <c r="N169" s="245"/>
      <c r="O169" s="245"/>
      <c r="P169" s="245"/>
      <c r="Q169" s="245"/>
      <c r="R169" s="245"/>
      <c r="S169" s="245"/>
      <c r="T169" s="24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7" t="s">
        <v>153</v>
      </c>
      <c r="AU169" s="247" t="s">
        <v>89</v>
      </c>
      <c r="AV169" s="13" t="s">
        <v>89</v>
      </c>
      <c r="AW169" s="13" t="s">
        <v>36</v>
      </c>
      <c r="AX169" s="13" t="s">
        <v>87</v>
      </c>
      <c r="AY169" s="247" t="s">
        <v>141</v>
      </c>
    </row>
    <row r="170" spans="1:65" s="2" customFormat="1" ht="44.25" customHeight="1">
      <c r="A170" s="38"/>
      <c r="B170" s="39"/>
      <c r="C170" s="219" t="s">
        <v>377</v>
      </c>
      <c r="D170" s="219" t="s">
        <v>144</v>
      </c>
      <c r="E170" s="220" t="s">
        <v>378</v>
      </c>
      <c r="F170" s="221" t="s">
        <v>379</v>
      </c>
      <c r="G170" s="222" t="s">
        <v>354</v>
      </c>
      <c r="H170" s="223">
        <v>163.203</v>
      </c>
      <c r="I170" s="224"/>
      <c r="J170" s="225">
        <f>ROUND(I170*H170,2)</f>
        <v>0</v>
      </c>
      <c r="K170" s="221" t="s">
        <v>148</v>
      </c>
      <c r="L170" s="44"/>
      <c r="M170" s="226" t="s">
        <v>1</v>
      </c>
      <c r="N170" s="227" t="s">
        <v>44</v>
      </c>
      <c r="O170" s="91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0" t="s">
        <v>149</v>
      </c>
      <c r="AT170" s="230" t="s">
        <v>144</v>
      </c>
      <c r="AU170" s="230" t="s">
        <v>89</v>
      </c>
      <c r="AY170" s="17" t="s">
        <v>141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7" t="s">
        <v>87</v>
      </c>
      <c r="BK170" s="231">
        <f>ROUND(I170*H170,2)</f>
        <v>0</v>
      </c>
      <c r="BL170" s="17" t="s">
        <v>149</v>
      </c>
      <c r="BM170" s="230" t="s">
        <v>380</v>
      </c>
    </row>
    <row r="171" spans="1:47" s="2" customFormat="1" ht="12">
      <c r="A171" s="38"/>
      <c r="B171" s="39"/>
      <c r="C171" s="40"/>
      <c r="D171" s="232" t="s">
        <v>151</v>
      </c>
      <c r="E171" s="40"/>
      <c r="F171" s="233" t="s">
        <v>381</v>
      </c>
      <c r="G171" s="40"/>
      <c r="H171" s="40"/>
      <c r="I171" s="234"/>
      <c r="J171" s="40"/>
      <c r="K171" s="40"/>
      <c r="L171" s="44"/>
      <c r="M171" s="235"/>
      <c r="N171" s="236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151</v>
      </c>
      <c r="AU171" s="17" t="s">
        <v>89</v>
      </c>
    </row>
    <row r="172" spans="1:51" s="13" customFormat="1" ht="12">
      <c r="A172" s="13"/>
      <c r="B172" s="237"/>
      <c r="C172" s="238"/>
      <c r="D172" s="232" t="s">
        <v>153</v>
      </c>
      <c r="E172" s="239" t="s">
        <v>1</v>
      </c>
      <c r="F172" s="240" t="s">
        <v>382</v>
      </c>
      <c r="G172" s="238"/>
      <c r="H172" s="241">
        <v>163.203</v>
      </c>
      <c r="I172" s="242"/>
      <c r="J172" s="238"/>
      <c r="K172" s="238"/>
      <c r="L172" s="243"/>
      <c r="M172" s="244"/>
      <c r="N172" s="245"/>
      <c r="O172" s="245"/>
      <c r="P172" s="245"/>
      <c r="Q172" s="245"/>
      <c r="R172" s="245"/>
      <c r="S172" s="245"/>
      <c r="T172" s="24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7" t="s">
        <v>153</v>
      </c>
      <c r="AU172" s="247" t="s">
        <v>89</v>
      </c>
      <c r="AV172" s="13" t="s">
        <v>89</v>
      </c>
      <c r="AW172" s="13" t="s">
        <v>36</v>
      </c>
      <c r="AX172" s="13" t="s">
        <v>87</v>
      </c>
      <c r="AY172" s="247" t="s">
        <v>141</v>
      </c>
    </row>
    <row r="173" spans="1:65" s="2" customFormat="1" ht="24.15" customHeight="1">
      <c r="A173" s="38"/>
      <c r="B173" s="39"/>
      <c r="C173" s="219" t="s">
        <v>383</v>
      </c>
      <c r="D173" s="219" t="s">
        <v>144</v>
      </c>
      <c r="E173" s="220" t="s">
        <v>384</v>
      </c>
      <c r="F173" s="221" t="s">
        <v>385</v>
      </c>
      <c r="G173" s="222" t="s">
        <v>354</v>
      </c>
      <c r="H173" s="223">
        <v>32.137</v>
      </c>
      <c r="I173" s="224"/>
      <c r="J173" s="225">
        <f>ROUND(I173*H173,2)</f>
        <v>0</v>
      </c>
      <c r="K173" s="221" t="s">
        <v>148</v>
      </c>
      <c r="L173" s="44"/>
      <c r="M173" s="226" t="s">
        <v>1</v>
      </c>
      <c r="N173" s="227" t="s">
        <v>44</v>
      </c>
      <c r="O173" s="91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0" t="s">
        <v>149</v>
      </c>
      <c r="AT173" s="230" t="s">
        <v>144</v>
      </c>
      <c r="AU173" s="230" t="s">
        <v>89</v>
      </c>
      <c r="AY173" s="17" t="s">
        <v>141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7" t="s">
        <v>87</v>
      </c>
      <c r="BK173" s="231">
        <f>ROUND(I173*H173,2)</f>
        <v>0</v>
      </c>
      <c r="BL173" s="17" t="s">
        <v>149</v>
      </c>
      <c r="BM173" s="230" t="s">
        <v>386</v>
      </c>
    </row>
    <row r="174" spans="1:47" s="2" customFormat="1" ht="12">
      <c r="A174" s="38"/>
      <c r="B174" s="39"/>
      <c r="C174" s="40"/>
      <c r="D174" s="232" t="s">
        <v>151</v>
      </c>
      <c r="E174" s="40"/>
      <c r="F174" s="233" t="s">
        <v>387</v>
      </c>
      <c r="G174" s="40"/>
      <c r="H174" s="40"/>
      <c r="I174" s="234"/>
      <c r="J174" s="40"/>
      <c r="K174" s="40"/>
      <c r="L174" s="44"/>
      <c r="M174" s="235"/>
      <c r="N174" s="236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151</v>
      </c>
      <c r="AU174" s="17" t="s">
        <v>89</v>
      </c>
    </row>
    <row r="175" spans="1:51" s="13" customFormat="1" ht="12">
      <c r="A175" s="13"/>
      <c r="B175" s="237"/>
      <c r="C175" s="238"/>
      <c r="D175" s="232" t="s">
        <v>153</v>
      </c>
      <c r="E175" s="239" t="s">
        <v>290</v>
      </c>
      <c r="F175" s="240" t="s">
        <v>388</v>
      </c>
      <c r="G175" s="238"/>
      <c r="H175" s="241">
        <v>32.137</v>
      </c>
      <c r="I175" s="242"/>
      <c r="J175" s="238"/>
      <c r="K175" s="238"/>
      <c r="L175" s="243"/>
      <c r="M175" s="244"/>
      <c r="N175" s="245"/>
      <c r="O175" s="245"/>
      <c r="P175" s="245"/>
      <c r="Q175" s="245"/>
      <c r="R175" s="245"/>
      <c r="S175" s="245"/>
      <c r="T175" s="24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7" t="s">
        <v>153</v>
      </c>
      <c r="AU175" s="247" t="s">
        <v>89</v>
      </c>
      <c r="AV175" s="13" t="s">
        <v>89</v>
      </c>
      <c r="AW175" s="13" t="s">
        <v>36</v>
      </c>
      <c r="AX175" s="13" t="s">
        <v>87</v>
      </c>
      <c r="AY175" s="247" t="s">
        <v>141</v>
      </c>
    </row>
    <row r="176" spans="1:65" s="2" customFormat="1" ht="24.15" customHeight="1">
      <c r="A176" s="38"/>
      <c r="B176" s="39"/>
      <c r="C176" s="219" t="s">
        <v>8</v>
      </c>
      <c r="D176" s="219" t="s">
        <v>144</v>
      </c>
      <c r="E176" s="220" t="s">
        <v>389</v>
      </c>
      <c r="F176" s="221" t="s">
        <v>390</v>
      </c>
      <c r="G176" s="222" t="s">
        <v>311</v>
      </c>
      <c r="H176" s="223">
        <v>1563.698</v>
      </c>
      <c r="I176" s="224"/>
      <c r="J176" s="225">
        <f>ROUND(I176*H176,2)</f>
        <v>0</v>
      </c>
      <c r="K176" s="221" t="s">
        <v>148</v>
      </c>
      <c r="L176" s="44"/>
      <c r="M176" s="226" t="s">
        <v>1</v>
      </c>
      <c r="N176" s="227" t="s">
        <v>44</v>
      </c>
      <c r="O176" s="91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0" t="s">
        <v>149</v>
      </c>
      <c r="AT176" s="230" t="s">
        <v>144</v>
      </c>
      <c r="AU176" s="230" t="s">
        <v>89</v>
      </c>
      <c r="AY176" s="17" t="s">
        <v>141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7" t="s">
        <v>87</v>
      </c>
      <c r="BK176" s="231">
        <f>ROUND(I176*H176,2)</f>
        <v>0</v>
      </c>
      <c r="BL176" s="17" t="s">
        <v>149</v>
      </c>
      <c r="BM176" s="230" t="s">
        <v>391</v>
      </c>
    </row>
    <row r="177" spans="1:47" s="2" customFormat="1" ht="12">
      <c r="A177" s="38"/>
      <c r="B177" s="39"/>
      <c r="C177" s="40"/>
      <c r="D177" s="232" t="s">
        <v>151</v>
      </c>
      <c r="E177" s="40"/>
      <c r="F177" s="233" t="s">
        <v>392</v>
      </c>
      <c r="G177" s="40"/>
      <c r="H177" s="40"/>
      <c r="I177" s="234"/>
      <c r="J177" s="40"/>
      <c r="K177" s="40"/>
      <c r="L177" s="44"/>
      <c r="M177" s="235"/>
      <c r="N177" s="236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151</v>
      </c>
      <c r="AU177" s="17" t="s">
        <v>89</v>
      </c>
    </row>
    <row r="178" spans="1:51" s="13" customFormat="1" ht="12">
      <c r="A178" s="13"/>
      <c r="B178" s="237"/>
      <c r="C178" s="238"/>
      <c r="D178" s="232" t="s">
        <v>153</v>
      </c>
      <c r="E178" s="239" t="s">
        <v>1</v>
      </c>
      <c r="F178" s="240" t="s">
        <v>393</v>
      </c>
      <c r="G178" s="238"/>
      <c r="H178" s="241">
        <v>1563.698</v>
      </c>
      <c r="I178" s="242"/>
      <c r="J178" s="238"/>
      <c r="K178" s="238"/>
      <c r="L178" s="243"/>
      <c r="M178" s="244"/>
      <c r="N178" s="245"/>
      <c r="O178" s="245"/>
      <c r="P178" s="245"/>
      <c r="Q178" s="245"/>
      <c r="R178" s="245"/>
      <c r="S178" s="245"/>
      <c r="T178" s="24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7" t="s">
        <v>153</v>
      </c>
      <c r="AU178" s="247" t="s">
        <v>89</v>
      </c>
      <c r="AV178" s="13" t="s">
        <v>89</v>
      </c>
      <c r="AW178" s="13" t="s">
        <v>36</v>
      </c>
      <c r="AX178" s="13" t="s">
        <v>87</v>
      </c>
      <c r="AY178" s="247" t="s">
        <v>141</v>
      </c>
    </row>
    <row r="179" spans="1:63" s="12" customFormat="1" ht="22.8" customHeight="1">
      <c r="A179" s="12"/>
      <c r="B179" s="203"/>
      <c r="C179" s="204"/>
      <c r="D179" s="205" t="s">
        <v>78</v>
      </c>
      <c r="E179" s="217" t="s">
        <v>89</v>
      </c>
      <c r="F179" s="217" t="s">
        <v>394</v>
      </c>
      <c r="G179" s="204"/>
      <c r="H179" s="204"/>
      <c r="I179" s="207"/>
      <c r="J179" s="218">
        <f>BK179</f>
        <v>0</v>
      </c>
      <c r="K179" s="204"/>
      <c r="L179" s="209"/>
      <c r="M179" s="210"/>
      <c r="N179" s="211"/>
      <c r="O179" s="211"/>
      <c r="P179" s="212">
        <f>SUM(P180:P182)</f>
        <v>0</v>
      </c>
      <c r="Q179" s="211"/>
      <c r="R179" s="212">
        <f>SUM(R180:R182)</f>
        <v>0.345153</v>
      </c>
      <c r="S179" s="211"/>
      <c r="T179" s="213">
        <f>SUM(T180:T182)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4" t="s">
        <v>87</v>
      </c>
      <c r="AT179" s="215" t="s">
        <v>78</v>
      </c>
      <c r="AU179" s="215" t="s">
        <v>87</v>
      </c>
      <c r="AY179" s="214" t="s">
        <v>141</v>
      </c>
      <c r="BK179" s="216">
        <f>SUM(BK180:BK182)</f>
        <v>0</v>
      </c>
    </row>
    <row r="180" spans="1:65" s="2" customFormat="1" ht="24.15" customHeight="1">
      <c r="A180" s="38"/>
      <c r="B180" s="39"/>
      <c r="C180" s="219" t="s">
        <v>232</v>
      </c>
      <c r="D180" s="219" t="s">
        <v>144</v>
      </c>
      <c r="E180" s="220" t="s">
        <v>395</v>
      </c>
      <c r="F180" s="221" t="s">
        <v>396</v>
      </c>
      <c r="G180" s="222" t="s">
        <v>354</v>
      </c>
      <c r="H180" s="223">
        <v>0.15</v>
      </c>
      <c r="I180" s="224"/>
      <c r="J180" s="225">
        <f>ROUND(I180*H180,2)</f>
        <v>0</v>
      </c>
      <c r="K180" s="221" t="s">
        <v>148</v>
      </c>
      <c r="L180" s="44"/>
      <c r="M180" s="226" t="s">
        <v>1</v>
      </c>
      <c r="N180" s="227" t="s">
        <v>44</v>
      </c>
      <c r="O180" s="91"/>
      <c r="P180" s="228">
        <f>O180*H180</f>
        <v>0</v>
      </c>
      <c r="Q180" s="228">
        <v>2.30102</v>
      </c>
      <c r="R180" s="228">
        <f>Q180*H180</f>
        <v>0.345153</v>
      </c>
      <c r="S180" s="228">
        <v>0</v>
      </c>
      <c r="T180" s="229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0" t="s">
        <v>149</v>
      </c>
      <c r="AT180" s="230" t="s">
        <v>144</v>
      </c>
      <c r="AU180" s="230" t="s">
        <v>89</v>
      </c>
      <c r="AY180" s="17" t="s">
        <v>141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7" t="s">
        <v>87</v>
      </c>
      <c r="BK180" s="231">
        <f>ROUND(I180*H180,2)</f>
        <v>0</v>
      </c>
      <c r="BL180" s="17" t="s">
        <v>149</v>
      </c>
      <c r="BM180" s="230" t="s">
        <v>397</v>
      </c>
    </row>
    <row r="181" spans="1:47" s="2" customFormat="1" ht="12">
      <c r="A181" s="38"/>
      <c r="B181" s="39"/>
      <c r="C181" s="40"/>
      <c r="D181" s="232" t="s">
        <v>151</v>
      </c>
      <c r="E181" s="40"/>
      <c r="F181" s="233" t="s">
        <v>398</v>
      </c>
      <c r="G181" s="40"/>
      <c r="H181" s="40"/>
      <c r="I181" s="234"/>
      <c r="J181" s="40"/>
      <c r="K181" s="40"/>
      <c r="L181" s="44"/>
      <c r="M181" s="235"/>
      <c r="N181" s="236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151</v>
      </c>
      <c r="AU181" s="17" t="s">
        <v>89</v>
      </c>
    </row>
    <row r="182" spans="1:51" s="13" customFormat="1" ht="12">
      <c r="A182" s="13"/>
      <c r="B182" s="237"/>
      <c r="C182" s="238"/>
      <c r="D182" s="232" t="s">
        <v>153</v>
      </c>
      <c r="E182" s="239" t="s">
        <v>1</v>
      </c>
      <c r="F182" s="240" t="s">
        <v>399</v>
      </c>
      <c r="G182" s="238"/>
      <c r="H182" s="241">
        <v>0.15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7" t="s">
        <v>153</v>
      </c>
      <c r="AU182" s="247" t="s">
        <v>89</v>
      </c>
      <c r="AV182" s="13" t="s">
        <v>89</v>
      </c>
      <c r="AW182" s="13" t="s">
        <v>36</v>
      </c>
      <c r="AX182" s="13" t="s">
        <v>87</v>
      </c>
      <c r="AY182" s="247" t="s">
        <v>141</v>
      </c>
    </row>
    <row r="183" spans="1:63" s="12" customFormat="1" ht="22.8" customHeight="1">
      <c r="A183" s="12"/>
      <c r="B183" s="203"/>
      <c r="C183" s="204"/>
      <c r="D183" s="205" t="s">
        <v>78</v>
      </c>
      <c r="E183" s="217" t="s">
        <v>149</v>
      </c>
      <c r="F183" s="217" t="s">
        <v>400</v>
      </c>
      <c r="G183" s="204"/>
      <c r="H183" s="204"/>
      <c r="I183" s="207"/>
      <c r="J183" s="218">
        <f>BK183</f>
        <v>0</v>
      </c>
      <c r="K183" s="204"/>
      <c r="L183" s="209"/>
      <c r="M183" s="210"/>
      <c r="N183" s="211"/>
      <c r="O183" s="211"/>
      <c r="P183" s="212">
        <f>SUM(P184:P186)</f>
        <v>0</v>
      </c>
      <c r="Q183" s="211"/>
      <c r="R183" s="212">
        <f>SUM(R184:R186)</f>
        <v>0</v>
      </c>
      <c r="S183" s="211"/>
      <c r="T183" s="213">
        <f>SUM(T184:T186)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4" t="s">
        <v>87</v>
      </c>
      <c r="AT183" s="215" t="s">
        <v>78</v>
      </c>
      <c r="AU183" s="215" t="s">
        <v>87</v>
      </c>
      <c r="AY183" s="214" t="s">
        <v>141</v>
      </c>
      <c r="BK183" s="216">
        <f>SUM(BK184:BK186)</f>
        <v>0</v>
      </c>
    </row>
    <row r="184" spans="1:65" s="2" customFormat="1" ht="24.15" customHeight="1">
      <c r="A184" s="38"/>
      <c r="B184" s="39"/>
      <c r="C184" s="219" t="s">
        <v>401</v>
      </c>
      <c r="D184" s="219" t="s">
        <v>144</v>
      </c>
      <c r="E184" s="220" t="s">
        <v>402</v>
      </c>
      <c r="F184" s="221" t="s">
        <v>403</v>
      </c>
      <c r="G184" s="222" t="s">
        <v>354</v>
      </c>
      <c r="H184" s="223">
        <v>2.24</v>
      </c>
      <c r="I184" s="224"/>
      <c r="J184" s="225">
        <f>ROUND(I184*H184,2)</f>
        <v>0</v>
      </c>
      <c r="K184" s="221" t="s">
        <v>148</v>
      </c>
      <c r="L184" s="44"/>
      <c r="M184" s="226" t="s">
        <v>1</v>
      </c>
      <c r="N184" s="227" t="s">
        <v>44</v>
      </c>
      <c r="O184" s="91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0" t="s">
        <v>149</v>
      </c>
      <c r="AT184" s="230" t="s">
        <v>144</v>
      </c>
      <c r="AU184" s="230" t="s">
        <v>89</v>
      </c>
      <c r="AY184" s="17" t="s">
        <v>141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7" t="s">
        <v>87</v>
      </c>
      <c r="BK184" s="231">
        <f>ROUND(I184*H184,2)</f>
        <v>0</v>
      </c>
      <c r="BL184" s="17" t="s">
        <v>149</v>
      </c>
      <c r="BM184" s="230" t="s">
        <v>404</v>
      </c>
    </row>
    <row r="185" spans="1:47" s="2" customFormat="1" ht="12">
      <c r="A185" s="38"/>
      <c r="B185" s="39"/>
      <c r="C185" s="40"/>
      <c r="D185" s="232" t="s">
        <v>151</v>
      </c>
      <c r="E185" s="40"/>
      <c r="F185" s="233" t="s">
        <v>405</v>
      </c>
      <c r="G185" s="40"/>
      <c r="H185" s="40"/>
      <c r="I185" s="234"/>
      <c r="J185" s="40"/>
      <c r="K185" s="40"/>
      <c r="L185" s="44"/>
      <c r="M185" s="235"/>
      <c r="N185" s="236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151</v>
      </c>
      <c r="AU185" s="17" t="s">
        <v>89</v>
      </c>
    </row>
    <row r="186" spans="1:51" s="13" customFormat="1" ht="12">
      <c r="A186" s="13"/>
      <c r="B186" s="237"/>
      <c r="C186" s="238"/>
      <c r="D186" s="232" t="s">
        <v>153</v>
      </c>
      <c r="E186" s="239" t="s">
        <v>213</v>
      </c>
      <c r="F186" s="240" t="s">
        <v>406</v>
      </c>
      <c r="G186" s="238"/>
      <c r="H186" s="241">
        <v>2.24</v>
      </c>
      <c r="I186" s="242"/>
      <c r="J186" s="238"/>
      <c r="K186" s="238"/>
      <c r="L186" s="243"/>
      <c r="M186" s="244"/>
      <c r="N186" s="245"/>
      <c r="O186" s="245"/>
      <c r="P186" s="245"/>
      <c r="Q186" s="245"/>
      <c r="R186" s="245"/>
      <c r="S186" s="245"/>
      <c r="T186" s="24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7" t="s">
        <v>153</v>
      </c>
      <c r="AU186" s="247" t="s">
        <v>89</v>
      </c>
      <c r="AV186" s="13" t="s">
        <v>89</v>
      </c>
      <c r="AW186" s="13" t="s">
        <v>36</v>
      </c>
      <c r="AX186" s="13" t="s">
        <v>87</v>
      </c>
      <c r="AY186" s="247" t="s">
        <v>141</v>
      </c>
    </row>
    <row r="187" spans="1:63" s="12" customFormat="1" ht="22.8" customHeight="1">
      <c r="A187" s="12"/>
      <c r="B187" s="203"/>
      <c r="C187" s="204"/>
      <c r="D187" s="205" t="s">
        <v>78</v>
      </c>
      <c r="E187" s="217" t="s">
        <v>330</v>
      </c>
      <c r="F187" s="217" t="s">
        <v>407</v>
      </c>
      <c r="G187" s="204"/>
      <c r="H187" s="204"/>
      <c r="I187" s="207"/>
      <c r="J187" s="218">
        <f>BK187</f>
        <v>0</v>
      </c>
      <c r="K187" s="204"/>
      <c r="L187" s="209"/>
      <c r="M187" s="210"/>
      <c r="N187" s="211"/>
      <c r="O187" s="211"/>
      <c r="P187" s="212">
        <f>SUM(P188:P269)</f>
        <v>0</v>
      </c>
      <c r="Q187" s="211"/>
      <c r="R187" s="212">
        <f>SUM(R188:R269)</f>
        <v>377.14052137</v>
      </c>
      <c r="S187" s="211"/>
      <c r="T187" s="213">
        <f>SUM(T188:T269)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4" t="s">
        <v>87</v>
      </c>
      <c r="AT187" s="215" t="s">
        <v>78</v>
      </c>
      <c r="AU187" s="215" t="s">
        <v>87</v>
      </c>
      <c r="AY187" s="214" t="s">
        <v>141</v>
      </c>
      <c r="BK187" s="216">
        <f>SUM(BK188:BK269)</f>
        <v>0</v>
      </c>
    </row>
    <row r="188" spans="1:65" s="2" customFormat="1" ht="33" customHeight="1">
      <c r="A188" s="38"/>
      <c r="B188" s="39"/>
      <c r="C188" s="219" t="s">
        <v>408</v>
      </c>
      <c r="D188" s="219" t="s">
        <v>144</v>
      </c>
      <c r="E188" s="220" t="s">
        <v>409</v>
      </c>
      <c r="F188" s="221" t="s">
        <v>410</v>
      </c>
      <c r="G188" s="222" t="s">
        <v>311</v>
      </c>
      <c r="H188" s="223">
        <v>134.01</v>
      </c>
      <c r="I188" s="224"/>
      <c r="J188" s="225">
        <f>ROUND(I188*H188,2)</f>
        <v>0</v>
      </c>
      <c r="K188" s="221" t="s">
        <v>148</v>
      </c>
      <c r="L188" s="44"/>
      <c r="M188" s="226" t="s">
        <v>1</v>
      </c>
      <c r="N188" s="227" t="s">
        <v>44</v>
      </c>
      <c r="O188" s="91"/>
      <c r="P188" s="228">
        <f>O188*H188</f>
        <v>0</v>
      </c>
      <c r="Q188" s="228">
        <v>0.092</v>
      </c>
      <c r="R188" s="228">
        <f>Q188*H188</f>
        <v>12.328919999999998</v>
      </c>
      <c r="S188" s="228">
        <v>0</v>
      </c>
      <c r="T188" s="229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0" t="s">
        <v>149</v>
      </c>
      <c r="AT188" s="230" t="s">
        <v>144</v>
      </c>
      <c r="AU188" s="230" t="s">
        <v>89</v>
      </c>
      <c r="AY188" s="17" t="s">
        <v>141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7" t="s">
        <v>87</v>
      </c>
      <c r="BK188" s="231">
        <f>ROUND(I188*H188,2)</f>
        <v>0</v>
      </c>
      <c r="BL188" s="17" t="s">
        <v>149</v>
      </c>
      <c r="BM188" s="230" t="s">
        <v>411</v>
      </c>
    </row>
    <row r="189" spans="1:47" s="2" customFormat="1" ht="12">
      <c r="A189" s="38"/>
      <c r="B189" s="39"/>
      <c r="C189" s="40"/>
      <c r="D189" s="232" t="s">
        <v>151</v>
      </c>
      <c r="E189" s="40"/>
      <c r="F189" s="233" t="s">
        <v>412</v>
      </c>
      <c r="G189" s="40"/>
      <c r="H189" s="40"/>
      <c r="I189" s="234"/>
      <c r="J189" s="40"/>
      <c r="K189" s="40"/>
      <c r="L189" s="44"/>
      <c r="M189" s="235"/>
      <c r="N189" s="236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151</v>
      </c>
      <c r="AU189" s="17" t="s">
        <v>89</v>
      </c>
    </row>
    <row r="190" spans="1:51" s="13" customFormat="1" ht="12">
      <c r="A190" s="13"/>
      <c r="B190" s="237"/>
      <c r="C190" s="238"/>
      <c r="D190" s="232" t="s">
        <v>153</v>
      </c>
      <c r="E190" s="239" t="s">
        <v>1</v>
      </c>
      <c r="F190" s="240" t="s">
        <v>256</v>
      </c>
      <c r="G190" s="238"/>
      <c r="H190" s="241">
        <v>134.01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7" t="s">
        <v>153</v>
      </c>
      <c r="AU190" s="247" t="s">
        <v>89</v>
      </c>
      <c r="AV190" s="13" t="s">
        <v>89</v>
      </c>
      <c r="AW190" s="13" t="s">
        <v>36</v>
      </c>
      <c r="AX190" s="13" t="s">
        <v>87</v>
      </c>
      <c r="AY190" s="247" t="s">
        <v>141</v>
      </c>
    </row>
    <row r="191" spans="1:65" s="2" customFormat="1" ht="24.15" customHeight="1">
      <c r="A191" s="38"/>
      <c r="B191" s="39"/>
      <c r="C191" s="219" t="s">
        <v>413</v>
      </c>
      <c r="D191" s="219" t="s">
        <v>144</v>
      </c>
      <c r="E191" s="220" t="s">
        <v>414</v>
      </c>
      <c r="F191" s="221" t="s">
        <v>415</v>
      </c>
      <c r="G191" s="222" t="s">
        <v>311</v>
      </c>
      <c r="H191" s="223">
        <v>278.837</v>
      </c>
      <c r="I191" s="224"/>
      <c r="J191" s="225">
        <f>ROUND(I191*H191,2)</f>
        <v>0</v>
      </c>
      <c r="K191" s="221" t="s">
        <v>148</v>
      </c>
      <c r="L191" s="44"/>
      <c r="M191" s="226" t="s">
        <v>1</v>
      </c>
      <c r="N191" s="227" t="s">
        <v>44</v>
      </c>
      <c r="O191" s="91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0" t="s">
        <v>149</v>
      </c>
      <c r="AT191" s="230" t="s">
        <v>144</v>
      </c>
      <c r="AU191" s="230" t="s">
        <v>89</v>
      </c>
      <c r="AY191" s="17" t="s">
        <v>141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7" t="s">
        <v>87</v>
      </c>
      <c r="BK191" s="231">
        <f>ROUND(I191*H191,2)</f>
        <v>0</v>
      </c>
      <c r="BL191" s="17" t="s">
        <v>149</v>
      </c>
      <c r="BM191" s="230" t="s">
        <v>416</v>
      </c>
    </row>
    <row r="192" spans="1:47" s="2" customFormat="1" ht="12">
      <c r="A192" s="38"/>
      <c r="B192" s="39"/>
      <c r="C192" s="40"/>
      <c r="D192" s="232" t="s">
        <v>151</v>
      </c>
      <c r="E192" s="40"/>
      <c r="F192" s="233" t="s">
        <v>417</v>
      </c>
      <c r="G192" s="40"/>
      <c r="H192" s="40"/>
      <c r="I192" s="234"/>
      <c r="J192" s="40"/>
      <c r="K192" s="40"/>
      <c r="L192" s="44"/>
      <c r="M192" s="235"/>
      <c r="N192" s="236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151</v>
      </c>
      <c r="AU192" s="17" t="s">
        <v>89</v>
      </c>
    </row>
    <row r="193" spans="1:51" s="13" customFormat="1" ht="12">
      <c r="A193" s="13"/>
      <c r="B193" s="237"/>
      <c r="C193" s="238"/>
      <c r="D193" s="232" t="s">
        <v>153</v>
      </c>
      <c r="E193" s="239" t="s">
        <v>1</v>
      </c>
      <c r="F193" s="240" t="s">
        <v>418</v>
      </c>
      <c r="G193" s="238"/>
      <c r="H193" s="241">
        <v>278.837</v>
      </c>
      <c r="I193" s="242"/>
      <c r="J193" s="238"/>
      <c r="K193" s="238"/>
      <c r="L193" s="243"/>
      <c r="M193" s="244"/>
      <c r="N193" s="245"/>
      <c r="O193" s="245"/>
      <c r="P193" s="245"/>
      <c r="Q193" s="245"/>
      <c r="R193" s="245"/>
      <c r="S193" s="245"/>
      <c r="T193" s="24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7" t="s">
        <v>153</v>
      </c>
      <c r="AU193" s="247" t="s">
        <v>89</v>
      </c>
      <c r="AV193" s="13" t="s">
        <v>89</v>
      </c>
      <c r="AW193" s="13" t="s">
        <v>36</v>
      </c>
      <c r="AX193" s="13" t="s">
        <v>87</v>
      </c>
      <c r="AY193" s="247" t="s">
        <v>141</v>
      </c>
    </row>
    <row r="194" spans="1:65" s="2" customFormat="1" ht="24.15" customHeight="1">
      <c r="A194" s="38"/>
      <c r="B194" s="39"/>
      <c r="C194" s="219" t="s">
        <v>267</v>
      </c>
      <c r="D194" s="219" t="s">
        <v>144</v>
      </c>
      <c r="E194" s="220" t="s">
        <v>419</v>
      </c>
      <c r="F194" s="221" t="s">
        <v>420</v>
      </c>
      <c r="G194" s="222" t="s">
        <v>311</v>
      </c>
      <c r="H194" s="223">
        <v>37.12</v>
      </c>
      <c r="I194" s="224"/>
      <c r="J194" s="225">
        <f>ROUND(I194*H194,2)</f>
        <v>0</v>
      </c>
      <c r="K194" s="221" t="s">
        <v>148</v>
      </c>
      <c r="L194" s="44"/>
      <c r="M194" s="226" t="s">
        <v>1</v>
      </c>
      <c r="N194" s="227" t="s">
        <v>44</v>
      </c>
      <c r="O194" s="91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0" t="s">
        <v>149</v>
      </c>
      <c r="AT194" s="230" t="s">
        <v>144</v>
      </c>
      <c r="AU194" s="230" t="s">
        <v>89</v>
      </c>
      <c r="AY194" s="17" t="s">
        <v>141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7" t="s">
        <v>87</v>
      </c>
      <c r="BK194" s="231">
        <f>ROUND(I194*H194,2)</f>
        <v>0</v>
      </c>
      <c r="BL194" s="17" t="s">
        <v>149</v>
      </c>
      <c r="BM194" s="230" t="s">
        <v>421</v>
      </c>
    </row>
    <row r="195" spans="1:47" s="2" customFormat="1" ht="12">
      <c r="A195" s="38"/>
      <c r="B195" s="39"/>
      <c r="C195" s="40"/>
      <c r="D195" s="232" t="s">
        <v>151</v>
      </c>
      <c r="E195" s="40"/>
      <c r="F195" s="233" t="s">
        <v>422</v>
      </c>
      <c r="G195" s="40"/>
      <c r="H195" s="40"/>
      <c r="I195" s="234"/>
      <c r="J195" s="40"/>
      <c r="K195" s="40"/>
      <c r="L195" s="44"/>
      <c r="M195" s="235"/>
      <c r="N195" s="236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151</v>
      </c>
      <c r="AU195" s="17" t="s">
        <v>89</v>
      </c>
    </row>
    <row r="196" spans="1:51" s="13" customFormat="1" ht="12">
      <c r="A196" s="13"/>
      <c r="B196" s="237"/>
      <c r="C196" s="238"/>
      <c r="D196" s="232" t="s">
        <v>153</v>
      </c>
      <c r="E196" s="239" t="s">
        <v>1</v>
      </c>
      <c r="F196" s="240" t="s">
        <v>423</v>
      </c>
      <c r="G196" s="238"/>
      <c r="H196" s="241">
        <v>37.12</v>
      </c>
      <c r="I196" s="242"/>
      <c r="J196" s="238"/>
      <c r="K196" s="238"/>
      <c r="L196" s="243"/>
      <c r="M196" s="244"/>
      <c r="N196" s="245"/>
      <c r="O196" s="245"/>
      <c r="P196" s="245"/>
      <c r="Q196" s="245"/>
      <c r="R196" s="245"/>
      <c r="S196" s="245"/>
      <c r="T196" s="24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7" t="s">
        <v>153</v>
      </c>
      <c r="AU196" s="247" t="s">
        <v>89</v>
      </c>
      <c r="AV196" s="13" t="s">
        <v>89</v>
      </c>
      <c r="AW196" s="13" t="s">
        <v>36</v>
      </c>
      <c r="AX196" s="13" t="s">
        <v>87</v>
      </c>
      <c r="AY196" s="247" t="s">
        <v>141</v>
      </c>
    </row>
    <row r="197" spans="1:65" s="2" customFormat="1" ht="24.15" customHeight="1">
      <c r="A197" s="38"/>
      <c r="B197" s="39"/>
      <c r="C197" s="219" t="s">
        <v>7</v>
      </c>
      <c r="D197" s="219" t="s">
        <v>144</v>
      </c>
      <c r="E197" s="220" t="s">
        <v>424</v>
      </c>
      <c r="F197" s="221" t="s">
        <v>425</v>
      </c>
      <c r="G197" s="222" t="s">
        <v>311</v>
      </c>
      <c r="H197" s="223">
        <v>840.976</v>
      </c>
      <c r="I197" s="224"/>
      <c r="J197" s="225">
        <f>ROUND(I197*H197,2)</f>
        <v>0</v>
      </c>
      <c r="K197" s="221" t="s">
        <v>148</v>
      </c>
      <c r="L197" s="44"/>
      <c r="M197" s="226" t="s">
        <v>1</v>
      </c>
      <c r="N197" s="227" t="s">
        <v>44</v>
      </c>
      <c r="O197" s="91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0" t="s">
        <v>149</v>
      </c>
      <c r="AT197" s="230" t="s">
        <v>144</v>
      </c>
      <c r="AU197" s="230" t="s">
        <v>89</v>
      </c>
      <c r="AY197" s="17" t="s">
        <v>141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7" t="s">
        <v>87</v>
      </c>
      <c r="BK197" s="231">
        <f>ROUND(I197*H197,2)</f>
        <v>0</v>
      </c>
      <c r="BL197" s="17" t="s">
        <v>149</v>
      </c>
      <c r="BM197" s="230" t="s">
        <v>426</v>
      </c>
    </row>
    <row r="198" spans="1:47" s="2" customFormat="1" ht="12">
      <c r="A198" s="38"/>
      <c r="B198" s="39"/>
      <c r="C198" s="40"/>
      <c r="D198" s="232" t="s">
        <v>151</v>
      </c>
      <c r="E198" s="40"/>
      <c r="F198" s="233" t="s">
        <v>427</v>
      </c>
      <c r="G198" s="40"/>
      <c r="H198" s="40"/>
      <c r="I198" s="234"/>
      <c r="J198" s="40"/>
      <c r="K198" s="40"/>
      <c r="L198" s="44"/>
      <c r="M198" s="235"/>
      <c r="N198" s="236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151</v>
      </c>
      <c r="AU198" s="17" t="s">
        <v>89</v>
      </c>
    </row>
    <row r="199" spans="1:51" s="13" customFormat="1" ht="12">
      <c r="A199" s="13"/>
      <c r="B199" s="237"/>
      <c r="C199" s="238"/>
      <c r="D199" s="232" t="s">
        <v>153</v>
      </c>
      <c r="E199" s="239" t="s">
        <v>1</v>
      </c>
      <c r="F199" s="240" t="s">
        <v>187</v>
      </c>
      <c r="G199" s="238"/>
      <c r="H199" s="241">
        <v>840.976</v>
      </c>
      <c r="I199" s="242"/>
      <c r="J199" s="238"/>
      <c r="K199" s="238"/>
      <c r="L199" s="243"/>
      <c r="M199" s="244"/>
      <c r="N199" s="245"/>
      <c r="O199" s="245"/>
      <c r="P199" s="245"/>
      <c r="Q199" s="245"/>
      <c r="R199" s="245"/>
      <c r="S199" s="245"/>
      <c r="T199" s="24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7" t="s">
        <v>153</v>
      </c>
      <c r="AU199" s="247" t="s">
        <v>89</v>
      </c>
      <c r="AV199" s="13" t="s">
        <v>89</v>
      </c>
      <c r="AW199" s="13" t="s">
        <v>36</v>
      </c>
      <c r="AX199" s="13" t="s">
        <v>87</v>
      </c>
      <c r="AY199" s="247" t="s">
        <v>141</v>
      </c>
    </row>
    <row r="200" spans="1:65" s="2" customFormat="1" ht="24.15" customHeight="1">
      <c r="A200" s="38"/>
      <c r="B200" s="39"/>
      <c r="C200" s="219" t="s">
        <v>428</v>
      </c>
      <c r="D200" s="219" t="s">
        <v>144</v>
      </c>
      <c r="E200" s="220" t="s">
        <v>429</v>
      </c>
      <c r="F200" s="221" t="s">
        <v>430</v>
      </c>
      <c r="G200" s="222" t="s">
        <v>311</v>
      </c>
      <c r="H200" s="223">
        <v>457.206</v>
      </c>
      <c r="I200" s="224"/>
      <c r="J200" s="225">
        <f>ROUND(I200*H200,2)</f>
        <v>0</v>
      </c>
      <c r="K200" s="221" t="s">
        <v>148</v>
      </c>
      <c r="L200" s="44"/>
      <c r="M200" s="226" t="s">
        <v>1</v>
      </c>
      <c r="N200" s="227" t="s">
        <v>44</v>
      </c>
      <c r="O200" s="91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0" t="s">
        <v>149</v>
      </c>
      <c r="AT200" s="230" t="s">
        <v>144</v>
      </c>
      <c r="AU200" s="230" t="s">
        <v>89</v>
      </c>
      <c r="AY200" s="17" t="s">
        <v>141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7" t="s">
        <v>87</v>
      </c>
      <c r="BK200" s="231">
        <f>ROUND(I200*H200,2)</f>
        <v>0</v>
      </c>
      <c r="BL200" s="17" t="s">
        <v>149</v>
      </c>
      <c r="BM200" s="230" t="s">
        <v>431</v>
      </c>
    </row>
    <row r="201" spans="1:47" s="2" customFormat="1" ht="12">
      <c r="A201" s="38"/>
      <c r="B201" s="39"/>
      <c r="C201" s="40"/>
      <c r="D201" s="232" t="s">
        <v>151</v>
      </c>
      <c r="E201" s="40"/>
      <c r="F201" s="233" t="s">
        <v>427</v>
      </c>
      <c r="G201" s="40"/>
      <c r="H201" s="40"/>
      <c r="I201" s="234"/>
      <c r="J201" s="40"/>
      <c r="K201" s="40"/>
      <c r="L201" s="44"/>
      <c r="M201" s="235"/>
      <c r="N201" s="236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151</v>
      </c>
      <c r="AU201" s="17" t="s">
        <v>89</v>
      </c>
    </row>
    <row r="202" spans="1:51" s="13" customFormat="1" ht="12">
      <c r="A202" s="13"/>
      <c r="B202" s="237"/>
      <c r="C202" s="238"/>
      <c r="D202" s="232" t="s">
        <v>153</v>
      </c>
      <c r="E202" s="239" t="s">
        <v>1</v>
      </c>
      <c r="F202" s="240" t="s">
        <v>432</v>
      </c>
      <c r="G202" s="238"/>
      <c r="H202" s="241">
        <v>457.206</v>
      </c>
      <c r="I202" s="242"/>
      <c r="J202" s="238"/>
      <c r="K202" s="238"/>
      <c r="L202" s="243"/>
      <c r="M202" s="244"/>
      <c r="N202" s="245"/>
      <c r="O202" s="245"/>
      <c r="P202" s="245"/>
      <c r="Q202" s="245"/>
      <c r="R202" s="245"/>
      <c r="S202" s="245"/>
      <c r="T202" s="24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7" t="s">
        <v>153</v>
      </c>
      <c r="AU202" s="247" t="s">
        <v>89</v>
      </c>
      <c r="AV202" s="13" t="s">
        <v>89</v>
      </c>
      <c r="AW202" s="13" t="s">
        <v>36</v>
      </c>
      <c r="AX202" s="13" t="s">
        <v>87</v>
      </c>
      <c r="AY202" s="247" t="s">
        <v>141</v>
      </c>
    </row>
    <row r="203" spans="1:65" s="2" customFormat="1" ht="33" customHeight="1">
      <c r="A203" s="38"/>
      <c r="B203" s="39"/>
      <c r="C203" s="219" t="s">
        <v>433</v>
      </c>
      <c r="D203" s="219" t="s">
        <v>144</v>
      </c>
      <c r="E203" s="220" t="s">
        <v>434</v>
      </c>
      <c r="F203" s="221" t="s">
        <v>435</v>
      </c>
      <c r="G203" s="222" t="s">
        <v>311</v>
      </c>
      <c r="H203" s="223">
        <v>1826.99</v>
      </c>
      <c r="I203" s="224"/>
      <c r="J203" s="225">
        <f>ROUND(I203*H203,2)</f>
        <v>0</v>
      </c>
      <c r="K203" s="221" t="s">
        <v>148</v>
      </c>
      <c r="L203" s="44"/>
      <c r="M203" s="226" t="s">
        <v>1</v>
      </c>
      <c r="N203" s="227" t="s">
        <v>44</v>
      </c>
      <c r="O203" s="91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0" t="s">
        <v>149</v>
      </c>
      <c r="AT203" s="230" t="s">
        <v>144</v>
      </c>
      <c r="AU203" s="230" t="s">
        <v>89</v>
      </c>
      <c r="AY203" s="17" t="s">
        <v>141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7" t="s">
        <v>87</v>
      </c>
      <c r="BK203" s="231">
        <f>ROUND(I203*H203,2)</f>
        <v>0</v>
      </c>
      <c r="BL203" s="17" t="s">
        <v>149</v>
      </c>
      <c r="BM203" s="230" t="s">
        <v>436</v>
      </c>
    </row>
    <row r="204" spans="1:47" s="2" customFormat="1" ht="12">
      <c r="A204" s="38"/>
      <c r="B204" s="39"/>
      <c r="C204" s="40"/>
      <c r="D204" s="232" t="s">
        <v>151</v>
      </c>
      <c r="E204" s="40"/>
      <c r="F204" s="233" t="s">
        <v>437</v>
      </c>
      <c r="G204" s="40"/>
      <c r="H204" s="40"/>
      <c r="I204" s="234"/>
      <c r="J204" s="40"/>
      <c r="K204" s="40"/>
      <c r="L204" s="44"/>
      <c r="M204" s="235"/>
      <c r="N204" s="236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151</v>
      </c>
      <c r="AU204" s="17" t="s">
        <v>89</v>
      </c>
    </row>
    <row r="205" spans="1:51" s="13" customFormat="1" ht="12">
      <c r="A205" s="13"/>
      <c r="B205" s="237"/>
      <c r="C205" s="238"/>
      <c r="D205" s="232" t="s">
        <v>153</v>
      </c>
      <c r="E205" s="239" t="s">
        <v>1</v>
      </c>
      <c r="F205" s="240" t="s">
        <v>292</v>
      </c>
      <c r="G205" s="238"/>
      <c r="H205" s="241">
        <v>1818.089</v>
      </c>
      <c r="I205" s="242"/>
      <c r="J205" s="238"/>
      <c r="K205" s="238"/>
      <c r="L205" s="243"/>
      <c r="M205" s="244"/>
      <c r="N205" s="245"/>
      <c r="O205" s="245"/>
      <c r="P205" s="245"/>
      <c r="Q205" s="245"/>
      <c r="R205" s="245"/>
      <c r="S205" s="245"/>
      <c r="T205" s="24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7" t="s">
        <v>153</v>
      </c>
      <c r="AU205" s="247" t="s">
        <v>89</v>
      </c>
      <c r="AV205" s="13" t="s">
        <v>89</v>
      </c>
      <c r="AW205" s="13" t="s">
        <v>36</v>
      </c>
      <c r="AX205" s="13" t="s">
        <v>79</v>
      </c>
      <c r="AY205" s="247" t="s">
        <v>141</v>
      </c>
    </row>
    <row r="206" spans="1:51" s="13" customFormat="1" ht="12">
      <c r="A206" s="13"/>
      <c r="B206" s="237"/>
      <c r="C206" s="238"/>
      <c r="D206" s="232" t="s">
        <v>153</v>
      </c>
      <c r="E206" s="239" t="s">
        <v>438</v>
      </c>
      <c r="F206" s="240" t="s">
        <v>439</v>
      </c>
      <c r="G206" s="238"/>
      <c r="H206" s="241">
        <v>8.901</v>
      </c>
      <c r="I206" s="242"/>
      <c r="J206" s="238"/>
      <c r="K206" s="238"/>
      <c r="L206" s="243"/>
      <c r="M206" s="244"/>
      <c r="N206" s="245"/>
      <c r="O206" s="245"/>
      <c r="P206" s="245"/>
      <c r="Q206" s="245"/>
      <c r="R206" s="245"/>
      <c r="S206" s="245"/>
      <c r="T206" s="24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7" t="s">
        <v>153</v>
      </c>
      <c r="AU206" s="247" t="s">
        <v>89</v>
      </c>
      <c r="AV206" s="13" t="s">
        <v>89</v>
      </c>
      <c r="AW206" s="13" t="s">
        <v>36</v>
      </c>
      <c r="AX206" s="13" t="s">
        <v>79</v>
      </c>
      <c r="AY206" s="247" t="s">
        <v>141</v>
      </c>
    </row>
    <row r="207" spans="1:51" s="14" customFormat="1" ht="12">
      <c r="A207" s="14"/>
      <c r="B207" s="248"/>
      <c r="C207" s="249"/>
      <c r="D207" s="232" t="s">
        <v>153</v>
      </c>
      <c r="E207" s="250" t="s">
        <v>1</v>
      </c>
      <c r="F207" s="251" t="s">
        <v>154</v>
      </c>
      <c r="G207" s="249"/>
      <c r="H207" s="252">
        <v>1826.99</v>
      </c>
      <c r="I207" s="253"/>
      <c r="J207" s="249"/>
      <c r="K207" s="249"/>
      <c r="L207" s="254"/>
      <c r="M207" s="255"/>
      <c r="N207" s="256"/>
      <c r="O207" s="256"/>
      <c r="P207" s="256"/>
      <c r="Q207" s="256"/>
      <c r="R207" s="256"/>
      <c r="S207" s="256"/>
      <c r="T207" s="257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8" t="s">
        <v>153</v>
      </c>
      <c r="AU207" s="258" t="s">
        <v>89</v>
      </c>
      <c r="AV207" s="14" t="s">
        <v>149</v>
      </c>
      <c r="AW207" s="14" t="s">
        <v>36</v>
      </c>
      <c r="AX207" s="14" t="s">
        <v>87</v>
      </c>
      <c r="AY207" s="258" t="s">
        <v>141</v>
      </c>
    </row>
    <row r="208" spans="1:65" s="2" customFormat="1" ht="24.15" customHeight="1">
      <c r="A208" s="38"/>
      <c r="B208" s="39"/>
      <c r="C208" s="219" t="s">
        <v>440</v>
      </c>
      <c r="D208" s="219" t="s">
        <v>144</v>
      </c>
      <c r="E208" s="220" t="s">
        <v>441</v>
      </c>
      <c r="F208" s="221" t="s">
        <v>442</v>
      </c>
      <c r="G208" s="222" t="s">
        <v>311</v>
      </c>
      <c r="H208" s="223">
        <v>1818.089</v>
      </c>
      <c r="I208" s="224"/>
      <c r="J208" s="225">
        <f>ROUND(I208*H208,2)</f>
        <v>0</v>
      </c>
      <c r="K208" s="221" t="s">
        <v>148</v>
      </c>
      <c r="L208" s="44"/>
      <c r="M208" s="226" t="s">
        <v>1</v>
      </c>
      <c r="N208" s="227" t="s">
        <v>44</v>
      </c>
      <c r="O208" s="91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0" t="s">
        <v>149</v>
      </c>
      <c r="AT208" s="230" t="s">
        <v>144</v>
      </c>
      <c r="AU208" s="230" t="s">
        <v>89</v>
      </c>
      <c r="AY208" s="17" t="s">
        <v>141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7" t="s">
        <v>87</v>
      </c>
      <c r="BK208" s="231">
        <f>ROUND(I208*H208,2)</f>
        <v>0</v>
      </c>
      <c r="BL208" s="17" t="s">
        <v>149</v>
      </c>
      <c r="BM208" s="230" t="s">
        <v>443</v>
      </c>
    </row>
    <row r="209" spans="1:47" s="2" customFormat="1" ht="12">
      <c r="A209" s="38"/>
      <c r="B209" s="39"/>
      <c r="C209" s="40"/>
      <c r="D209" s="232" t="s">
        <v>151</v>
      </c>
      <c r="E209" s="40"/>
      <c r="F209" s="233" t="s">
        <v>444</v>
      </c>
      <c r="G209" s="40"/>
      <c r="H209" s="40"/>
      <c r="I209" s="234"/>
      <c r="J209" s="40"/>
      <c r="K209" s="40"/>
      <c r="L209" s="44"/>
      <c r="M209" s="235"/>
      <c r="N209" s="236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151</v>
      </c>
      <c r="AU209" s="17" t="s">
        <v>89</v>
      </c>
    </row>
    <row r="210" spans="1:51" s="13" customFormat="1" ht="12">
      <c r="A210" s="13"/>
      <c r="B210" s="237"/>
      <c r="C210" s="238"/>
      <c r="D210" s="232" t="s">
        <v>153</v>
      </c>
      <c r="E210" s="239" t="s">
        <v>1</v>
      </c>
      <c r="F210" s="240" t="s">
        <v>292</v>
      </c>
      <c r="G210" s="238"/>
      <c r="H210" s="241">
        <v>1818.089</v>
      </c>
      <c r="I210" s="242"/>
      <c r="J210" s="238"/>
      <c r="K210" s="238"/>
      <c r="L210" s="243"/>
      <c r="M210" s="244"/>
      <c r="N210" s="245"/>
      <c r="O210" s="245"/>
      <c r="P210" s="245"/>
      <c r="Q210" s="245"/>
      <c r="R210" s="245"/>
      <c r="S210" s="245"/>
      <c r="T210" s="24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7" t="s">
        <v>153</v>
      </c>
      <c r="AU210" s="247" t="s">
        <v>89</v>
      </c>
      <c r="AV210" s="13" t="s">
        <v>89</v>
      </c>
      <c r="AW210" s="13" t="s">
        <v>36</v>
      </c>
      <c r="AX210" s="13" t="s">
        <v>87</v>
      </c>
      <c r="AY210" s="247" t="s">
        <v>141</v>
      </c>
    </row>
    <row r="211" spans="1:65" s="2" customFormat="1" ht="24.15" customHeight="1">
      <c r="A211" s="38"/>
      <c r="B211" s="39"/>
      <c r="C211" s="219" t="s">
        <v>445</v>
      </c>
      <c r="D211" s="219" t="s">
        <v>144</v>
      </c>
      <c r="E211" s="220" t="s">
        <v>446</v>
      </c>
      <c r="F211" s="221" t="s">
        <v>447</v>
      </c>
      <c r="G211" s="222" t="s">
        <v>311</v>
      </c>
      <c r="H211" s="223">
        <v>268.369</v>
      </c>
      <c r="I211" s="224"/>
      <c r="J211" s="225">
        <f>ROUND(I211*H211,2)</f>
        <v>0</v>
      </c>
      <c r="K211" s="221" t="s">
        <v>148</v>
      </c>
      <c r="L211" s="44"/>
      <c r="M211" s="226" t="s">
        <v>1</v>
      </c>
      <c r="N211" s="227" t="s">
        <v>44</v>
      </c>
      <c r="O211" s="91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0" t="s">
        <v>149</v>
      </c>
      <c r="AT211" s="230" t="s">
        <v>144</v>
      </c>
      <c r="AU211" s="230" t="s">
        <v>89</v>
      </c>
      <c r="AY211" s="17" t="s">
        <v>141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7" t="s">
        <v>87</v>
      </c>
      <c r="BK211" s="231">
        <f>ROUND(I211*H211,2)</f>
        <v>0</v>
      </c>
      <c r="BL211" s="17" t="s">
        <v>149</v>
      </c>
      <c r="BM211" s="230" t="s">
        <v>448</v>
      </c>
    </row>
    <row r="212" spans="1:47" s="2" customFormat="1" ht="12">
      <c r="A212" s="38"/>
      <c r="B212" s="39"/>
      <c r="C212" s="40"/>
      <c r="D212" s="232" t="s">
        <v>151</v>
      </c>
      <c r="E212" s="40"/>
      <c r="F212" s="233" t="s">
        <v>449</v>
      </c>
      <c r="G212" s="40"/>
      <c r="H212" s="40"/>
      <c r="I212" s="234"/>
      <c r="J212" s="40"/>
      <c r="K212" s="40"/>
      <c r="L212" s="44"/>
      <c r="M212" s="235"/>
      <c r="N212" s="236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151</v>
      </c>
      <c r="AU212" s="17" t="s">
        <v>89</v>
      </c>
    </row>
    <row r="213" spans="1:51" s="13" customFormat="1" ht="12">
      <c r="A213" s="13"/>
      <c r="B213" s="237"/>
      <c r="C213" s="238"/>
      <c r="D213" s="232" t="s">
        <v>153</v>
      </c>
      <c r="E213" s="239" t="s">
        <v>211</v>
      </c>
      <c r="F213" s="240" t="s">
        <v>450</v>
      </c>
      <c r="G213" s="238"/>
      <c r="H213" s="241">
        <v>268.369</v>
      </c>
      <c r="I213" s="242"/>
      <c r="J213" s="238"/>
      <c r="K213" s="238"/>
      <c r="L213" s="243"/>
      <c r="M213" s="244"/>
      <c r="N213" s="245"/>
      <c r="O213" s="245"/>
      <c r="P213" s="245"/>
      <c r="Q213" s="245"/>
      <c r="R213" s="245"/>
      <c r="S213" s="245"/>
      <c r="T213" s="24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7" t="s">
        <v>153</v>
      </c>
      <c r="AU213" s="247" t="s">
        <v>89</v>
      </c>
      <c r="AV213" s="13" t="s">
        <v>89</v>
      </c>
      <c r="AW213" s="13" t="s">
        <v>36</v>
      </c>
      <c r="AX213" s="13" t="s">
        <v>87</v>
      </c>
      <c r="AY213" s="247" t="s">
        <v>141</v>
      </c>
    </row>
    <row r="214" spans="1:65" s="2" customFormat="1" ht="24.15" customHeight="1">
      <c r="A214" s="38"/>
      <c r="B214" s="39"/>
      <c r="C214" s="219" t="s">
        <v>451</v>
      </c>
      <c r="D214" s="219" t="s">
        <v>144</v>
      </c>
      <c r="E214" s="220" t="s">
        <v>452</v>
      </c>
      <c r="F214" s="221" t="s">
        <v>453</v>
      </c>
      <c r="G214" s="222" t="s">
        <v>311</v>
      </c>
      <c r="H214" s="223">
        <v>3636.178</v>
      </c>
      <c r="I214" s="224"/>
      <c r="J214" s="225">
        <f>ROUND(I214*H214,2)</f>
        <v>0</v>
      </c>
      <c r="K214" s="221" t="s">
        <v>148</v>
      </c>
      <c r="L214" s="44"/>
      <c r="M214" s="226" t="s">
        <v>1</v>
      </c>
      <c r="N214" s="227" t="s">
        <v>44</v>
      </c>
      <c r="O214" s="91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0" t="s">
        <v>149</v>
      </c>
      <c r="AT214" s="230" t="s">
        <v>144</v>
      </c>
      <c r="AU214" s="230" t="s">
        <v>89</v>
      </c>
      <c r="AY214" s="17" t="s">
        <v>141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7" t="s">
        <v>87</v>
      </c>
      <c r="BK214" s="231">
        <f>ROUND(I214*H214,2)</f>
        <v>0</v>
      </c>
      <c r="BL214" s="17" t="s">
        <v>149</v>
      </c>
      <c r="BM214" s="230" t="s">
        <v>454</v>
      </c>
    </row>
    <row r="215" spans="1:47" s="2" customFormat="1" ht="12">
      <c r="A215" s="38"/>
      <c r="B215" s="39"/>
      <c r="C215" s="40"/>
      <c r="D215" s="232" t="s">
        <v>151</v>
      </c>
      <c r="E215" s="40"/>
      <c r="F215" s="233" t="s">
        <v>455</v>
      </c>
      <c r="G215" s="40"/>
      <c r="H215" s="40"/>
      <c r="I215" s="234"/>
      <c r="J215" s="40"/>
      <c r="K215" s="40"/>
      <c r="L215" s="44"/>
      <c r="M215" s="235"/>
      <c r="N215" s="236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151</v>
      </c>
      <c r="AU215" s="17" t="s">
        <v>89</v>
      </c>
    </row>
    <row r="216" spans="1:51" s="13" customFormat="1" ht="12">
      <c r="A216" s="13"/>
      <c r="B216" s="237"/>
      <c r="C216" s="238"/>
      <c r="D216" s="232" t="s">
        <v>153</v>
      </c>
      <c r="E216" s="239" t="s">
        <v>1</v>
      </c>
      <c r="F216" s="240" t="s">
        <v>456</v>
      </c>
      <c r="G216" s="238"/>
      <c r="H216" s="241">
        <v>3636.178</v>
      </c>
      <c r="I216" s="242"/>
      <c r="J216" s="238"/>
      <c r="K216" s="238"/>
      <c r="L216" s="243"/>
      <c r="M216" s="244"/>
      <c r="N216" s="245"/>
      <c r="O216" s="245"/>
      <c r="P216" s="245"/>
      <c r="Q216" s="245"/>
      <c r="R216" s="245"/>
      <c r="S216" s="245"/>
      <c r="T216" s="24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7" t="s">
        <v>153</v>
      </c>
      <c r="AU216" s="247" t="s">
        <v>89</v>
      </c>
      <c r="AV216" s="13" t="s">
        <v>89</v>
      </c>
      <c r="AW216" s="13" t="s">
        <v>36</v>
      </c>
      <c r="AX216" s="13" t="s">
        <v>87</v>
      </c>
      <c r="AY216" s="247" t="s">
        <v>141</v>
      </c>
    </row>
    <row r="217" spans="1:65" s="2" customFormat="1" ht="33" customHeight="1">
      <c r="A217" s="38"/>
      <c r="B217" s="39"/>
      <c r="C217" s="219" t="s">
        <v>457</v>
      </c>
      <c r="D217" s="219" t="s">
        <v>144</v>
      </c>
      <c r="E217" s="220" t="s">
        <v>458</v>
      </c>
      <c r="F217" s="221" t="s">
        <v>459</v>
      </c>
      <c r="G217" s="222" t="s">
        <v>311</v>
      </c>
      <c r="H217" s="223">
        <v>1818.089</v>
      </c>
      <c r="I217" s="224"/>
      <c r="J217" s="225">
        <f>ROUND(I217*H217,2)</f>
        <v>0</v>
      </c>
      <c r="K217" s="221" t="s">
        <v>148</v>
      </c>
      <c r="L217" s="44"/>
      <c r="M217" s="226" t="s">
        <v>1</v>
      </c>
      <c r="N217" s="227" t="s">
        <v>44</v>
      </c>
      <c r="O217" s="91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0" t="s">
        <v>149</v>
      </c>
      <c r="AT217" s="230" t="s">
        <v>144</v>
      </c>
      <c r="AU217" s="230" t="s">
        <v>89</v>
      </c>
      <c r="AY217" s="17" t="s">
        <v>141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7" t="s">
        <v>87</v>
      </c>
      <c r="BK217" s="231">
        <f>ROUND(I217*H217,2)</f>
        <v>0</v>
      </c>
      <c r="BL217" s="17" t="s">
        <v>149</v>
      </c>
      <c r="BM217" s="230" t="s">
        <v>460</v>
      </c>
    </row>
    <row r="218" spans="1:47" s="2" customFormat="1" ht="12">
      <c r="A218" s="38"/>
      <c r="B218" s="39"/>
      <c r="C218" s="40"/>
      <c r="D218" s="232" t="s">
        <v>151</v>
      </c>
      <c r="E218" s="40"/>
      <c r="F218" s="233" t="s">
        <v>461</v>
      </c>
      <c r="G218" s="40"/>
      <c r="H218" s="40"/>
      <c r="I218" s="234"/>
      <c r="J218" s="40"/>
      <c r="K218" s="40"/>
      <c r="L218" s="44"/>
      <c r="M218" s="235"/>
      <c r="N218" s="236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151</v>
      </c>
      <c r="AU218" s="17" t="s">
        <v>89</v>
      </c>
    </row>
    <row r="219" spans="1:51" s="13" customFormat="1" ht="12">
      <c r="A219" s="13"/>
      <c r="B219" s="237"/>
      <c r="C219" s="238"/>
      <c r="D219" s="232" t="s">
        <v>153</v>
      </c>
      <c r="E219" s="239" t="s">
        <v>292</v>
      </c>
      <c r="F219" s="240" t="s">
        <v>462</v>
      </c>
      <c r="G219" s="238"/>
      <c r="H219" s="241">
        <v>1818.089</v>
      </c>
      <c r="I219" s="242"/>
      <c r="J219" s="238"/>
      <c r="K219" s="238"/>
      <c r="L219" s="243"/>
      <c r="M219" s="244"/>
      <c r="N219" s="245"/>
      <c r="O219" s="245"/>
      <c r="P219" s="245"/>
      <c r="Q219" s="245"/>
      <c r="R219" s="245"/>
      <c r="S219" s="245"/>
      <c r="T219" s="24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7" t="s">
        <v>153</v>
      </c>
      <c r="AU219" s="247" t="s">
        <v>89</v>
      </c>
      <c r="AV219" s="13" t="s">
        <v>89</v>
      </c>
      <c r="AW219" s="13" t="s">
        <v>36</v>
      </c>
      <c r="AX219" s="13" t="s">
        <v>87</v>
      </c>
      <c r="AY219" s="247" t="s">
        <v>141</v>
      </c>
    </row>
    <row r="220" spans="1:65" s="2" customFormat="1" ht="24.15" customHeight="1">
      <c r="A220" s="38"/>
      <c r="B220" s="39"/>
      <c r="C220" s="219" t="s">
        <v>210</v>
      </c>
      <c r="D220" s="219" t="s">
        <v>144</v>
      </c>
      <c r="E220" s="220" t="s">
        <v>463</v>
      </c>
      <c r="F220" s="221" t="s">
        <v>464</v>
      </c>
      <c r="G220" s="222" t="s">
        <v>311</v>
      </c>
      <c r="H220" s="223">
        <v>974.986</v>
      </c>
      <c r="I220" s="224"/>
      <c r="J220" s="225">
        <f>ROUND(I220*H220,2)</f>
        <v>0</v>
      </c>
      <c r="K220" s="221" t="s">
        <v>148</v>
      </c>
      <c r="L220" s="44"/>
      <c r="M220" s="226" t="s">
        <v>1</v>
      </c>
      <c r="N220" s="227" t="s">
        <v>44</v>
      </c>
      <c r="O220" s="91"/>
      <c r="P220" s="228">
        <f>O220*H220</f>
        <v>0</v>
      </c>
      <c r="Q220" s="228">
        <v>0.08922</v>
      </c>
      <c r="R220" s="228">
        <f>Q220*H220</f>
        <v>86.98825092</v>
      </c>
      <c r="S220" s="228">
        <v>0</v>
      </c>
      <c r="T220" s="229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0" t="s">
        <v>149</v>
      </c>
      <c r="AT220" s="230" t="s">
        <v>144</v>
      </c>
      <c r="AU220" s="230" t="s">
        <v>89</v>
      </c>
      <c r="AY220" s="17" t="s">
        <v>141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7" t="s">
        <v>87</v>
      </c>
      <c r="BK220" s="231">
        <f>ROUND(I220*H220,2)</f>
        <v>0</v>
      </c>
      <c r="BL220" s="17" t="s">
        <v>149</v>
      </c>
      <c r="BM220" s="230" t="s">
        <v>465</v>
      </c>
    </row>
    <row r="221" spans="1:47" s="2" customFormat="1" ht="12">
      <c r="A221" s="38"/>
      <c r="B221" s="39"/>
      <c r="C221" s="40"/>
      <c r="D221" s="232" t="s">
        <v>151</v>
      </c>
      <c r="E221" s="40"/>
      <c r="F221" s="233" t="s">
        <v>466</v>
      </c>
      <c r="G221" s="40"/>
      <c r="H221" s="40"/>
      <c r="I221" s="234"/>
      <c r="J221" s="40"/>
      <c r="K221" s="40"/>
      <c r="L221" s="44"/>
      <c r="M221" s="235"/>
      <c r="N221" s="236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151</v>
      </c>
      <c r="AU221" s="17" t="s">
        <v>89</v>
      </c>
    </row>
    <row r="222" spans="1:51" s="13" customFormat="1" ht="12">
      <c r="A222" s="13"/>
      <c r="B222" s="237"/>
      <c r="C222" s="238"/>
      <c r="D222" s="232" t="s">
        <v>153</v>
      </c>
      <c r="E222" s="239" t="s">
        <v>189</v>
      </c>
      <c r="F222" s="240" t="s">
        <v>190</v>
      </c>
      <c r="G222" s="238"/>
      <c r="H222" s="241">
        <v>810.789</v>
      </c>
      <c r="I222" s="242"/>
      <c r="J222" s="238"/>
      <c r="K222" s="238"/>
      <c r="L222" s="243"/>
      <c r="M222" s="244"/>
      <c r="N222" s="245"/>
      <c r="O222" s="245"/>
      <c r="P222" s="245"/>
      <c r="Q222" s="245"/>
      <c r="R222" s="245"/>
      <c r="S222" s="245"/>
      <c r="T222" s="24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7" t="s">
        <v>153</v>
      </c>
      <c r="AU222" s="247" t="s">
        <v>89</v>
      </c>
      <c r="AV222" s="13" t="s">
        <v>89</v>
      </c>
      <c r="AW222" s="13" t="s">
        <v>36</v>
      </c>
      <c r="AX222" s="13" t="s">
        <v>79</v>
      </c>
      <c r="AY222" s="247" t="s">
        <v>141</v>
      </c>
    </row>
    <row r="223" spans="1:51" s="13" customFormat="1" ht="12">
      <c r="A223" s="13"/>
      <c r="B223" s="237"/>
      <c r="C223" s="238"/>
      <c r="D223" s="232" t="s">
        <v>153</v>
      </c>
      <c r="E223" s="239" t="s">
        <v>191</v>
      </c>
      <c r="F223" s="240" t="s">
        <v>192</v>
      </c>
      <c r="G223" s="238"/>
      <c r="H223" s="241">
        <v>30.187</v>
      </c>
      <c r="I223" s="242"/>
      <c r="J223" s="238"/>
      <c r="K223" s="238"/>
      <c r="L223" s="243"/>
      <c r="M223" s="244"/>
      <c r="N223" s="245"/>
      <c r="O223" s="245"/>
      <c r="P223" s="245"/>
      <c r="Q223" s="245"/>
      <c r="R223" s="245"/>
      <c r="S223" s="245"/>
      <c r="T223" s="24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7" t="s">
        <v>153</v>
      </c>
      <c r="AU223" s="247" t="s">
        <v>89</v>
      </c>
      <c r="AV223" s="13" t="s">
        <v>89</v>
      </c>
      <c r="AW223" s="13" t="s">
        <v>36</v>
      </c>
      <c r="AX223" s="13" t="s">
        <v>79</v>
      </c>
      <c r="AY223" s="247" t="s">
        <v>141</v>
      </c>
    </row>
    <row r="224" spans="1:51" s="15" customFormat="1" ht="12">
      <c r="A224" s="15"/>
      <c r="B224" s="263"/>
      <c r="C224" s="264"/>
      <c r="D224" s="232" t="s">
        <v>153</v>
      </c>
      <c r="E224" s="265" t="s">
        <v>187</v>
      </c>
      <c r="F224" s="266" t="s">
        <v>467</v>
      </c>
      <c r="G224" s="264"/>
      <c r="H224" s="267">
        <v>840.976</v>
      </c>
      <c r="I224" s="268"/>
      <c r="J224" s="264"/>
      <c r="K224" s="264"/>
      <c r="L224" s="269"/>
      <c r="M224" s="270"/>
      <c r="N224" s="271"/>
      <c r="O224" s="271"/>
      <c r="P224" s="271"/>
      <c r="Q224" s="271"/>
      <c r="R224" s="271"/>
      <c r="S224" s="271"/>
      <c r="T224" s="272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73" t="s">
        <v>153</v>
      </c>
      <c r="AU224" s="273" t="s">
        <v>89</v>
      </c>
      <c r="AV224" s="15" t="s">
        <v>103</v>
      </c>
      <c r="AW224" s="15" t="s">
        <v>36</v>
      </c>
      <c r="AX224" s="15" t="s">
        <v>79</v>
      </c>
      <c r="AY224" s="273" t="s">
        <v>141</v>
      </c>
    </row>
    <row r="225" spans="1:51" s="13" customFormat="1" ht="12">
      <c r="A225" s="13"/>
      <c r="B225" s="237"/>
      <c r="C225" s="238"/>
      <c r="D225" s="232" t="s">
        <v>153</v>
      </c>
      <c r="E225" s="239" t="s">
        <v>256</v>
      </c>
      <c r="F225" s="240" t="s">
        <v>257</v>
      </c>
      <c r="G225" s="238"/>
      <c r="H225" s="241">
        <v>134.01</v>
      </c>
      <c r="I225" s="242"/>
      <c r="J225" s="238"/>
      <c r="K225" s="238"/>
      <c r="L225" s="243"/>
      <c r="M225" s="244"/>
      <c r="N225" s="245"/>
      <c r="O225" s="245"/>
      <c r="P225" s="245"/>
      <c r="Q225" s="245"/>
      <c r="R225" s="245"/>
      <c r="S225" s="245"/>
      <c r="T225" s="24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7" t="s">
        <v>153</v>
      </c>
      <c r="AU225" s="247" t="s">
        <v>89</v>
      </c>
      <c r="AV225" s="13" t="s">
        <v>89</v>
      </c>
      <c r="AW225" s="13" t="s">
        <v>36</v>
      </c>
      <c r="AX225" s="13" t="s">
        <v>79</v>
      </c>
      <c r="AY225" s="247" t="s">
        <v>141</v>
      </c>
    </row>
    <row r="226" spans="1:51" s="14" customFormat="1" ht="12">
      <c r="A226" s="14"/>
      <c r="B226" s="248"/>
      <c r="C226" s="249"/>
      <c r="D226" s="232" t="s">
        <v>153</v>
      </c>
      <c r="E226" s="250" t="s">
        <v>185</v>
      </c>
      <c r="F226" s="251" t="s">
        <v>154</v>
      </c>
      <c r="G226" s="249"/>
      <c r="H226" s="252">
        <v>974.986</v>
      </c>
      <c r="I226" s="253"/>
      <c r="J226" s="249"/>
      <c r="K226" s="249"/>
      <c r="L226" s="254"/>
      <c r="M226" s="255"/>
      <c r="N226" s="256"/>
      <c r="O226" s="256"/>
      <c r="P226" s="256"/>
      <c r="Q226" s="256"/>
      <c r="R226" s="256"/>
      <c r="S226" s="256"/>
      <c r="T226" s="257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8" t="s">
        <v>153</v>
      </c>
      <c r="AU226" s="258" t="s">
        <v>89</v>
      </c>
      <c r="AV226" s="14" t="s">
        <v>149</v>
      </c>
      <c r="AW226" s="14" t="s">
        <v>36</v>
      </c>
      <c r="AX226" s="14" t="s">
        <v>87</v>
      </c>
      <c r="AY226" s="258" t="s">
        <v>141</v>
      </c>
    </row>
    <row r="227" spans="1:65" s="2" customFormat="1" ht="21.75" customHeight="1">
      <c r="A227" s="38"/>
      <c r="B227" s="39"/>
      <c r="C227" s="274" t="s">
        <v>468</v>
      </c>
      <c r="D227" s="274" t="s">
        <v>469</v>
      </c>
      <c r="E227" s="275" t="s">
        <v>470</v>
      </c>
      <c r="F227" s="276" t="s">
        <v>471</v>
      </c>
      <c r="G227" s="277" t="s">
        <v>311</v>
      </c>
      <c r="H227" s="278">
        <v>827.005</v>
      </c>
      <c r="I227" s="279"/>
      <c r="J227" s="280">
        <f>ROUND(I227*H227,2)</f>
        <v>0</v>
      </c>
      <c r="K227" s="276" t="s">
        <v>148</v>
      </c>
      <c r="L227" s="281"/>
      <c r="M227" s="282" t="s">
        <v>1</v>
      </c>
      <c r="N227" s="283" t="s">
        <v>44</v>
      </c>
      <c r="O227" s="91"/>
      <c r="P227" s="228">
        <f>O227*H227</f>
        <v>0</v>
      </c>
      <c r="Q227" s="228">
        <v>0.134</v>
      </c>
      <c r="R227" s="228">
        <f>Q227*H227</f>
        <v>110.81867000000001</v>
      </c>
      <c r="S227" s="228">
        <v>0</v>
      </c>
      <c r="T227" s="229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0" t="s">
        <v>346</v>
      </c>
      <c r="AT227" s="230" t="s">
        <v>469</v>
      </c>
      <c r="AU227" s="230" t="s">
        <v>89</v>
      </c>
      <c r="AY227" s="17" t="s">
        <v>141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7" t="s">
        <v>87</v>
      </c>
      <c r="BK227" s="231">
        <f>ROUND(I227*H227,2)</f>
        <v>0</v>
      </c>
      <c r="BL227" s="17" t="s">
        <v>149</v>
      </c>
      <c r="BM227" s="230" t="s">
        <v>472</v>
      </c>
    </row>
    <row r="228" spans="1:47" s="2" customFormat="1" ht="12">
      <c r="A228" s="38"/>
      <c r="B228" s="39"/>
      <c r="C228" s="40"/>
      <c r="D228" s="232" t="s">
        <v>151</v>
      </c>
      <c r="E228" s="40"/>
      <c r="F228" s="233" t="s">
        <v>471</v>
      </c>
      <c r="G228" s="40"/>
      <c r="H228" s="40"/>
      <c r="I228" s="234"/>
      <c r="J228" s="40"/>
      <c r="K228" s="40"/>
      <c r="L228" s="44"/>
      <c r="M228" s="235"/>
      <c r="N228" s="236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151</v>
      </c>
      <c r="AU228" s="17" t="s">
        <v>89</v>
      </c>
    </row>
    <row r="229" spans="1:51" s="13" customFormat="1" ht="12">
      <c r="A229" s="13"/>
      <c r="B229" s="237"/>
      <c r="C229" s="238"/>
      <c r="D229" s="232" t="s">
        <v>153</v>
      </c>
      <c r="E229" s="239" t="s">
        <v>1</v>
      </c>
      <c r="F229" s="240" t="s">
        <v>473</v>
      </c>
      <c r="G229" s="238"/>
      <c r="H229" s="241">
        <v>827.005</v>
      </c>
      <c r="I229" s="242"/>
      <c r="J229" s="238"/>
      <c r="K229" s="238"/>
      <c r="L229" s="243"/>
      <c r="M229" s="244"/>
      <c r="N229" s="245"/>
      <c r="O229" s="245"/>
      <c r="P229" s="245"/>
      <c r="Q229" s="245"/>
      <c r="R229" s="245"/>
      <c r="S229" s="245"/>
      <c r="T229" s="24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7" t="s">
        <v>153</v>
      </c>
      <c r="AU229" s="247" t="s">
        <v>89</v>
      </c>
      <c r="AV229" s="13" t="s">
        <v>89</v>
      </c>
      <c r="AW229" s="13" t="s">
        <v>36</v>
      </c>
      <c r="AX229" s="13" t="s">
        <v>87</v>
      </c>
      <c r="AY229" s="247" t="s">
        <v>141</v>
      </c>
    </row>
    <row r="230" spans="1:65" s="2" customFormat="1" ht="24.15" customHeight="1">
      <c r="A230" s="38"/>
      <c r="B230" s="39"/>
      <c r="C230" s="274" t="s">
        <v>474</v>
      </c>
      <c r="D230" s="274" t="s">
        <v>469</v>
      </c>
      <c r="E230" s="275" t="s">
        <v>475</v>
      </c>
      <c r="F230" s="276" t="s">
        <v>476</v>
      </c>
      <c r="G230" s="277" t="s">
        <v>311</v>
      </c>
      <c r="H230" s="278">
        <v>30.791</v>
      </c>
      <c r="I230" s="279"/>
      <c r="J230" s="280">
        <f>ROUND(I230*H230,2)</f>
        <v>0</v>
      </c>
      <c r="K230" s="276" t="s">
        <v>148</v>
      </c>
      <c r="L230" s="281"/>
      <c r="M230" s="282" t="s">
        <v>1</v>
      </c>
      <c r="N230" s="283" t="s">
        <v>44</v>
      </c>
      <c r="O230" s="91"/>
      <c r="P230" s="228">
        <f>O230*H230</f>
        <v>0</v>
      </c>
      <c r="Q230" s="228">
        <v>0.131</v>
      </c>
      <c r="R230" s="228">
        <f>Q230*H230</f>
        <v>4.033621</v>
      </c>
      <c r="S230" s="228">
        <v>0</v>
      </c>
      <c r="T230" s="229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0" t="s">
        <v>346</v>
      </c>
      <c r="AT230" s="230" t="s">
        <v>469</v>
      </c>
      <c r="AU230" s="230" t="s">
        <v>89</v>
      </c>
      <c r="AY230" s="17" t="s">
        <v>141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7" t="s">
        <v>87</v>
      </c>
      <c r="BK230" s="231">
        <f>ROUND(I230*H230,2)</f>
        <v>0</v>
      </c>
      <c r="BL230" s="17" t="s">
        <v>149</v>
      </c>
      <c r="BM230" s="230" t="s">
        <v>477</v>
      </c>
    </row>
    <row r="231" spans="1:47" s="2" customFormat="1" ht="12">
      <c r="A231" s="38"/>
      <c r="B231" s="39"/>
      <c r="C231" s="40"/>
      <c r="D231" s="232" t="s">
        <v>151</v>
      </c>
      <c r="E231" s="40"/>
      <c r="F231" s="233" t="s">
        <v>476</v>
      </c>
      <c r="G231" s="40"/>
      <c r="H231" s="40"/>
      <c r="I231" s="234"/>
      <c r="J231" s="40"/>
      <c r="K231" s="40"/>
      <c r="L231" s="44"/>
      <c r="M231" s="235"/>
      <c r="N231" s="236"/>
      <c r="O231" s="91"/>
      <c r="P231" s="91"/>
      <c r="Q231" s="91"/>
      <c r="R231" s="91"/>
      <c r="S231" s="91"/>
      <c r="T231" s="92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151</v>
      </c>
      <c r="AU231" s="17" t="s">
        <v>89</v>
      </c>
    </row>
    <row r="232" spans="1:51" s="13" customFormat="1" ht="12">
      <c r="A232" s="13"/>
      <c r="B232" s="237"/>
      <c r="C232" s="238"/>
      <c r="D232" s="232" t="s">
        <v>153</v>
      </c>
      <c r="E232" s="239" t="s">
        <v>1</v>
      </c>
      <c r="F232" s="240" t="s">
        <v>478</v>
      </c>
      <c r="G232" s="238"/>
      <c r="H232" s="241">
        <v>30.791</v>
      </c>
      <c r="I232" s="242"/>
      <c r="J232" s="238"/>
      <c r="K232" s="238"/>
      <c r="L232" s="243"/>
      <c r="M232" s="244"/>
      <c r="N232" s="245"/>
      <c r="O232" s="245"/>
      <c r="P232" s="245"/>
      <c r="Q232" s="245"/>
      <c r="R232" s="245"/>
      <c r="S232" s="245"/>
      <c r="T232" s="24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7" t="s">
        <v>153</v>
      </c>
      <c r="AU232" s="247" t="s">
        <v>89</v>
      </c>
      <c r="AV232" s="13" t="s">
        <v>89</v>
      </c>
      <c r="AW232" s="13" t="s">
        <v>36</v>
      </c>
      <c r="AX232" s="13" t="s">
        <v>87</v>
      </c>
      <c r="AY232" s="247" t="s">
        <v>141</v>
      </c>
    </row>
    <row r="233" spans="1:65" s="2" customFormat="1" ht="24.15" customHeight="1">
      <c r="A233" s="38"/>
      <c r="B233" s="39"/>
      <c r="C233" s="219" t="s">
        <v>479</v>
      </c>
      <c r="D233" s="219" t="s">
        <v>144</v>
      </c>
      <c r="E233" s="220" t="s">
        <v>480</v>
      </c>
      <c r="F233" s="221" t="s">
        <v>481</v>
      </c>
      <c r="G233" s="222" t="s">
        <v>311</v>
      </c>
      <c r="H233" s="223">
        <v>364.142</v>
      </c>
      <c r="I233" s="224"/>
      <c r="J233" s="225">
        <f>ROUND(I233*H233,2)</f>
        <v>0</v>
      </c>
      <c r="K233" s="221" t="s">
        <v>148</v>
      </c>
      <c r="L233" s="44"/>
      <c r="M233" s="226" t="s">
        <v>1</v>
      </c>
      <c r="N233" s="227" t="s">
        <v>44</v>
      </c>
      <c r="O233" s="91"/>
      <c r="P233" s="228">
        <f>O233*H233</f>
        <v>0</v>
      </c>
      <c r="Q233" s="228">
        <v>0.11162</v>
      </c>
      <c r="R233" s="228">
        <f>Q233*H233</f>
        <v>40.64553004</v>
      </c>
      <c r="S233" s="228">
        <v>0</v>
      </c>
      <c r="T233" s="229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0" t="s">
        <v>149</v>
      </c>
      <c r="AT233" s="230" t="s">
        <v>144</v>
      </c>
      <c r="AU233" s="230" t="s">
        <v>89</v>
      </c>
      <c r="AY233" s="17" t="s">
        <v>141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7" t="s">
        <v>87</v>
      </c>
      <c r="BK233" s="231">
        <f>ROUND(I233*H233,2)</f>
        <v>0</v>
      </c>
      <c r="BL233" s="17" t="s">
        <v>149</v>
      </c>
      <c r="BM233" s="230" t="s">
        <v>482</v>
      </c>
    </row>
    <row r="234" spans="1:47" s="2" customFormat="1" ht="12">
      <c r="A234" s="38"/>
      <c r="B234" s="39"/>
      <c r="C234" s="40"/>
      <c r="D234" s="232" t="s">
        <v>151</v>
      </c>
      <c r="E234" s="40"/>
      <c r="F234" s="233" t="s">
        <v>483</v>
      </c>
      <c r="G234" s="40"/>
      <c r="H234" s="40"/>
      <c r="I234" s="234"/>
      <c r="J234" s="40"/>
      <c r="K234" s="40"/>
      <c r="L234" s="44"/>
      <c r="M234" s="235"/>
      <c r="N234" s="236"/>
      <c r="O234" s="91"/>
      <c r="P234" s="91"/>
      <c r="Q234" s="91"/>
      <c r="R234" s="91"/>
      <c r="S234" s="91"/>
      <c r="T234" s="92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151</v>
      </c>
      <c r="AU234" s="17" t="s">
        <v>89</v>
      </c>
    </row>
    <row r="235" spans="1:51" s="13" customFormat="1" ht="12">
      <c r="A235" s="13"/>
      <c r="B235" s="237"/>
      <c r="C235" s="238"/>
      <c r="D235" s="232" t="s">
        <v>153</v>
      </c>
      <c r="E235" s="239" t="s">
        <v>252</v>
      </c>
      <c r="F235" s="240" t="s">
        <v>484</v>
      </c>
      <c r="G235" s="238"/>
      <c r="H235" s="241">
        <v>56.71</v>
      </c>
      <c r="I235" s="242"/>
      <c r="J235" s="238"/>
      <c r="K235" s="238"/>
      <c r="L235" s="243"/>
      <c r="M235" s="244"/>
      <c r="N235" s="245"/>
      <c r="O235" s="245"/>
      <c r="P235" s="245"/>
      <c r="Q235" s="245"/>
      <c r="R235" s="245"/>
      <c r="S235" s="245"/>
      <c r="T235" s="24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7" t="s">
        <v>153</v>
      </c>
      <c r="AU235" s="247" t="s">
        <v>89</v>
      </c>
      <c r="AV235" s="13" t="s">
        <v>89</v>
      </c>
      <c r="AW235" s="13" t="s">
        <v>36</v>
      </c>
      <c r="AX235" s="13" t="s">
        <v>79</v>
      </c>
      <c r="AY235" s="247" t="s">
        <v>141</v>
      </c>
    </row>
    <row r="236" spans="1:51" s="13" customFormat="1" ht="12">
      <c r="A236" s="13"/>
      <c r="B236" s="237"/>
      <c r="C236" s="238"/>
      <c r="D236" s="232" t="s">
        <v>153</v>
      </c>
      <c r="E236" s="239" t="s">
        <v>199</v>
      </c>
      <c r="F236" s="240" t="s">
        <v>485</v>
      </c>
      <c r="G236" s="238"/>
      <c r="H236" s="241">
        <v>1</v>
      </c>
      <c r="I236" s="242"/>
      <c r="J236" s="238"/>
      <c r="K236" s="238"/>
      <c r="L236" s="243"/>
      <c r="M236" s="244"/>
      <c r="N236" s="245"/>
      <c r="O236" s="245"/>
      <c r="P236" s="245"/>
      <c r="Q236" s="245"/>
      <c r="R236" s="245"/>
      <c r="S236" s="245"/>
      <c r="T236" s="24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7" t="s">
        <v>153</v>
      </c>
      <c r="AU236" s="247" t="s">
        <v>89</v>
      </c>
      <c r="AV236" s="13" t="s">
        <v>89</v>
      </c>
      <c r="AW236" s="13" t="s">
        <v>36</v>
      </c>
      <c r="AX236" s="13" t="s">
        <v>79</v>
      </c>
      <c r="AY236" s="247" t="s">
        <v>141</v>
      </c>
    </row>
    <row r="237" spans="1:51" s="13" customFormat="1" ht="12">
      <c r="A237" s="13"/>
      <c r="B237" s="237"/>
      <c r="C237" s="238"/>
      <c r="D237" s="232" t="s">
        <v>153</v>
      </c>
      <c r="E237" s="239" t="s">
        <v>200</v>
      </c>
      <c r="F237" s="240" t="s">
        <v>201</v>
      </c>
      <c r="G237" s="238"/>
      <c r="H237" s="241">
        <v>81.272</v>
      </c>
      <c r="I237" s="242"/>
      <c r="J237" s="238"/>
      <c r="K237" s="238"/>
      <c r="L237" s="243"/>
      <c r="M237" s="244"/>
      <c r="N237" s="245"/>
      <c r="O237" s="245"/>
      <c r="P237" s="245"/>
      <c r="Q237" s="245"/>
      <c r="R237" s="245"/>
      <c r="S237" s="245"/>
      <c r="T237" s="24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7" t="s">
        <v>153</v>
      </c>
      <c r="AU237" s="247" t="s">
        <v>89</v>
      </c>
      <c r="AV237" s="13" t="s">
        <v>89</v>
      </c>
      <c r="AW237" s="13" t="s">
        <v>36</v>
      </c>
      <c r="AX237" s="13" t="s">
        <v>79</v>
      </c>
      <c r="AY237" s="247" t="s">
        <v>141</v>
      </c>
    </row>
    <row r="238" spans="1:51" s="13" customFormat="1" ht="12">
      <c r="A238" s="13"/>
      <c r="B238" s="237"/>
      <c r="C238" s="238"/>
      <c r="D238" s="232" t="s">
        <v>153</v>
      </c>
      <c r="E238" s="239" t="s">
        <v>204</v>
      </c>
      <c r="F238" s="240" t="s">
        <v>205</v>
      </c>
      <c r="G238" s="238"/>
      <c r="H238" s="241">
        <v>14.501</v>
      </c>
      <c r="I238" s="242"/>
      <c r="J238" s="238"/>
      <c r="K238" s="238"/>
      <c r="L238" s="243"/>
      <c r="M238" s="244"/>
      <c r="N238" s="245"/>
      <c r="O238" s="245"/>
      <c r="P238" s="245"/>
      <c r="Q238" s="245"/>
      <c r="R238" s="245"/>
      <c r="S238" s="245"/>
      <c r="T238" s="24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7" t="s">
        <v>153</v>
      </c>
      <c r="AU238" s="247" t="s">
        <v>89</v>
      </c>
      <c r="AV238" s="13" t="s">
        <v>89</v>
      </c>
      <c r="AW238" s="13" t="s">
        <v>36</v>
      </c>
      <c r="AX238" s="13" t="s">
        <v>79</v>
      </c>
      <c r="AY238" s="247" t="s">
        <v>141</v>
      </c>
    </row>
    <row r="239" spans="1:51" s="13" customFormat="1" ht="12">
      <c r="A239" s="13"/>
      <c r="B239" s="237"/>
      <c r="C239" s="238"/>
      <c r="D239" s="232" t="s">
        <v>153</v>
      </c>
      <c r="E239" s="239" t="s">
        <v>254</v>
      </c>
      <c r="F239" s="240" t="s">
        <v>255</v>
      </c>
      <c r="G239" s="238"/>
      <c r="H239" s="241">
        <v>22.785</v>
      </c>
      <c r="I239" s="242"/>
      <c r="J239" s="238"/>
      <c r="K239" s="238"/>
      <c r="L239" s="243"/>
      <c r="M239" s="244"/>
      <c r="N239" s="245"/>
      <c r="O239" s="245"/>
      <c r="P239" s="245"/>
      <c r="Q239" s="245"/>
      <c r="R239" s="245"/>
      <c r="S239" s="245"/>
      <c r="T239" s="24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7" t="s">
        <v>153</v>
      </c>
      <c r="AU239" s="247" t="s">
        <v>89</v>
      </c>
      <c r="AV239" s="13" t="s">
        <v>89</v>
      </c>
      <c r="AW239" s="13" t="s">
        <v>36</v>
      </c>
      <c r="AX239" s="13" t="s">
        <v>79</v>
      </c>
      <c r="AY239" s="247" t="s">
        <v>141</v>
      </c>
    </row>
    <row r="240" spans="1:51" s="13" customFormat="1" ht="12">
      <c r="A240" s="13"/>
      <c r="B240" s="237"/>
      <c r="C240" s="238"/>
      <c r="D240" s="232" t="s">
        <v>153</v>
      </c>
      <c r="E240" s="239" t="s">
        <v>288</v>
      </c>
      <c r="F240" s="240" t="s">
        <v>289</v>
      </c>
      <c r="G240" s="238"/>
      <c r="H240" s="241">
        <v>4.269</v>
      </c>
      <c r="I240" s="242"/>
      <c r="J240" s="238"/>
      <c r="K240" s="238"/>
      <c r="L240" s="243"/>
      <c r="M240" s="244"/>
      <c r="N240" s="245"/>
      <c r="O240" s="245"/>
      <c r="P240" s="245"/>
      <c r="Q240" s="245"/>
      <c r="R240" s="245"/>
      <c r="S240" s="245"/>
      <c r="T240" s="24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7" t="s">
        <v>153</v>
      </c>
      <c r="AU240" s="247" t="s">
        <v>89</v>
      </c>
      <c r="AV240" s="13" t="s">
        <v>89</v>
      </c>
      <c r="AW240" s="13" t="s">
        <v>36</v>
      </c>
      <c r="AX240" s="13" t="s">
        <v>79</v>
      </c>
      <c r="AY240" s="247" t="s">
        <v>141</v>
      </c>
    </row>
    <row r="241" spans="1:51" s="13" customFormat="1" ht="12">
      <c r="A241" s="13"/>
      <c r="B241" s="237"/>
      <c r="C241" s="238"/>
      <c r="D241" s="232" t="s">
        <v>153</v>
      </c>
      <c r="E241" s="239" t="s">
        <v>264</v>
      </c>
      <c r="F241" s="240" t="s">
        <v>486</v>
      </c>
      <c r="G241" s="238"/>
      <c r="H241" s="241">
        <v>155.104</v>
      </c>
      <c r="I241" s="242"/>
      <c r="J241" s="238"/>
      <c r="K241" s="238"/>
      <c r="L241" s="243"/>
      <c r="M241" s="244"/>
      <c r="N241" s="245"/>
      <c r="O241" s="245"/>
      <c r="P241" s="245"/>
      <c r="Q241" s="245"/>
      <c r="R241" s="245"/>
      <c r="S241" s="245"/>
      <c r="T241" s="24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7" t="s">
        <v>153</v>
      </c>
      <c r="AU241" s="247" t="s">
        <v>89</v>
      </c>
      <c r="AV241" s="13" t="s">
        <v>89</v>
      </c>
      <c r="AW241" s="13" t="s">
        <v>36</v>
      </c>
      <c r="AX241" s="13" t="s">
        <v>79</v>
      </c>
      <c r="AY241" s="247" t="s">
        <v>141</v>
      </c>
    </row>
    <row r="242" spans="1:51" s="13" customFormat="1" ht="12">
      <c r="A242" s="13"/>
      <c r="B242" s="237"/>
      <c r="C242" s="238"/>
      <c r="D242" s="232" t="s">
        <v>153</v>
      </c>
      <c r="E242" s="239" t="s">
        <v>195</v>
      </c>
      <c r="F242" s="240" t="s">
        <v>487</v>
      </c>
      <c r="G242" s="238"/>
      <c r="H242" s="241">
        <v>28.501</v>
      </c>
      <c r="I242" s="242"/>
      <c r="J242" s="238"/>
      <c r="K242" s="238"/>
      <c r="L242" s="243"/>
      <c r="M242" s="244"/>
      <c r="N242" s="245"/>
      <c r="O242" s="245"/>
      <c r="P242" s="245"/>
      <c r="Q242" s="245"/>
      <c r="R242" s="245"/>
      <c r="S242" s="245"/>
      <c r="T242" s="24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7" t="s">
        <v>153</v>
      </c>
      <c r="AU242" s="247" t="s">
        <v>89</v>
      </c>
      <c r="AV242" s="13" t="s">
        <v>89</v>
      </c>
      <c r="AW242" s="13" t="s">
        <v>36</v>
      </c>
      <c r="AX242" s="13" t="s">
        <v>79</v>
      </c>
      <c r="AY242" s="247" t="s">
        <v>141</v>
      </c>
    </row>
    <row r="243" spans="1:51" s="14" customFormat="1" ht="12">
      <c r="A243" s="14"/>
      <c r="B243" s="248"/>
      <c r="C243" s="249"/>
      <c r="D243" s="232" t="s">
        <v>153</v>
      </c>
      <c r="E243" s="250" t="s">
        <v>193</v>
      </c>
      <c r="F243" s="251" t="s">
        <v>154</v>
      </c>
      <c r="G243" s="249"/>
      <c r="H243" s="252">
        <v>364.142</v>
      </c>
      <c r="I243" s="253"/>
      <c r="J243" s="249"/>
      <c r="K243" s="249"/>
      <c r="L243" s="254"/>
      <c r="M243" s="255"/>
      <c r="N243" s="256"/>
      <c r="O243" s="256"/>
      <c r="P243" s="256"/>
      <c r="Q243" s="256"/>
      <c r="R243" s="256"/>
      <c r="S243" s="256"/>
      <c r="T243" s="257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8" t="s">
        <v>153</v>
      </c>
      <c r="AU243" s="258" t="s">
        <v>89</v>
      </c>
      <c r="AV243" s="14" t="s">
        <v>149</v>
      </c>
      <c r="AW243" s="14" t="s">
        <v>36</v>
      </c>
      <c r="AX243" s="14" t="s">
        <v>87</v>
      </c>
      <c r="AY243" s="258" t="s">
        <v>141</v>
      </c>
    </row>
    <row r="244" spans="1:65" s="2" customFormat="1" ht="21.75" customHeight="1">
      <c r="A244" s="38"/>
      <c r="B244" s="39"/>
      <c r="C244" s="274" t="s">
        <v>488</v>
      </c>
      <c r="D244" s="274" t="s">
        <v>469</v>
      </c>
      <c r="E244" s="275" t="s">
        <v>489</v>
      </c>
      <c r="F244" s="276" t="s">
        <v>490</v>
      </c>
      <c r="G244" s="277" t="s">
        <v>311</v>
      </c>
      <c r="H244" s="278">
        <v>95.876</v>
      </c>
      <c r="I244" s="279"/>
      <c r="J244" s="280">
        <f>ROUND(I244*H244,2)</f>
        <v>0</v>
      </c>
      <c r="K244" s="276" t="s">
        <v>148</v>
      </c>
      <c r="L244" s="281"/>
      <c r="M244" s="282" t="s">
        <v>1</v>
      </c>
      <c r="N244" s="283" t="s">
        <v>44</v>
      </c>
      <c r="O244" s="91"/>
      <c r="P244" s="228">
        <f>O244*H244</f>
        <v>0</v>
      </c>
      <c r="Q244" s="228">
        <v>0.18135</v>
      </c>
      <c r="R244" s="228">
        <f>Q244*H244</f>
        <v>17.387112600000002</v>
      </c>
      <c r="S244" s="228">
        <v>0</v>
      </c>
      <c r="T244" s="229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0" t="s">
        <v>346</v>
      </c>
      <c r="AT244" s="230" t="s">
        <v>469</v>
      </c>
      <c r="AU244" s="230" t="s">
        <v>89</v>
      </c>
      <c r="AY244" s="17" t="s">
        <v>141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7" t="s">
        <v>87</v>
      </c>
      <c r="BK244" s="231">
        <f>ROUND(I244*H244,2)</f>
        <v>0</v>
      </c>
      <c r="BL244" s="17" t="s">
        <v>149</v>
      </c>
      <c r="BM244" s="230" t="s">
        <v>491</v>
      </c>
    </row>
    <row r="245" spans="1:47" s="2" customFormat="1" ht="12">
      <c r="A245" s="38"/>
      <c r="B245" s="39"/>
      <c r="C245" s="40"/>
      <c r="D245" s="232" t="s">
        <v>151</v>
      </c>
      <c r="E245" s="40"/>
      <c r="F245" s="233" t="s">
        <v>490</v>
      </c>
      <c r="G245" s="40"/>
      <c r="H245" s="40"/>
      <c r="I245" s="234"/>
      <c r="J245" s="40"/>
      <c r="K245" s="40"/>
      <c r="L245" s="44"/>
      <c r="M245" s="235"/>
      <c r="N245" s="236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151</v>
      </c>
      <c r="AU245" s="17" t="s">
        <v>89</v>
      </c>
    </row>
    <row r="246" spans="1:51" s="13" customFormat="1" ht="12">
      <c r="A246" s="13"/>
      <c r="B246" s="237"/>
      <c r="C246" s="238"/>
      <c r="D246" s="232" t="s">
        <v>153</v>
      </c>
      <c r="E246" s="239" t="s">
        <v>1</v>
      </c>
      <c r="F246" s="240" t="s">
        <v>492</v>
      </c>
      <c r="G246" s="238"/>
      <c r="H246" s="241">
        <v>95.876</v>
      </c>
      <c r="I246" s="242"/>
      <c r="J246" s="238"/>
      <c r="K246" s="238"/>
      <c r="L246" s="243"/>
      <c r="M246" s="244"/>
      <c r="N246" s="245"/>
      <c r="O246" s="245"/>
      <c r="P246" s="245"/>
      <c r="Q246" s="245"/>
      <c r="R246" s="245"/>
      <c r="S246" s="245"/>
      <c r="T246" s="24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7" t="s">
        <v>153</v>
      </c>
      <c r="AU246" s="247" t="s">
        <v>89</v>
      </c>
      <c r="AV246" s="13" t="s">
        <v>89</v>
      </c>
      <c r="AW246" s="13" t="s">
        <v>36</v>
      </c>
      <c r="AX246" s="13" t="s">
        <v>87</v>
      </c>
      <c r="AY246" s="247" t="s">
        <v>141</v>
      </c>
    </row>
    <row r="247" spans="1:65" s="2" customFormat="1" ht="21.75" customHeight="1">
      <c r="A247" s="38"/>
      <c r="B247" s="39"/>
      <c r="C247" s="274" t="s">
        <v>493</v>
      </c>
      <c r="D247" s="274" t="s">
        <v>469</v>
      </c>
      <c r="E247" s="275" t="s">
        <v>494</v>
      </c>
      <c r="F247" s="276" t="s">
        <v>495</v>
      </c>
      <c r="G247" s="277" t="s">
        <v>311</v>
      </c>
      <c r="H247" s="278">
        <v>83.917</v>
      </c>
      <c r="I247" s="279"/>
      <c r="J247" s="280">
        <f>ROUND(I247*H247,2)</f>
        <v>0</v>
      </c>
      <c r="K247" s="276" t="s">
        <v>148</v>
      </c>
      <c r="L247" s="281"/>
      <c r="M247" s="282" t="s">
        <v>1</v>
      </c>
      <c r="N247" s="283" t="s">
        <v>44</v>
      </c>
      <c r="O247" s="91"/>
      <c r="P247" s="228">
        <f>O247*H247</f>
        <v>0</v>
      </c>
      <c r="Q247" s="228">
        <v>0.18135</v>
      </c>
      <c r="R247" s="228">
        <f>Q247*H247</f>
        <v>15.218347950000002</v>
      </c>
      <c r="S247" s="228">
        <v>0</v>
      </c>
      <c r="T247" s="229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0" t="s">
        <v>346</v>
      </c>
      <c r="AT247" s="230" t="s">
        <v>469</v>
      </c>
      <c r="AU247" s="230" t="s">
        <v>89</v>
      </c>
      <c r="AY247" s="17" t="s">
        <v>141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7" t="s">
        <v>87</v>
      </c>
      <c r="BK247" s="231">
        <f>ROUND(I247*H247,2)</f>
        <v>0</v>
      </c>
      <c r="BL247" s="17" t="s">
        <v>149</v>
      </c>
      <c r="BM247" s="230" t="s">
        <v>496</v>
      </c>
    </row>
    <row r="248" spans="1:47" s="2" customFormat="1" ht="12">
      <c r="A248" s="38"/>
      <c r="B248" s="39"/>
      <c r="C248" s="40"/>
      <c r="D248" s="232" t="s">
        <v>151</v>
      </c>
      <c r="E248" s="40"/>
      <c r="F248" s="233" t="s">
        <v>497</v>
      </c>
      <c r="G248" s="40"/>
      <c r="H248" s="40"/>
      <c r="I248" s="234"/>
      <c r="J248" s="40"/>
      <c r="K248" s="40"/>
      <c r="L248" s="44"/>
      <c r="M248" s="235"/>
      <c r="N248" s="236"/>
      <c r="O248" s="91"/>
      <c r="P248" s="91"/>
      <c r="Q248" s="91"/>
      <c r="R248" s="91"/>
      <c r="S248" s="91"/>
      <c r="T248" s="92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151</v>
      </c>
      <c r="AU248" s="17" t="s">
        <v>89</v>
      </c>
    </row>
    <row r="249" spans="1:51" s="13" customFormat="1" ht="12">
      <c r="A249" s="13"/>
      <c r="B249" s="237"/>
      <c r="C249" s="238"/>
      <c r="D249" s="232" t="s">
        <v>153</v>
      </c>
      <c r="E249" s="239" t="s">
        <v>1</v>
      </c>
      <c r="F249" s="240" t="s">
        <v>498</v>
      </c>
      <c r="G249" s="238"/>
      <c r="H249" s="241">
        <v>83.917</v>
      </c>
      <c r="I249" s="242"/>
      <c r="J249" s="238"/>
      <c r="K249" s="238"/>
      <c r="L249" s="243"/>
      <c r="M249" s="244"/>
      <c r="N249" s="245"/>
      <c r="O249" s="245"/>
      <c r="P249" s="245"/>
      <c r="Q249" s="245"/>
      <c r="R249" s="245"/>
      <c r="S249" s="245"/>
      <c r="T249" s="246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7" t="s">
        <v>153</v>
      </c>
      <c r="AU249" s="247" t="s">
        <v>89</v>
      </c>
      <c r="AV249" s="13" t="s">
        <v>89</v>
      </c>
      <c r="AW249" s="13" t="s">
        <v>36</v>
      </c>
      <c r="AX249" s="13" t="s">
        <v>87</v>
      </c>
      <c r="AY249" s="247" t="s">
        <v>141</v>
      </c>
    </row>
    <row r="250" spans="1:65" s="2" customFormat="1" ht="21.75" customHeight="1">
      <c r="A250" s="38"/>
      <c r="B250" s="39"/>
      <c r="C250" s="274" t="s">
        <v>499</v>
      </c>
      <c r="D250" s="274" t="s">
        <v>469</v>
      </c>
      <c r="E250" s="275" t="s">
        <v>500</v>
      </c>
      <c r="F250" s="276" t="s">
        <v>501</v>
      </c>
      <c r="G250" s="277" t="s">
        <v>311</v>
      </c>
      <c r="H250" s="278">
        <v>158.206</v>
      </c>
      <c r="I250" s="279"/>
      <c r="J250" s="280">
        <f>ROUND(I250*H250,2)</f>
        <v>0</v>
      </c>
      <c r="K250" s="276" t="s">
        <v>148</v>
      </c>
      <c r="L250" s="281"/>
      <c r="M250" s="282" t="s">
        <v>1</v>
      </c>
      <c r="N250" s="283" t="s">
        <v>44</v>
      </c>
      <c r="O250" s="91"/>
      <c r="P250" s="228">
        <f>O250*H250</f>
        <v>0</v>
      </c>
      <c r="Q250" s="228">
        <v>0.176</v>
      </c>
      <c r="R250" s="228">
        <f>Q250*H250</f>
        <v>27.844255999999998</v>
      </c>
      <c r="S250" s="228">
        <v>0</v>
      </c>
      <c r="T250" s="229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0" t="s">
        <v>346</v>
      </c>
      <c r="AT250" s="230" t="s">
        <v>469</v>
      </c>
      <c r="AU250" s="230" t="s">
        <v>89</v>
      </c>
      <c r="AY250" s="17" t="s">
        <v>141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7" t="s">
        <v>87</v>
      </c>
      <c r="BK250" s="231">
        <f>ROUND(I250*H250,2)</f>
        <v>0</v>
      </c>
      <c r="BL250" s="17" t="s">
        <v>149</v>
      </c>
      <c r="BM250" s="230" t="s">
        <v>502</v>
      </c>
    </row>
    <row r="251" spans="1:47" s="2" customFormat="1" ht="12">
      <c r="A251" s="38"/>
      <c r="B251" s="39"/>
      <c r="C251" s="40"/>
      <c r="D251" s="232" t="s">
        <v>151</v>
      </c>
      <c r="E251" s="40"/>
      <c r="F251" s="233" t="s">
        <v>501</v>
      </c>
      <c r="G251" s="40"/>
      <c r="H251" s="40"/>
      <c r="I251" s="234"/>
      <c r="J251" s="40"/>
      <c r="K251" s="40"/>
      <c r="L251" s="44"/>
      <c r="M251" s="235"/>
      <c r="N251" s="236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151</v>
      </c>
      <c r="AU251" s="17" t="s">
        <v>89</v>
      </c>
    </row>
    <row r="252" spans="1:51" s="13" customFormat="1" ht="12">
      <c r="A252" s="13"/>
      <c r="B252" s="237"/>
      <c r="C252" s="238"/>
      <c r="D252" s="232" t="s">
        <v>153</v>
      </c>
      <c r="E252" s="239" t="s">
        <v>1</v>
      </c>
      <c r="F252" s="240" t="s">
        <v>503</v>
      </c>
      <c r="G252" s="238"/>
      <c r="H252" s="241">
        <v>158.206</v>
      </c>
      <c r="I252" s="242"/>
      <c r="J252" s="238"/>
      <c r="K252" s="238"/>
      <c r="L252" s="243"/>
      <c r="M252" s="244"/>
      <c r="N252" s="245"/>
      <c r="O252" s="245"/>
      <c r="P252" s="245"/>
      <c r="Q252" s="245"/>
      <c r="R252" s="245"/>
      <c r="S252" s="245"/>
      <c r="T252" s="24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7" t="s">
        <v>153</v>
      </c>
      <c r="AU252" s="247" t="s">
        <v>89</v>
      </c>
      <c r="AV252" s="13" t="s">
        <v>89</v>
      </c>
      <c r="AW252" s="13" t="s">
        <v>36</v>
      </c>
      <c r="AX252" s="13" t="s">
        <v>87</v>
      </c>
      <c r="AY252" s="247" t="s">
        <v>141</v>
      </c>
    </row>
    <row r="253" spans="1:65" s="2" customFormat="1" ht="24.15" customHeight="1">
      <c r="A253" s="38"/>
      <c r="B253" s="39"/>
      <c r="C253" s="274" t="s">
        <v>504</v>
      </c>
      <c r="D253" s="274" t="s">
        <v>469</v>
      </c>
      <c r="E253" s="275" t="s">
        <v>505</v>
      </c>
      <c r="F253" s="276" t="s">
        <v>506</v>
      </c>
      <c r="G253" s="277" t="s">
        <v>311</v>
      </c>
      <c r="H253" s="278">
        <v>29.071</v>
      </c>
      <c r="I253" s="279"/>
      <c r="J253" s="280">
        <f>ROUND(I253*H253,2)</f>
        <v>0</v>
      </c>
      <c r="K253" s="276" t="s">
        <v>148</v>
      </c>
      <c r="L253" s="281"/>
      <c r="M253" s="282" t="s">
        <v>1</v>
      </c>
      <c r="N253" s="283" t="s">
        <v>44</v>
      </c>
      <c r="O253" s="91"/>
      <c r="P253" s="228">
        <f>O253*H253</f>
        <v>0</v>
      </c>
      <c r="Q253" s="228">
        <v>0.175</v>
      </c>
      <c r="R253" s="228">
        <f>Q253*H253</f>
        <v>5.087425</v>
      </c>
      <c r="S253" s="228">
        <v>0</v>
      </c>
      <c r="T253" s="229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0" t="s">
        <v>346</v>
      </c>
      <c r="AT253" s="230" t="s">
        <v>469</v>
      </c>
      <c r="AU253" s="230" t="s">
        <v>89</v>
      </c>
      <c r="AY253" s="17" t="s">
        <v>141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7" t="s">
        <v>87</v>
      </c>
      <c r="BK253" s="231">
        <f>ROUND(I253*H253,2)</f>
        <v>0</v>
      </c>
      <c r="BL253" s="17" t="s">
        <v>149</v>
      </c>
      <c r="BM253" s="230" t="s">
        <v>507</v>
      </c>
    </row>
    <row r="254" spans="1:47" s="2" customFormat="1" ht="12">
      <c r="A254" s="38"/>
      <c r="B254" s="39"/>
      <c r="C254" s="40"/>
      <c r="D254" s="232" t="s">
        <v>151</v>
      </c>
      <c r="E254" s="40"/>
      <c r="F254" s="233" t="s">
        <v>508</v>
      </c>
      <c r="G254" s="40"/>
      <c r="H254" s="40"/>
      <c r="I254" s="234"/>
      <c r="J254" s="40"/>
      <c r="K254" s="40"/>
      <c r="L254" s="44"/>
      <c r="M254" s="235"/>
      <c r="N254" s="236"/>
      <c r="O254" s="91"/>
      <c r="P254" s="91"/>
      <c r="Q254" s="91"/>
      <c r="R254" s="91"/>
      <c r="S254" s="91"/>
      <c r="T254" s="92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151</v>
      </c>
      <c r="AU254" s="17" t="s">
        <v>89</v>
      </c>
    </row>
    <row r="255" spans="1:51" s="13" customFormat="1" ht="12">
      <c r="A255" s="13"/>
      <c r="B255" s="237"/>
      <c r="C255" s="238"/>
      <c r="D255" s="232" t="s">
        <v>153</v>
      </c>
      <c r="E255" s="239" t="s">
        <v>1</v>
      </c>
      <c r="F255" s="240" t="s">
        <v>509</v>
      </c>
      <c r="G255" s="238"/>
      <c r="H255" s="241">
        <v>29.071</v>
      </c>
      <c r="I255" s="242"/>
      <c r="J255" s="238"/>
      <c r="K255" s="238"/>
      <c r="L255" s="243"/>
      <c r="M255" s="244"/>
      <c r="N255" s="245"/>
      <c r="O255" s="245"/>
      <c r="P255" s="245"/>
      <c r="Q255" s="245"/>
      <c r="R255" s="245"/>
      <c r="S255" s="245"/>
      <c r="T255" s="246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7" t="s">
        <v>153</v>
      </c>
      <c r="AU255" s="247" t="s">
        <v>89</v>
      </c>
      <c r="AV255" s="13" t="s">
        <v>89</v>
      </c>
      <c r="AW255" s="13" t="s">
        <v>36</v>
      </c>
      <c r="AX255" s="13" t="s">
        <v>87</v>
      </c>
      <c r="AY255" s="247" t="s">
        <v>141</v>
      </c>
    </row>
    <row r="256" spans="1:65" s="2" customFormat="1" ht="24.15" customHeight="1">
      <c r="A256" s="38"/>
      <c r="B256" s="39"/>
      <c r="C256" s="274" t="s">
        <v>510</v>
      </c>
      <c r="D256" s="274" t="s">
        <v>469</v>
      </c>
      <c r="E256" s="275" t="s">
        <v>511</v>
      </c>
      <c r="F256" s="276" t="s">
        <v>512</v>
      </c>
      <c r="G256" s="277" t="s">
        <v>311</v>
      </c>
      <c r="H256" s="278">
        <v>4.354</v>
      </c>
      <c r="I256" s="279"/>
      <c r="J256" s="280">
        <f>ROUND(I256*H256,2)</f>
        <v>0</v>
      </c>
      <c r="K256" s="276" t="s">
        <v>513</v>
      </c>
      <c r="L256" s="281"/>
      <c r="M256" s="282" t="s">
        <v>1</v>
      </c>
      <c r="N256" s="283" t="s">
        <v>44</v>
      </c>
      <c r="O256" s="91"/>
      <c r="P256" s="228">
        <f>O256*H256</f>
        <v>0</v>
      </c>
      <c r="Q256" s="228">
        <v>0.1852</v>
      </c>
      <c r="R256" s="228">
        <f>Q256*H256</f>
        <v>0.8063608</v>
      </c>
      <c r="S256" s="228">
        <v>0</v>
      </c>
      <c r="T256" s="229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0" t="s">
        <v>346</v>
      </c>
      <c r="AT256" s="230" t="s">
        <v>469</v>
      </c>
      <c r="AU256" s="230" t="s">
        <v>89</v>
      </c>
      <c r="AY256" s="17" t="s">
        <v>141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7" t="s">
        <v>87</v>
      </c>
      <c r="BK256" s="231">
        <f>ROUND(I256*H256,2)</f>
        <v>0</v>
      </c>
      <c r="BL256" s="17" t="s">
        <v>149</v>
      </c>
      <c r="BM256" s="230" t="s">
        <v>514</v>
      </c>
    </row>
    <row r="257" spans="1:47" s="2" customFormat="1" ht="12">
      <c r="A257" s="38"/>
      <c r="B257" s="39"/>
      <c r="C257" s="40"/>
      <c r="D257" s="232" t="s">
        <v>151</v>
      </c>
      <c r="E257" s="40"/>
      <c r="F257" s="233" t="s">
        <v>508</v>
      </c>
      <c r="G257" s="40"/>
      <c r="H257" s="40"/>
      <c r="I257" s="234"/>
      <c r="J257" s="40"/>
      <c r="K257" s="40"/>
      <c r="L257" s="44"/>
      <c r="M257" s="235"/>
      <c r="N257" s="236"/>
      <c r="O257" s="91"/>
      <c r="P257" s="91"/>
      <c r="Q257" s="91"/>
      <c r="R257" s="91"/>
      <c r="S257" s="91"/>
      <c r="T257" s="92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151</v>
      </c>
      <c r="AU257" s="17" t="s">
        <v>89</v>
      </c>
    </row>
    <row r="258" spans="1:51" s="13" customFormat="1" ht="12">
      <c r="A258" s="13"/>
      <c r="B258" s="237"/>
      <c r="C258" s="238"/>
      <c r="D258" s="232" t="s">
        <v>153</v>
      </c>
      <c r="E258" s="239" t="s">
        <v>1</v>
      </c>
      <c r="F258" s="240" t="s">
        <v>515</v>
      </c>
      <c r="G258" s="238"/>
      <c r="H258" s="241">
        <v>4.354</v>
      </c>
      <c r="I258" s="242"/>
      <c r="J258" s="238"/>
      <c r="K258" s="238"/>
      <c r="L258" s="243"/>
      <c r="M258" s="244"/>
      <c r="N258" s="245"/>
      <c r="O258" s="245"/>
      <c r="P258" s="245"/>
      <c r="Q258" s="245"/>
      <c r="R258" s="245"/>
      <c r="S258" s="245"/>
      <c r="T258" s="24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7" t="s">
        <v>153</v>
      </c>
      <c r="AU258" s="247" t="s">
        <v>89</v>
      </c>
      <c r="AV258" s="13" t="s">
        <v>89</v>
      </c>
      <c r="AW258" s="13" t="s">
        <v>36</v>
      </c>
      <c r="AX258" s="13" t="s">
        <v>87</v>
      </c>
      <c r="AY258" s="247" t="s">
        <v>141</v>
      </c>
    </row>
    <row r="259" spans="1:65" s="2" customFormat="1" ht="24.15" customHeight="1">
      <c r="A259" s="38"/>
      <c r="B259" s="39"/>
      <c r="C259" s="219" t="s">
        <v>516</v>
      </c>
      <c r="D259" s="219" t="s">
        <v>144</v>
      </c>
      <c r="E259" s="220" t="s">
        <v>517</v>
      </c>
      <c r="F259" s="221" t="s">
        <v>518</v>
      </c>
      <c r="G259" s="222" t="s">
        <v>311</v>
      </c>
      <c r="H259" s="223">
        <v>224.57</v>
      </c>
      <c r="I259" s="224"/>
      <c r="J259" s="225">
        <f>ROUND(I259*H259,2)</f>
        <v>0</v>
      </c>
      <c r="K259" s="221" t="s">
        <v>148</v>
      </c>
      <c r="L259" s="44"/>
      <c r="M259" s="226" t="s">
        <v>1</v>
      </c>
      <c r="N259" s="227" t="s">
        <v>44</v>
      </c>
      <c r="O259" s="91"/>
      <c r="P259" s="228">
        <f>O259*H259</f>
        <v>0</v>
      </c>
      <c r="Q259" s="228">
        <v>0.098</v>
      </c>
      <c r="R259" s="228">
        <f>Q259*H259</f>
        <v>22.00786</v>
      </c>
      <c r="S259" s="228">
        <v>0</v>
      </c>
      <c r="T259" s="229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0" t="s">
        <v>149</v>
      </c>
      <c r="AT259" s="230" t="s">
        <v>144</v>
      </c>
      <c r="AU259" s="230" t="s">
        <v>89</v>
      </c>
      <c r="AY259" s="17" t="s">
        <v>141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7" t="s">
        <v>87</v>
      </c>
      <c r="BK259" s="231">
        <f>ROUND(I259*H259,2)</f>
        <v>0</v>
      </c>
      <c r="BL259" s="17" t="s">
        <v>149</v>
      </c>
      <c r="BM259" s="230" t="s">
        <v>519</v>
      </c>
    </row>
    <row r="260" spans="1:47" s="2" customFormat="1" ht="12">
      <c r="A260" s="38"/>
      <c r="B260" s="39"/>
      <c r="C260" s="40"/>
      <c r="D260" s="232" t="s">
        <v>151</v>
      </c>
      <c r="E260" s="40"/>
      <c r="F260" s="233" t="s">
        <v>520</v>
      </c>
      <c r="G260" s="40"/>
      <c r="H260" s="40"/>
      <c r="I260" s="234"/>
      <c r="J260" s="40"/>
      <c r="K260" s="40"/>
      <c r="L260" s="44"/>
      <c r="M260" s="235"/>
      <c r="N260" s="236"/>
      <c r="O260" s="91"/>
      <c r="P260" s="91"/>
      <c r="Q260" s="91"/>
      <c r="R260" s="91"/>
      <c r="S260" s="91"/>
      <c r="T260" s="92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151</v>
      </c>
      <c r="AU260" s="17" t="s">
        <v>89</v>
      </c>
    </row>
    <row r="261" spans="1:51" s="13" customFormat="1" ht="12">
      <c r="A261" s="13"/>
      <c r="B261" s="237"/>
      <c r="C261" s="238"/>
      <c r="D261" s="232" t="s">
        <v>153</v>
      </c>
      <c r="E261" s="239" t="s">
        <v>197</v>
      </c>
      <c r="F261" s="240" t="s">
        <v>198</v>
      </c>
      <c r="G261" s="238"/>
      <c r="H261" s="241">
        <v>214.102</v>
      </c>
      <c r="I261" s="242"/>
      <c r="J261" s="238"/>
      <c r="K261" s="238"/>
      <c r="L261" s="243"/>
      <c r="M261" s="244"/>
      <c r="N261" s="245"/>
      <c r="O261" s="245"/>
      <c r="P261" s="245"/>
      <c r="Q261" s="245"/>
      <c r="R261" s="245"/>
      <c r="S261" s="245"/>
      <c r="T261" s="24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7" t="s">
        <v>153</v>
      </c>
      <c r="AU261" s="247" t="s">
        <v>89</v>
      </c>
      <c r="AV261" s="13" t="s">
        <v>89</v>
      </c>
      <c r="AW261" s="13" t="s">
        <v>36</v>
      </c>
      <c r="AX261" s="13" t="s">
        <v>79</v>
      </c>
      <c r="AY261" s="247" t="s">
        <v>141</v>
      </c>
    </row>
    <row r="262" spans="1:51" s="13" customFormat="1" ht="12">
      <c r="A262" s="13"/>
      <c r="B262" s="237"/>
      <c r="C262" s="238"/>
      <c r="D262" s="232" t="s">
        <v>153</v>
      </c>
      <c r="E262" s="239" t="s">
        <v>286</v>
      </c>
      <c r="F262" s="240" t="s">
        <v>287</v>
      </c>
      <c r="G262" s="238"/>
      <c r="H262" s="241">
        <v>10.468</v>
      </c>
      <c r="I262" s="242"/>
      <c r="J262" s="238"/>
      <c r="K262" s="238"/>
      <c r="L262" s="243"/>
      <c r="M262" s="244"/>
      <c r="N262" s="245"/>
      <c r="O262" s="245"/>
      <c r="P262" s="245"/>
      <c r="Q262" s="245"/>
      <c r="R262" s="245"/>
      <c r="S262" s="245"/>
      <c r="T262" s="24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7" t="s">
        <v>153</v>
      </c>
      <c r="AU262" s="247" t="s">
        <v>89</v>
      </c>
      <c r="AV262" s="13" t="s">
        <v>89</v>
      </c>
      <c r="AW262" s="13" t="s">
        <v>36</v>
      </c>
      <c r="AX262" s="13" t="s">
        <v>79</v>
      </c>
      <c r="AY262" s="247" t="s">
        <v>141</v>
      </c>
    </row>
    <row r="263" spans="1:51" s="14" customFormat="1" ht="12">
      <c r="A263" s="14"/>
      <c r="B263" s="248"/>
      <c r="C263" s="249"/>
      <c r="D263" s="232" t="s">
        <v>153</v>
      </c>
      <c r="E263" s="250" t="s">
        <v>202</v>
      </c>
      <c r="F263" s="251" t="s">
        <v>154</v>
      </c>
      <c r="G263" s="249"/>
      <c r="H263" s="252">
        <v>224.57</v>
      </c>
      <c r="I263" s="253"/>
      <c r="J263" s="249"/>
      <c r="K263" s="249"/>
      <c r="L263" s="254"/>
      <c r="M263" s="255"/>
      <c r="N263" s="256"/>
      <c r="O263" s="256"/>
      <c r="P263" s="256"/>
      <c r="Q263" s="256"/>
      <c r="R263" s="256"/>
      <c r="S263" s="256"/>
      <c r="T263" s="257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8" t="s">
        <v>153</v>
      </c>
      <c r="AU263" s="258" t="s">
        <v>89</v>
      </c>
      <c r="AV263" s="14" t="s">
        <v>149</v>
      </c>
      <c r="AW263" s="14" t="s">
        <v>36</v>
      </c>
      <c r="AX263" s="14" t="s">
        <v>87</v>
      </c>
      <c r="AY263" s="258" t="s">
        <v>141</v>
      </c>
    </row>
    <row r="264" spans="1:65" s="2" customFormat="1" ht="16.5" customHeight="1">
      <c r="A264" s="38"/>
      <c r="B264" s="39"/>
      <c r="C264" s="274" t="s">
        <v>521</v>
      </c>
      <c r="D264" s="274" t="s">
        <v>469</v>
      </c>
      <c r="E264" s="275" t="s">
        <v>522</v>
      </c>
      <c r="F264" s="276" t="s">
        <v>523</v>
      </c>
      <c r="G264" s="277" t="s">
        <v>311</v>
      </c>
      <c r="H264" s="278">
        <v>10.677</v>
      </c>
      <c r="I264" s="279"/>
      <c r="J264" s="280">
        <f>ROUND(I264*H264,2)</f>
        <v>0</v>
      </c>
      <c r="K264" s="276" t="s">
        <v>148</v>
      </c>
      <c r="L264" s="281"/>
      <c r="M264" s="282" t="s">
        <v>1</v>
      </c>
      <c r="N264" s="283" t="s">
        <v>44</v>
      </c>
      <c r="O264" s="91"/>
      <c r="P264" s="228">
        <f>O264*H264</f>
        <v>0</v>
      </c>
      <c r="Q264" s="228">
        <v>0.11278</v>
      </c>
      <c r="R264" s="228">
        <f>Q264*H264</f>
        <v>1.20415206</v>
      </c>
      <c r="S264" s="228">
        <v>0</v>
      </c>
      <c r="T264" s="229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0" t="s">
        <v>346</v>
      </c>
      <c r="AT264" s="230" t="s">
        <v>469</v>
      </c>
      <c r="AU264" s="230" t="s">
        <v>89</v>
      </c>
      <c r="AY264" s="17" t="s">
        <v>141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7" t="s">
        <v>87</v>
      </c>
      <c r="BK264" s="231">
        <f>ROUND(I264*H264,2)</f>
        <v>0</v>
      </c>
      <c r="BL264" s="17" t="s">
        <v>149</v>
      </c>
      <c r="BM264" s="230" t="s">
        <v>524</v>
      </c>
    </row>
    <row r="265" spans="1:47" s="2" customFormat="1" ht="12">
      <c r="A265" s="38"/>
      <c r="B265" s="39"/>
      <c r="C265" s="40"/>
      <c r="D265" s="232" t="s">
        <v>151</v>
      </c>
      <c r="E265" s="40"/>
      <c r="F265" s="233" t="s">
        <v>523</v>
      </c>
      <c r="G265" s="40"/>
      <c r="H265" s="40"/>
      <c r="I265" s="234"/>
      <c r="J265" s="40"/>
      <c r="K265" s="40"/>
      <c r="L265" s="44"/>
      <c r="M265" s="235"/>
      <c r="N265" s="236"/>
      <c r="O265" s="91"/>
      <c r="P265" s="91"/>
      <c r="Q265" s="91"/>
      <c r="R265" s="91"/>
      <c r="S265" s="91"/>
      <c r="T265" s="92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151</v>
      </c>
      <c r="AU265" s="17" t="s">
        <v>89</v>
      </c>
    </row>
    <row r="266" spans="1:51" s="13" customFormat="1" ht="12">
      <c r="A266" s="13"/>
      <c r="B266" s="237"/>
      <c r="C266" s="238"/>
      <c r="D266" s="232" t="s">
        <v>153</v>
      </c>
      <c r="E266" s="239" t="s">
        <v>1</v>
      </c>
      <c r="F266" s="240" t="s">
        <v>525</v>
      </c>
      <c r="G266" s="238"/>
      <c r="H266" s="241">
        <v>10.677</v>
      </c>
      <c r="I266" s="242"/>
      <c r="J266" s="238"/>
      <c r="K266" s="238"/>
      <c r="L266" s="243"/>
      <c r="M266" s="244"/>
      <c r="N266" s="245"/>
      <c r="O266" s="245"/>
      <c r="P266" s="245"/>
      <c r="Q266" s="245"/>
      <c r="R266" s="245"/>
      <c r="S266" s="245"/>
      <c r="T266" s="24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7" t="s">
        <v>153</v>
      </c>
      <c r="AU266" s="247" t="s">
        <v>89</v>
      </c>
      <c r="AV266" s="13" t="s">
        <v>89</v>
      </c>
      <c r="AW266" s="13" t="s">
        <v>36</v>
      </c>
      <c r="AX266" s="13" t="s">
        <v>87</v>
      </c>
      <c r="AY266" s="247" t="s">
        <v>141</v>
      </c>
    </row>
    <row r="267" spans="1:65" s="2" customFormat="1" ht="24.15" customHeight="1">
      <c r="A267" s="38"/>
      <c r="B267" s="39"/>
      <c r="C267" s="274" t="s">
        <v>526</v>
      </c>
      <c r="D267" s="274" t="s">
        <v>469</v>
      </c>
      <c r="E267" s="275" t="s">
        <v>527</v>
      </c>
      <c r="F267" s="276" t="s">
        <v>528</v>
      </c>
      <c r="G267" s="277" t="s">
        <v>311</v>
      </c>
      <c r="H267" s="278">
        <v>220.525</v>
      </c>
      <c r="I267" s="279"/>
      <c r="J267" s="280">
        <f>ROUND(I267*H267,2)</f>
        <v>0</v>
      </c>
      <c r="K267" s="276" t="s">
        <v>513</v>
      </c>
      <c r="L267" s="281"/>
      <c r="M267" s="282" t="s">
        <v>1</v>
      </c>
      <c r="N267" s="283" t="s">
        <v>44</v>
      </c>
      <c r="O267" s="91"/>
      <c r="P267" s="228">
        <f>O267*H267</f>
        <v>0</v>
      </c>
      <c r="Q267" s="228">
        <v>0.1486</v>
      </c>
      <c r="R267" s="228">
        <f>Q267*H267</f>
        <v>32.770015</v>
      </c>
      <c r="S267" s="228">
        <v>0</v>
      </c>
      <c r="T267" s="229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0" t="s">
        <v>346</v>
      </c>
      <c r="AT267" s="230" t="s">
        <v>469</v>
      </c>
      <c r="AU267" s="230" t="s">
        <v>89</v>
      </c>
      <c r="AY267" s="17" t="s">
        <v>141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7" t="s">
        <v>87</v>
      </c>
      <c r="BK267" s="231">
        <f>ROUND(I267*H267,2)</f>
        <v>0</v>
      </c>
      <c r="BL267" s="17" t="s">
        <v>149</v>
      </c>
      <c r="BM267" s="230" t="s">
        <v>529</v>
      </c>
    </row>
    <row r="268" spans="1:47" s="2" customFormat="1" ht="12">
      <c r="A268" s="38"/>
      <c r="B268" s="39"/>
      <c r="C268" s="40"/>
      <c r="D268" s="232" t="s">
        <v>151</v>
      </c>
      <c r="E268" s="40"/>
      <c r="F268" s="233" t="s">
        <v>501</v>
      </c>
      <c r="G268" s="40"/>
      <c r="H268" s="40"/>
      <c r="I268" s="234"/>
      <c r="J268" s="40"/>
      <c r="K268" s="40"/>
      <c r="L268" s="44"/>
      <c r="M268" s="235"/>
      <c r="N268" s="236"/>
      <c r="O268" s="91"/>
      <c r="P268" s="91"/>
      <c r="Q268" s="91"/>
      <c r="R268" s="91"/>
      <c r="S268" s="91"/>
      <c r="T268" s="92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151</v>
      </c>
      <c r="AU268" s="17" t="s">
        <v>89</v>
      </c>
    </row>
    <row r="269" spans="1:51" s="13" customFormat="1" ht="12">
      <c r="A269" s="13"/>
      <c r="B269" s="237"/>
      <c r="C269" s="238"/>
      <c r="D269" s="232" t="s">
        <v>153</v>
      </c>
      <c r="E269" s="239" t="s">
        <v>1</v>
      </c>
      <c r="F269" s="240" t="s">
        <v>530</v>
      </c>
      <c r="G269" s="238"/>
      <c r="H269" s="241">
        <v>220.525</v>
      </c>
      <c r="I269" s="242"/>
      <c r="J269" s="238"/>
      <c r="K269" s="238"/>
      <c r="L269" s="243"/>
      <c r="M269" s="244"/>
      <c r="N269" s="245"/>
      <c r="O269" s="245"/>
      <c r="P269" s="245"/>
      <c r="Q269" s="245"/>
      <c r="R269" s="245"/>
      <c r="S269" s="245"/>
      <c r="T269" s="24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7" t="s">
        <v>153</v>
      </c>
      <c r="AU269" s="247" t="s">
        <v>89</v>
      </c>
      <c r="AV269" s="13" t="s">
        <v>89</v>
      </c>
      <c r="AW269" s="13" t="s">
        <v>36</v>
      </c>
      <c r="AX269" s="13" t="s">
        <v>87</v>
      </c>
      <c r="AY269" s="247" t="s">
        <v>141</v>
      </c>
    </row>
    <row r="270" spans="1:63" s="12" customFormat="1" ht="22.8" customHeight="1">
      <c r="A270" s="12"/>
      <c r="B270" s="203"/>
      <c r="C270" s="204"/>
      <c r="D270" s="205" t="s">
        <v>78</v>
      </c>
      <c r="E270" s="217" t="s">
        <v>346</v>
      </c>
      <c r="F270" s="217" t="s">
        <v>531</v>
      </c>
      <c r="G270" s="204"/>
      <c r="H270" s="204"/>
      <c r="I270" s="207"/>
      <c r="J270" s="218">
        <f>BK270</f>
        <v>0</v>
      </c>
      <c r="K270" s="204"/>
      <c r="L270" s="209"/>
      <c r="M270" s="210"/>
      <c r="N270" s="211"/>
      <c r="O270" s="211"/>
      <c r="P270" s="212">
        <f>SUM(P271:P337)</f>
        <v>0</v>
      </c>
      <c r="Q270" s="211"/>
      <c r="R270" s="212">
        <f>SUM(R271:R337)</f>
        <v>27.875749999999996</v>
      </c>
      <c r="S270" s="211"/>
      <c r="T270" s="213">
        <f>SUM(T271:T337)</f>
        <v>10.921679999999999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14" t="s">
        <v>87</v>
      </c>
      <c r="AT270" s="215" t="s">
        <v>78</v>
      </c>
      <c r="AU270" s="215" t="s">
        <v>87</v>
      </c>
      <c r="AY270" s="214" t="s">
        <v>141</v>
      </c>
      <c r="BK270" s="216">
        <f>SUM(BK271:BK337)</f>
        <v>0</v>
      </c>
    </row>
    <row r="271" spans="1:65" s="2" customFormat="1" ht="24.15" customHeight="1">
      <c r="A271" s="38"/>
      <c r="B271" s="39"/>
      <c r="C271" s="219" t="s">
        <v>532</v>
      </c>
      <c r="D271" s="219" t="s">
        <v>144</v>
      </c>
      <c r="E271" s="220" t="s">
        <v>533</v>
      </c>
      <c r="F271" s="221" t="s">
        <v>534</v>
      </c>
      <c r="G271" s="222" t="s">
        <v>535</v>
      </c>
      <c r="H271" s="223">
        <v>28</v>
      </c>
      <c r="I271" s="224"/>
      <c r="J271" s="225">
        <f>ROUND(I271*H271,2)</f>
        <v>0</v>
      </c>
      <c r="K271" s="221" t="s">
        <v>148</v>
      </c>
      <c r="L271" s="44"/>
      <c r="M271" s="226" t="s">
        <v>1</v>
      </c>
      <c r="N271" s="227" t="s">
        <v>44</v>
      </c>
      <c r="O271" s="91"/>
      <c r="P271" s="228">
        <f>O271*H271</f>
        <v>0</v>
      </c>
      <c r="Q271" s="228">
        <v>0.00276</v>
      </c>
      <c r="R271" s="228">
        <f>Q271*H271</f>
        <v>0.07728</v>
      </c>
      <c r="S271" s="228">
        <v>0</v>
      </c>
      <c r="T271" s="229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0" t="s">
        <v>149</v>
      </c>
      <c r="AT271" s="230" t="s">
        <v>144</v>
      </c>
      <c r="AU271" s="230" t="s">
        <v>89</v>
      </c>
      <c r="AY271" s="17" t="s">
        <v>141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7" t="s">
        <v>87</v>
      </c>
      <c r="BK271" s="231">
        <f>ROUND(I271*H271,2)</f>
        <v>0</v>
      </c>
      <c r="BL271" s="17" t="s">
        <v>149</v>
      </c>
      <c r="BM271" s="230" t="s">
        <v>536</v>
      </c>
    </row>
    <row r="272" spans="1:47" s="2" customFormat="1" ht="12">
      <c r="A272" s="38"/>
      <c r="B272" s="39"/>
      <c r="C272" s="40"/>
      <c r="D272" s="232" t="s">
        <v>151</v>
      </c>
      <c r="E272" s="40"/>
      <c r="F272" s="233" t="s">
        <v>537</v>
      </c>
      <c r="G272" s="40"/>
      <c r="H272" s="40"/>
      <c r="I272" s="234"/>
      <c r="J272" s="40"/>
      <c r="K272" s="40"/>
      <c r="L272" s="44"/>
      <c r="M272" s="235"/>
      <c r="N272" s="236"/>
      <c r="O272" s="91"/>
      <c r="P272" s="91"/>
      <c r="Q272" s="91"/>
      <c r="R272" s="91"/>
      <c r="S272" s="91"/>
      <c r="T272" s="92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151</v>
      </c>
      <c r="AU272" s="17" t="s">
        <v>89</v>
      </c>
    </row>
    <row r="273" spans="1:51" s="13" customFormat="1" ht="12">
      <c r="A273" s="13"/>
      <c r="B273" s="237"/>
      <c r="C273" s="238"/>
      <c r="D273" s="232" t="s">
        <v>153</v>
      </c>
      <c r="E273" s="239" t="s">
        <v>209</v>
      </c>
      <c r="F273" s="240" t="s">
        <v>538</v>
      </c>
      <c r="G273" s="238"/>
      <c r="H273" s="241">
        <v>28</v>
      </c>
      <c r="I273" s="242"/>
      <c r="J273" s="238"/>
      <c r="K273" s="238"/>
      <c r="L273" s="243"/>
      <c r="M273" s="244"/>
      <c r="N273" s="245"/>
      <c r="O273" s="245"/>
      <c r="P273" s="245"/>
      <c r="Q273" s="245"/>
      <c r="R273" s="245"/>
      <c r="S273" s="245"/>
      <c r="T273" s="24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7" t="s">
        <v>153</v>
      </c>
      <c r="AU273" s="247" t="s">
        <v>89</v>
      </c>
      <c r="AV273" s="13" t="s">
        <v>89</v>
      </c>
      <c r="AW273" s="13" t="s">
        <v>36</v>
      </c>
      <c r="AX273" s="13" t="s">
        <v>87</v>
      </c>
      <c r="AY273" s="247" t="s">
        <v>141</v>
      </c>
    </row>
    <row r="274" spans="1:65" s="2" customFormat="1" ht="33" customHeight="1">
      <c r="A274" s="38"/>
      <c r="B274" s="39"/>
      <c r="C274" s="219" t="s">
        <v>285</v>
      </c>
      <c r="D274" s="219" t="s">
        <v>144</v>
      </c>
      <c r="E274" s="220" t="s">
        <v>539</v>
      </c>
      <c r="F274" s="221" t="s">
        <v>540</v>
      </c>
      <c r="G274" s="222" t="s">
        <v>147</v>
      </c>
      <c r="H274" s="223">
        <v>1</v>
      </c>
      <c r="I274" s="224"/>
      <c r="J274" s="225">
        <f>ROUND(I274*H274,2)</f>
        <v>0</v>
      </c>
      <c r="K274" s="221" t="s">
        <v>148</v>
      </c>
      <c r="L274" s="44"/>
      <c r="M274" s="226" t="s">
        <v>1</v>
      </c>
      <c r="N274" s="227" t="s">
        <v>44</v>
      </c>
      <c r="O274" s="91"/>
      <c r="P274" s="228">
        <f>O274*H274</f>
        <v>0</v>
      </c>
      <c r="Q274" s="228">
        <v>0</v>
      </c>
      <c r="R274" s="228">
        <f>Q274*H274</f>
        <v>0</v>
      </c>
      <c r="S274" s="228">
        <v>0</v>
      </c>
      <c r="T274" s="229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30" t="s">
        <v>149</v>
      </c>
      <c r="AT274" s="230" t="s">
        <v>144</v>
      </c>
      <c r="AU274" s="230" t="s">
        <v>89</v>
      </c>
      <c r="AY274" s="17" t="s">
        <v>141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7" t="s">
        <v>87</v>
      </c>
      <c r="BK274" s="231">
        <f>ROUND(I274*H274,2)</f>
        <v>0</v>
      </c>
      <c r="BL274" s="17" t="s">
        <v>149</v>
      </c>
      <c r="BM274" s="230" t="s">
        <v>541</v>
      </c>
    </row>
    <row r="275" spans="1:47" s="2" customFormat="1" ht="12">
      <c r="A275" s="38"/>
      <c r="B275" s="39"/>
      <c r="C275" s="40"/>
      <c r="D275" s="232" t="s">
        <v>151</v>
      </c>
      <c r="E275" s="40"/>
      <c r="F275" s="233" t="s">
        <v>542</v>
      </c>
      <c r="G275" s="40"/>
      <c r="H275" s="40"/>
      <c r="I275" s="234"/>
      <c r="J275" s="40"/>
      <c r="K275" s="40"/>
      <c r="L275" s="44"/>
      <c r="M275" s="235"/>
      <c r="N275" s="236"/>
      <c r="O275" s="91"/>
      <c r="P275" s="91"/>
      <c r="Q275" s="91"/>
      <c r="R275" s="91"/>
      <c r="S275" s="91"/>
      <c r="T275" s="92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151</v>
      </c>
      <c r="AU275" s="17" t="s">
        <v>89</v>
      </c>
    </row>
    <row r="276" spans="1:65" s="2" customFormat="1" ht="16.5" customHeight="1">
      <c r="A276" s="38"/>
      <c r="B276" s="39"/>
      <c r="C276" s="274" t="s">
        <v>543</v>
      </c>
      <c r="D276" s="274" t="s">
        <v>469</v>
      </c>
      <c r="E276" s="275" t="s">
        <v>544</v>
      </c>
      <c r="F276" s="276" t="s">
        <v>545</v>
      </c>
      <c r="G276" s="277" t="s">
        <v>147</v>
      </c>
      <c r="H276" s="278">
        <v>1</v>
      </c>
      <c r="I276" s="279"/>
      <c r="J276" s="280">
        <f>ROUND(I276*H276,2)</f>
        <v>0</v>
      </c>
      <c r="K276" s="276" t="s">
        <v>148</v>
      </c>
      <c r="L276" s="281"/>
      <c r="M276" s="282" t="s">
        <v>1</v>
      </c>
      <c r="N276" s="283" t="s">
        <v>44</v>
      </c>
      <c r="O276" s="91"/>
      <c r="P276" s="228">
        <f>O276*H276</f>
        <v>0</v>
      </c>
      <c r="Q276" s="228">
        <v>0.00045</v>
      </c>
      <c r="R276" s="228">
        <f>Q276*H276</f>
        <v>0.00045</v>
      </c>
      <c r="S276" s="228">
        <v>0</v>
      </c>
      <c r="T276" s="229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0" t="s">
        <v>346</v>
      </c>
      <c r="AT276" s="230" t="s">
        <v>469</v>
      </c>
      <c r="AU276" s="230" t="s">
        <v>89</v>
      </c>
      <c r="AY276" s="17" t="s">
        <v>141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7" t="s">
        <v>87</v>
      </c>
      <c r="BK276" s="231">
        <f>ROUND(I276*H276,2)</f>
        <v>0</v>
      </c>
      <c r="BL276" s="17" t="s">
        <v>149</v>
      </c>
      <c r="BM276" s="230" t="s">
        <v>546</v>
      </c>
    </row>
    <row r="277" spans="1:47" s="2" customFormat="1" ht="12">
      <c r="A277" s="38"/>
      <c r="B277" s="39"/>
      <c r="C277" s="40"/>
      <c r="D277" s="232" t="s">
        <v>151</v>
      </c>
      <c r="E277" s="40"/>
      <c r="F277" s="233" t="s">
        <v>545</v>
      </c>
      <c r="G277" s="40"/>
      <c r="H277" s="40"/>
      <c r="I277" s="234"/>
      <c r="J277" s="40"/>
      <c r="K277" s="40"/>
      <c r="L277" s="44"/>
      <c r="M277" s="235"/>
      <c r="N277" s="236"/>
      <c r="O277" s="91"/>
      <c r="P277" s="91"/>
      <c r="Q277" s="91"/>
      <c r="R277" s="91"/>
      <c r="S277" s="91"/>
      <c r="T277" s="92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151</v>
      </c>
      <c r="AU277" s="17" t="s">
        <v>89</v>
      </c>
    </row>
    <row r="278" spans="1:65" s="2" customFormat="1" ht="33" customHeight="1">
      <c r="A278" s="38"/>
      <c r="B278" s="39"/>
      <c r="C278" s="219" t="s">
        <v>547</v>
      </c>
      <c r="D278" s="219" t="s">
        <v>144</v>
      </c>
      <c r="E278" s="220" t="s">
        <v>548</v>
      </c>
      <c r="F278" s="221" t="s">
        <v>549</v>
      </c>
      <c r="G278" s="222" t="s">
        <v>147</v>
      </c>
      <c r="H278" s="223">
        <v>63</v>
      </c>
      <c r="I278" s="224"/>
      <c r="J278" s="225">
        <f>ROUND(I278*H278,2)</f>
        <v>0</v>
      </c>
      <c r="K278" s="221" t="s">
        <v>148</v>
      </c>
      <c r="L278" s="44"/>
      <c r="M278" s="226" t="s">
        <v>1</v>
      </c>
      <c r="N278" s="227" t="s">
        <v>44</v>
      </c>
      <c r="O278" s="91"/>
      <c r="P278" s="228">
        <f>O278*H278</f>
        <v>0</v>
      </c>
      <c r="Q278" s="228">
        <v>0</v>
      </c>
      <c r="R278" s="228">
        <f>Q278*H278</f>
        <v>0</v>
      </c>
      <c r="S278" s="228">
        <v>0</v>
      </c>
      <c r="T278" s="229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0" t="s">
        <v>149</v>
      </c>
      <c r="AT278" s="230" t="s">
        <v>144</v>
      </c>
      <c r="AU278" s="230" t="s">
        <v>89</v>
      </c>
      <c r="AY278" s="17" t="s">
        <v>141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7" t="s">
        <v>87</v>
      </c>
      <c r="BK278" s="231">
        <f>ROUND(I278*H278,2)</f>
        <v>0</v>
      </c>
      <c r="BL278" s="17" t="s">
        <v>149</v>
      </c>
      <c r="BM278" s="230" t="s">
        <v>550</v>
      </c>
    </row>
    <row r="279" spans="1:47" s="2" customFormat="1" ht="12">
      <c r="A279" s="38"/>
      <c r="B279" s="39"/>
      <c r="C279" s="40"/>
      <c r="D279" s="232" t="s">
        <v>151</v>
      </c>
      <c r="E279" s="40"/>
      <c r="F279" s="233" t="s">
        <v>551</v>
      </c>
      <c r="G279" s="40"/>
      <c r="H279" s="40"/>
      <c r="I279" s="234"/>
      <c r="J279" s="40"/>
      <c r="K279" s="40"/>
      <c r="L279" s="44"/>
      <c r="M279" s="235"/>
      <c r="N279" s="236"/>
      <c r="O279" s="91"/>
      <c r="P279" s="91"/>
      <c r="Q279" s="91"/>
      <c r="R279" s="91"/>
      <c r="S279" s="91"/>
      <c r="T279" s="92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151</v>
      </c>
      <c r="AU279" s="17" t="s">
        <v>89</v>
      </c>
    </row>
    <row r="280" spans="1:65" s="2" customFormat="1" ht="16.5" customHeight="1">
      <c r="A280" s="38"/>
      <c r="B280" s="39"/>
      <c r="C280" s="274" t="s">
        <v>552</v>
      </c>
      <c r="D280" s="274" t="s">
        <v>469</v>
      </c>
      <c r="E280" s="275" t="s">
        <v>553</v>
      </c>
      <c r="F280" s="276" t="s">
        <v>554</v>
      </c>
      <c r="G280" s="277" t="s">
        <v>147</v>
      </c>
      <c r="H280" s="278">
        <v>24</v>
      </c>
      <c r="I280" s="279"/>
      <c r="J280" s="280">
        <f>ROUND(I280*H280,2)</f>
        <v>0</v>
      </c>
      <c r="K280" s="276" t="s">
        <v>148</v>
      </c>
      <c r="L280" s="281"/>
      <c r="M280" s="282" t="s">
        <v>1</v>
      </c>
      <c r="N280" s="283" t="s">
        <v>44</v>
      </c>
      <c r="O280" s="91"/>
      <c r="P280" s="228">
        <f>O280*H280</f>
        <v>0</v>
      </c>
      <c r="Q280" s="228">
        <v>0.00054</v>
      </c>
      <c r="R280" s="228">
        <f>Q280*H280</f>
        <v>0.01296</v>
      </c>
      <c r="S280" s="228">
        <v>0</v>
      </c>
      <c r="T280" s="229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30" t="s">
        <v>346</v>
      </c>
      <c r="AT280" s="230" t="s">
        <v>469</v>
      </c>
      <c r="AU280" s="230" t="s">
        <v>89</v>
      </c>
      <c r="AY280" s="17" t="s">
        <v>141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7" t="s">
        <v>87</v>
      </c>
      <c r="BK280" s="231">
        <f>ROUND(I280*H280,2)</f>
        <v>0</v>
      </c>
      <c r="BL280" s="17" t="s">
        <v>149</v>
      </c>
      <c r="BM280" s="230" t="s">
        <v>555</v>
      </c>
    </row>
    <row r="281" spans="1:47" s="2" customFormat="1" ht="12">
      <c r="A281" s="38"/>
      <c r="B281" s="39"/>
      <c r="C281" s="40"/>
      <c r="D281" s="232" t="s">
        <v>151</v>
      </c>
      <c r="E281" s="40"/>
      <c r="F281" s="233" t="s">
        <v>554</v>
      </c>
      <c r="G281" s="40"/>
      <c r="H281" s="40"/>
      <c r="I281" s="234"/>
      <c r="J281" s="40"/>
      <c r="K281" s="40"/>
      <c r="L281" s="44"/>
      <c r="M281" s="235"/>
      <c r="N281" s="236"/>
      <c r="O281" s="91"/>
      <c r="P281" s="91"/>
      <c r="Q281" s="91"/>
      <c r="R281" s="91"/>
      <c r="S281" s="91"/>
      <c r="T281" s="92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151</v>
      </c>
      <c r="AU281" s="17" t="s">
        <v>89</v>
      </c>
    </row>
    <row r="282" spans="1:51" s="13" customFormat="1" ht="12">
      <c r="A282" s="13"/>
      <c r="B282" s="237"/>
      <c r="C282" s="238"/>
      <c r="D282" s="232" t="s">
        <v>153</v>
      </c>
      <c r="E282" s="239" t="s">
        <v>1</v>
      </c>
      <c r="F282" s="240" t="s">
        <v>556</v>
      </c>
      <c r="G282" s="238"/>
      <c r="H282" s="241">
        <v>24</v>
      </c>
      <c r="I282" s="242"/>
      <c r="J282" s="238"/>
      <c r="K282" s="238"/>
      <c r="L282" s="243"/>
      <c r="M282" s="244"/>
      <c r="N282" s="245"/>
      <c r="O282" s="245"/>
      <c r="P282" s="245"/>
      <c r="Q282" s="245"/>
      <c r="R282" s="245"/>
      <c r="S282" s="245"/>
      <c r="T282" s="246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7" t="s">
        <v>153</v>
      </c>
      <c r="AU282" s="247" t="s">
        <v>89</v>
      </c>
      <c r="AV282" s="13" t="s">
        <v>89</v>
      </c>
      <c r="AW282" s="13" t="s">
        <v>36</v>
      </c>
      <c r="AX282" s="13" t="s">
        <v>87</v>
      </c>
      <c r="AY282" s="247" t="s">
        <v>141</v>
      </c>
    </row>
    <row r="283" spans="1:65" s="2" customFormat="1" ht="16.5" customHeight="1">
      <c r="A283" s="38"/>
      <c r="B283" s="39"/>
      <c r="C283" s="274" t="s">
        <v>557</v>
      </c>
      <c r="D283" s="274" t="s">
        <v>469</v>
      </c>
      <c r="E283" s="275" t="s">
        <v>558</v>
      </c>
      <c r="F283" s="276" t="s">
        <v>559</v>
      </c>
      <c r="G283" s="277" t="s">
        <v>147</v>
      </c>
      <c r="H283" s="278">
        <v>38</v>
      </c>
      <c r="I283" s="279"/>
      <c r="J283" s="280">
        <f>ROUND(I283*H283,2)</f>
        <v>0</v>
      </c>
      <c r="K283" s="276" t="s">
        <v>148</v>
      </c>
      <c r="L283" s="281"/>
      <c r="M283" s="282" t="s">
        <v>1</v>
      </c>
      <c r="N283" s="283" t="s">
        <v>44</v>
      </c>
      <c r="O283" s="91"/>
      <c r="P283" s="228">
        <f>O283*H283</f>
        <v>0</v>
      </c>
      <c r="Q283" s="228">
        <v>0.00065</v>
      </c>
      <c r="R283" s="228">
        <f>Q283*H283</f>
        <v>0.0247</v>
      </c>
      <c r="S283" s="228">
        <v>0</v>
      </c>
      <c r="T283" s="229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30" t="s">
        <v>346</v>
      </c>
      <c r="AT283" s="230" t="s">
        <v>469</v>
      </c>
      <c r="AU283" s="230" t="s">
        <v>89</v>
      </c>
      <c r="AY283" s="17" t="s">
        <v>141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17" t="s">
        <v>87</v>
      </c>
      <c r="BK283" s="231">
        <f>ROUND(I283*H283,2)</f>
        <v>0</v>
      </c>
      <c r="BL283" s="17" t="s">
        <v>149</v>
      </c>
      <c r="BM283" s="230" t="s">
        <v>560</v>
      </c>
    </row>
    <row r="284" spans="1:47" s="2" customFormat="1" ht="12">
      <c r="A284" s="38"/>
      <c r="B284" s="39"/>
      <c r="C284" s="40"/>
      <c r="D284" s="232" t="s">
        <v>151</v>
      </c>
      <c r="E284" s="40"/>
      <c r="F284" s="233" t="s">
        <v>559</v>
      </c>
      <c r="G284" s="40"/>
      <c r="H284" s="40"/>
      <c r="I284" s="234"/>
      <c r="J284" s="40"/>
      <c r="K284" s="40"/>
      <c r="L284" s="44"/>
      <c r="M284" s="235"/>
      <c r="N284" s="236"/>
      <c r="O284" s="91"/>
      <c r="P284" s="91"/>
      <c r="Q284" s="91"/>
      <c r="R284" s="91"/>
      <c r="S284" s="91"/>
      <c r="T284" s="92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151</v>
      </c>
      <c r="AU284" s="17" t="s">
        <v>89</v>
      </c>
    </row>
    <row r="285" spans="1:51" s="13" customFormat="1" ht="12">
      <c r="A285" s="13"/>
      <c r="B285" s="237"/>
      <c r="C285" s="238"/>
      <c r="D285" s="232" t="s">
        <v>153</v>
      </c>
      <c r="E285" s="239" t="s">
        <v>1</v>
      </c>
      <c r="F285" s="240" t="s">
        <v>561</v>
      </c>
      <c r="G285" s="238"/>
      <c r="H285" s="241">
        <v>38</v>
      </c>
      <c r="I285" s="242"/>
      <c r="J285" s="238"/>
      <c r="K285" s="238"/>
      <c r="L285" s="243"/>
      <c r="M285" s="244"/>
      <c r="N285" s="245"/>
      <c r="O285" s="245"/>
      <c r="P285" s="245"/>
      <c r="Q285" s="245"/>
      <c r="R285" s="245"/>
      <c r="S285" s="245"/>
      <c r="T285" s="246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7" t="s">
        <v>153</v>
      </c>
      <c r="AU285" s="247" t="s">
        <v>89</v>
      </c>
      <c r="AV285" s="13" t="s">
        <v>89</v>
      </c>
      <c r="AW285" s="13" t="s">
        <v>36</v>
      </c>
      <c r="AX285" s="13" t="s">
        <v>87</v>
      </c>
      <c r="AY285" s="247" t="s">
        <v>141</v>
      </c>
    </row>
    <row r="286" spans="1:65" s="2" customFormat="1" ht="16.5" customHeight="1">
      <c r="A286" s="38"/>
      <c r="B286" s="39"/>
      <c r="C286" s="274" t="s">
        <v>562</v>
      </c>
      <c r="D286" s="274" t="s">
        <v>469</v>
      </c>
      <c r="E286" s="275" t="s">
        <v>563</v>
      </c>
      <c r="F286" s="276" t="s">
        <v>564</v>
      </c>
      <c r="G286" s="277" t="s">
        <v>147</v>
      </c>
      <c r="H286" s="278">
        <v>1</v>
      </c>
      <c r="I286" s="279"/>
      <c r="J286" s="280">
        <f>ROUND(I286*H286,2)</f>
        <v>0</v>
      </c>
      <c r="K286" s="276" t="s">
        <v>148</v>
      </c>
      <c r="L286" s="281"/>
      <c r="M286" s="282" t="s">
        <v>1</v>
      </c>
      <c r="N286" s="283" t="s">
        <v>44</v>
      </c>
      <c r="O286" s="91"/>
      <c r="P286" s="228">
        <f>O286*H286</f>
        <v>0</v>
      </c>
      <c r="Q286" s="228">
        <v>0.00041</v>
      </c>
      <c r="R286" s="228">
        <f>Q286*H286</f>
        <v>0.00041</v>
      </c>
      <c r="S286" s="228">
        <v>0</v>
      </c>
      <c r="T286" s="229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30" t="s">
        <v>346</v>
      </c>
      <c r="AT286" s="230" t="s">
        <v>469</v>
      </c>
      <c r="AU286" s="230" t="s">
        <v>89</v>
      </c>
      <c r="AY286" s="17" t="s">
        <v>141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7" t="s">
        <v>87</v>
      </c>
      <c r="BK286" s="231">
        <f>ROUND(I286*H286,2)</f>
        <v>0</v>
      </c>
      <c r="BL286" s="17" t="s">
        <v>149</v>
      </c>
      <c r="BM286" s="230" t="s">
        <v>565</v>
      </c>
    </row>
    <row r="287" spans="1:47" s="2" customFormat="1" ht="12">
      <c r="A287" s="38"/>
      <c r="B287" s="39"/>
      <c r="C287" s="40"/>
      <c r="D287" s="232" t="s">
        <v>151</v>
      </c>
      <c r="E287" s="40"/>
      <c r="F287" s="233" t="s">
        <v>564</v>
      </c>
      <c r="G287" s="40"/>
      <c r="H287" s="40"/>
      <c r="I287" s="234"/>
      <c r="J287" s="40"/>
      <c r="K287" s="40"/>
      <c r="L287" s="44"/>
      <c r="M287" s="235"/>
      <c r="N287" s="236"/>
      <c r="O287" s="91"/>
      <c r="P287" s="91"/>
      <c r="Q287" s="91"/>
      <c r="R287" s="91"/>
      <c r="S287" s="91"/>
      <c r="T287" s="92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151</v>
      </c>
      <c r="AU287" s="17" t="s">
        <v>89</v>
      </c>
    </row>
    <row r="288" spans="1:65" s="2" customFormat="1" ht="33" customHeight="1">
      <c r="A288" s="38"/>
      <c r="B288" s="39"/>
      <c r="C288" s="219" t="s">
        <v>566</v>
      </c>
      <c r="D288" s="219" t="s">
        <v>144</v>
      </c>
      <c r="E288" s="220" t="s">
        <v>567</v>
      </c>
      <c r="F288" s="221" t="s">
        <v>568</v>
      </c>
      <c r="G288" s="222" t="s">
        <v>147</v>
      </c>
      <c r="H288" s="223">
        <v>2</v>
      </c>
      <c r="I288" s="224"/>
      <c r="J288" s="225">
        <f>ROUND(I288*H288,2)</f>
        <v>0</v>
      </c>
      <c r="K288" s="221" t="s">
        <v>148</v>
      </c>
      <c r="L288" s="44"/>
      <c r="M288" s="226" t="s">
        <v>1</v>
      </c>
      <c r="N288" s="227" t="s">
        <v>44</v>
      </c>
      <c r="O288" s="91"/>
      <c r="P288" s="228">
        <f>O288*H288</f>
        <v>0</v>
      </c>
      <c r="Q288" s="228">
        <v>1E-05</v>
      </c>
      <c r="R288" s="228">
        <f>Q288*H288</f>
        <v>2E-05</v>
      </c>
      <c r="S288" s="228">
        <v>0</v>
      </c>
      <c r="T288" s="229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30" t="s">
        <v>149</v>
      </c>
      <c r="AT288" s="230" t="s">
        <v>144</v>
      </c>
      <c r="AU288" s="230" t="s">
        <v>89</v>
      </c>
      <c r="AY288" s="17" t="s">
        <v>141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7" t="s">
        <v>87</v>
      </c>
      <c r="BK288" s="231">
        <f>ROUND(I288*H288,2)</f>
        <v>0</v>
      </c>
      <c r="BL288" s="17" t="s">
        <v>149</v>
      </c>
      <c r="BM288" s="230" t="s">
        <v>569</v>
      </c>
    </row>
    <row r="289" spans="1:47" s="2" customFormat="1" ht="12">
      <c r="A289" s="38"/>
      <c r="B289" s="39"/>
      <c r="C289" s="40"/>
      <c r="D289" s="232" t="s">
        <v>151</v>
      </c>
      <c r="E289" s="40"/>
      <c r="F289" s="233" t="s">
        <v>570</v>
      </c>
      <c r="G289" s="40"/>
      <c r="H289" s="40"/>
      <c r="I289" s="234"/>
      <c r="J289" s="40"/>
      <c r="K289" s="40"/>
      <c r="L289" s="44"/>
      <c r="M289" s="235"/>
      <c r="N289" s="236"/>
      <c r="O289" s="91"/>
      <c r="P289" s="91"/>
      <c r="Q289" s="91"/>
      <c r="R289" s="91"/>
      <c r="S289" s="91"/>
      <c r="T289" s="92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151</v>
      </c>
      <c r="AU289" s="17" t="s">
        <v>89</v>
      </c>
    </row>
    <row r="290" spans="1:65" s="2" customFormat="1" ht="16.5" customHeight="1">
      <c r="A290" s="38"/>
      <c r="B290" s="39"/>
      <c r="C290" s="274" t="s">
        <v>571</v>
      </c>
      <c r="D290" s="274" t="s">
        <v>469</v>
      </c>
      <c r="E290" s="275" t="s">
        <v>572</v>
      </c>
      <c r="F290" s="276" t="s">
        <v>573</v>
      </c>
      <c r="G290" s="277" t="s">
        <v>147</v>
      </c>
      <c r="H290" s="278">
        <v>2</v>
      </c>
      <c r="I290" s="279"/>
      <c r="J290" s="280">
        <f>ROUND(I290*H290,2)</f>
        <v>0</v>
      </c>
      <c r="K290" s="276" t="s">
        <v>148</v>
      </c>
      <c r="L290" s="281"/>
      <c r="M290" s="282" t="s">
        <v>1</v>
      </c>
      <c r="N290" s="283" t="s">
        <v>44</v>
      </c>
      <c r="O290" s="91"/>
      <c r="P290" s="228">
        <f>O290*H290</f>
        <v>0</v>
      </c>
      <c r="Q290" s="228">
        <v>0.00154</v>
      </c>
      <c r="R290" s="228">
        <f>Q290*H290</f>
        <v>0.00308</v>
      </c>
      <c r="S290" s="228">
        <v>0</v>
      </c>
      <c r="T290" s="229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30" t="s">
        <v>346</v>
      </c>
      <c r="AT290" s="230" t="s">
        <v>469</v>
      </c>
      <c r="AU290" s="230" t="s">
        <v>89</v>
      </c>
      <c r="AY290" s="17" t="s">
        <v>141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7" t="s">
        <v>87</v>
      </c>
      <c r="BK290" s="231">
        <f>ROUND(I290*H290,2)</f>
        <v>0</v>
      </c>
      <c r="BL290" s="17" t="s">
        <v>149</v>
      </c>
      <c r="BM290" s="230" t="s">
        <v>574</v>
      </c>
    </row>
    <row r="291" spans="1:47" s="2" customFormat="1" ht="12">
      <c r="A291" s="38"/>
      <c r="B291" s="39"/>
      <c r="C291" s="40"/>
      <c r="D291" s="232" t="s">
        <v>151</v>
      </c>
      <c r="E291" s="40"/>
      <c r="F291" s="233" t="s">
        <v>573</v>
      </c>
      <c r="G291" s="40"/>
      <c r="H291" s="40"/>
      <c r="I291" s="234"/>
      <c r="J291" s="40"/>
      <c r="K291" s="40"/>
      <c r="L291" s="44"/>
      <c r="M291" s="235"/>
      <c r="N291" s="236"/>
      <c r="O291" s="91"/>
      <c r="P291" s="91"/>
      <c r="Q291" s="91"/>
      <c r="R291" s="91"/>
      <c r="S291" s="91"/>
      <c r="T291" s="92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151</v>
      </c>
      <c r="AU291" s="17" t="s">
        <v>89</v>
      </c>
    </row>
    <row r="292" spans="1:65" s="2" customFormat="1" ht="24.15" customHeight="1">
      <c r="A292" s="38"/>
      <c r="B292" s="39"/>
      <c r="C292" s="219" t="s">
        <v>575</v>
      </c>
      <c r="D292" s="219" t="s">
        <v>144</v>
      </c>
      <c r="E292" s="220" t="s">
        <v>576</v>
      </c>
      <c r="F292" s="221" t="s">
        <v>577</v>
      </c>
      <c r="G292" s="222" t="s">
        <v>354</v>
      </c>
      <c r="H292" s="223">
        <v>5.544</v>
      </c>
      <c r="I292" s="224"/>
      <c r="J292" s="225">
        <f>ROUND(I292*H292,2)</f>
        <v>0</v>
      </c>
      <c r="K292" s="221" t="s">
        <v>148</v>
      </c>
      <c r="L292" s="44"/>
      <c r="M292" s="226" t="s">
        <v>1</v>
      </c>
      <c r="N292" s="227" t="s">
        <v>44</v>
      </c>
      <c r="O292" s="91"/>
      <c r="P292" s="228">
        <f>O292*H292</f>
        <v>0</v>
      </c>
      <c r="Q292" s="228">
        <v>0</v>
      </c>
      <c r="R292" s="228">
        <f>Q292*H292</f>
        <v>0</v>
      </c>
      <c r="S292" s="228">
        <v>1.92</v>
      </c>
      <c r="T292" s="229">
        <f>S292*H292</f>
        <v>10.644479999999998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30" t="s">
        <v>149</v>
      </c>
      <c r="AT292" s="230" t="s">
        <v>144</v>
      </c>
      <c r="AU292" s="230" t="s">
        <v>89</v>
      </c>
      <c r="AY292" s="17" t="s">
        <v>141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7" t="s">
        <v>87</v>
      </c>
      <c r="BK292" s="231">
        <f>ROUND(I292*H292,2)</f>
        <v>0</v>
      </c>
      <c r="BL292" s="17" t="s">
        <v>149</v>
      </c>
      <c r="BM292" s="230" t="s">
        <v>578</v>
      </c>
    </row>
    <row r="293" spans="1:47" s="2" customFormat="1" ht="12">
      <c r="A293" s="38"/>
      <c r="B293" s="39"/>
      <c r="C293" s="40"/>
      <c r="D293" s="232" t="s">
        <v>151</v>
      </c>
      <c r="E293" s="40"/>
      <c r="F293" s="233" t="s">
        <v>579</v>
      </c>
      <c r="G293" s="40"/>
      <c r="H293" s="40"/>
      <c r="I293" s="234"/>
      <c r="J293" s="40"/>
      <c r="K293" s="40"/>
      <c r="L293" s="44"/>
      <c r="M293" s="235"/>
      <c r="N293" s="236"/>
      <c r="O293" s="91"/>
      <c r="P293" s="91"/>
      <c r="Q293" s="91"/>
      <c r="R293" s="91"/>
      <c r="S293" s="91"/>
      <c r="T293" s="92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151</v>
      </c>
      <c r="AU293" s="17" t="s">
        <v>89</v>
      </c>
    </row>
    <row r="294" spans="1:51" s="13" customFormat="1" ht="12">
      <c r="A294" s="13"/>
      <c r="B294" s="237"/>
      <c r="C294" s="238"/>
      <c r="D294" s="232" t="s">
        <v>153</v>
      </c>
      <c r="E294" s="239" t="s">
        <v>181</v>
      </c>
      <c r="F294" s="240" t="s">
        <v>580</v>
      </c>
      <c r="G294" s="238"/>
      <c r="H294" s="241">
        <v>5.544</v>
      </c>
      <c r="I294" s="242"/>
      <c r="J294" s="238"/>
      <c r="K294" s="238"/>
      <c r="L294" s="243"/>
      <c r="M294" s="244"/>
      <c r="N294" s="245"/>
      <c r="O294" s="245"/>
      <c r="P294" s="245"/>
      <c r="Q294" s="245"/>
      <c r="R294" s="245"/>
      <c r="S294" s="245"/>
      <c r="T294" s="246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7" t="s">
        <v>153</v>
      </c>
      <c r="AU294" s="247" t="s">
        <v>89</v>
      </c>
      <c r="AV294" s="13" t="s">
        <v>89</v>
      </c>
      <c r="AW294" s="13" t="s">
        <v>36</v>
      </c>
      <c r="AX294" s="13" t="s">
        <v>87</v>
      </c>
      <c r="AY294" s="247" t="s">
        <v>141</v>
      </c>
    </row>
    <row r="295" spans="1:65" s="2" customFormat="1" ht="24.15" customHeight="1">
      <c r="A295" s="38"/>
      <c r="B295" s="39"/>
      <c r="C295" s="219" t="s">
        <v>581</v>
      </c>
      <c r="D295" s="219" t="s">
        <v>144</v>
      </c>
      <c r="E295" s="220" t="s">
        <v>582</v>
      </c>
      <c r="F295" s="221" t="s">
        <v>583</v>
      </c>
      <c r="G295" s="222" t="s">
        <v>147</v>
      </c>
      <c r="H295" s="223">
        <v>3</v>
      </c>
      <c r="I295" s="224"/>
      <c r="J295" s="225">
        <f>ROUND(I295*H295,2)</f>
        <v>0</v>
      </c>
      <c r="K295" s="221" t="s">
        <v>148</v>
      </c>
      <c r="L295" s="44"/>
      <c r="M295" s="226" t="s">
        <v>1</v>
      </c>
      <c r="N295" s="227" t="s">
        <v>44</v>
      </c>
      <c r="O295" s="91"/>
      <c r="P295" s="228">
        <f>O295*H295</f>
        <v>0</v>
      </c>
      <c r="Q295" s="228">
        <v>0.01019</v>
      </c>
      <c r="R295" s="228">
        <f>Q295*H295</f>
        <v>0.03057</v>
      </c>
      <c r="S295" s="228">
        <v>0</v>
      </c>
      <c r="T295" s="229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30" t="s">
        <v>149</v>
      </c>
      <c r="AT295" s="230" t="s">
        <v>144</v>
      </c>
      <c r="AU295" s="230" t="s">
        <v>89</v>
      </c>
      <c r="AY295" s="17" t="s">
        <v>141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17" t="s">
        <v>87</v>
      </c>
      <c r="BK295" s="231">
        <f>ROUND(I295*H295,2)</f>
        <v>0</v>
      </c>
      <c r="BL295" s="17" t="s">
        <v>149</v>
      </c>
      <c r="BM295" s="230" t="s">
        <v>584</v>
      </c>
    </row>
    <row r="296" spans="1:47" s="2" customFormat="1" ht="12">
      <c r="A296" s="38"/>
      <c r="B296" s="39"/>
      <c r="C296" s="40"/>
      <c r="D296" s="232" t="s">
        <v>151</v>
      </c>
      <c r="E296" s="40"/>
      <c r="F296" s="233" t="s">
        <v>583</v>
      </c>
      <c r="G296" s="40"/>
      <c r="H296" s="40"/>
      <c r="I296" s="234"/>
      <c r="J296" s="40"/>
      <c r="K296" s="40"/>
      <c r="L296" s="44"/>
      <c r="M296" s="235"/>
      <c r="N296" s="236"/>
      <c r="O296" s="91"/>
      <c r="P296" s="91"/>
      <c r="Q296" s="91"/>
      <c r="R296" s="91"/>
      <c r="S296" s="91"/>
      <c r="T296" s="92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151</v>
      </c>
      <c r="AU296" s="17" t="s">
        <v>89</v>
      </c>
    </row>
    <row r="297" spans="1:51" s="13" customFormat="1" ht="12">
      <c r="A297" s="13"/>
      <c r="B297" s="237"/>
      <c r="C297" s="238"/>
      <c r="D297" s="232" t="s">
        <v>153</v>
      </c>
      <c r="E297" s="239" t="s">
        <v>296</v>
      </c>
      <c r="F297" s="240" t="s">
        <v>103</v>
      </c>
      <c r="G297" s="238"/>
      <c r="H297" s="241">
        <v>3</v>
      </c>
      <c r="I297" s="242"/>
      <c r="J297" s="238"/>
      <c r="K297" s="238"/>
      <c r="L297" s="243"/>
      <c r="M297" s="244"/>
      <c r="N297" s="245"/>
      <c r="O297" s="245"/>
      <c r="P297" s="245"/>
      <c r="Q297" s="245"/>
      <c r="R297" s="245"/>
      <c r="S297" s="245"/>
      <c r="T297" s="246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7" t="s">
        <v>153</v>
      </c>
      <c r="AU297" s="247" t="s">
        <v>89</v>
      </c>
      <c r="AV297" s="13" t="s">
        <v>89</v>
      </c>
      <c r="AW297" s="13" t="s">
        <v>36</v>
      </c>
      <c r="AX297" s="13" t="s">
        <v>87</v>
      </c>
      <c r="AY297" s="247" t="s">
        <v>141</v>
      </c>
    </row>
    <row r="298" spans="1:65" s="2" customFormat="1" ht="16.5" customHeight="1">
      <c r="A298" s="38"/>
      <c r="B298" s="39"/>
      <c r="C298" s="274" t="s">
        <v>585</v>
      </c>
      <c r="D298" s="274" t="s">
        <v>469</v>
      </c>
      <c r="E298" s="275" t="s">
        <v>586</v>
      </c>
      <c r="F298" s="276" t="s">
        <v>587</v>
      </c>
      <c r="G298" s="277" t="s">
        <v>147</v>
      </c>
      <c r="H298" s="278">
        <v>3</v>
      </c>
      <c r="I298" s="279"/>
      <c r="J298" s="280">
        <f>ROUND(I298*H298,2)</f>
        <v>0</v>
      </c>
      <c r="K298" s="276" t="s">
        <v>513</v>
      </c>
      <c r="L298" s="281"/>
      <c r="M298" s="282" t="s">
        <v>1</v>
      </c>
      <c r="N298" s="283" t="s">
        <v>44</v>
      </c>
      <c r="O298" s="91"/>
      <c r="P298" s="228">
        <f>O298*H298</f>
        <v>0</v>
      </c>
      <c r="Q298" s="228">
        <v>4.68</v>
      </c>
      <c r="R298" s="228">
        <f>Q298*H298</f>
        <v>14.04</v>
      </c>
      <c r="S298" s="228">
        <v>0</v>
      </c>
      <c r="T298" s="229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30" t="s">
        <v>346</v>
      </c>
      <c r="AT298" s="230" t="s">
        <v>469</v>
      </c>
      <c r="AU298" s="230" t="s">
        <v>89</v>
      </c>
      <c r="AY298" s="17" t="s">
        <v>141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7" t="s">
        <v>87</v>
      </c>
      <c r="BK298" s="231">
        <f>ROUND(I298*H298,2)</f>
        <v>0</v>
      </c>
      <c r="BL298" s="17" t="s">
        <v>149</v>
      </c>
      <c r="BM298" s="230" t="s">
        <v>588</v>
      </c>
    </row>
    <row r="299" spans="1:47" s="2" customFormat="1" ht="12">
      <c r="A299" s="38"/>
      <c r="B299" s="39"/>
      <c r="C299" s="40"/>
      <c r="D299" s="232" t="s">
        <v>151</v>
      </c>
      <c r="E299" s="40"/>
      <c r="F299" s="233" t="s">
        <v>589</v>
      </c>
      <c r="G299" s="40"/>
      <c r="H299" s="40"/>
      <c r="I299" s="234"/>
      <c r="J299" s="40"/>
      <c r="K299" s="40"/>
      <c r="L299" s="44"/>
      <c r="M299" s="235"/>
      <c r="N299" s="236"/>
      <c r="O299" s="91"/>
      <c r="P299" s="91"/>
      <c r="Q299" s="91"/>
      <c r="R299" s="91"/>
      <c r="S299" s="91"/>
      <c r="T299" s="92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151</v>
      </c>
      <c r="AU299" s="17" t="s">
        <v>89</v>
      </c>
    </row>
    <row r="300" spans="1:51" s="13" customFormat="1" ht="12">
      <c r="A300" s="13"/>
      <c r="B300" s="237"/>
      <c r="C300" s="238"/>
      <c r="D300" s="232" t="s">
        <v>153</v>
      </c>
      <c r="E300" s="239" t="s">
        <v>1</v>
      </c>
      <c r="F300" s="240" t="s">
        <v>296</v>
      </c>
      <c r="G300" s="238"/>
      <c r="H300" s="241">
        <v>3</v>
      </c>
      <c r="I300" s="242"/>
      <c r="J300" s="238"/>
      <c r="K300" s="238"/>
      <c r="L300" s="243"/>
      <c r="M300" s="244"/>
      <c r="N300" s="245"/>
      <c r="O300" s="245"/>
      <c r="P300" s="245"/>
      <c r="Q300" s="245"/>
      <c r="R300" s="245"/>
      <c r="S300" s="245"/>
      <c r="T300" s="24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7" t="s">
        <v>153</v>
      </c>
      <c r="AU300" s="247" t="s">
        <v>89</v>
      </c>
      <c r="AV300" s="13" t="s">
        <v>89</v>
      </c>
      <c r="AW300" s="13" t="s">
        <v>36</v>
      </c>
      <c r="AX300" s="13" t="s">
        <v>87</v>
      </c>
      <c r="AY300" s="247" t="s">
        <v>141</v>
      </c>
    </row>
    <row r="301" spans="1:65" s="2" customFormat="1" ht="24.15" customHeight="1">
      <c r="A301" s="38"/>
      <c r="B301" s="39"/>
      <c r="C301" s="219" t="s">
        <v>590</v>
      </c>
      <c r="D301" s="219" t="s">
        <v>144</v>
      </c>
      <c r="E301" s="220" t="s">
        <v>591</v>
      </c>
      <c r="F301" s="221" t="s">
        <v>592</v>
      </c>
      <c r="G301" s="222" t="s">
        <v>147</v>
      </c>
      <c r="H301" s="223">
        <v>12</v>
      </c>
      <c r="I301" s="224"/>
      <c r="J301" s="225">
        <f>ROUND(I301*H301,2)</f>
        <v>0</v>
      </c>
      <c r="K301" s="221" t="s">
        <v>148</v>
      </c>
      <c r="L301" s="44"/>
      <c r="M301" s="226" t="s">
        <v>1</v>
      </c>
      <c r="N301" s="227" t="s">
        <v>44</v>
      </c>
      <c r="O301" s="91"/>
      <c r="P301" s="228">
        <f>O301*H301</f>
        <v>0</v>
      </c>
      <c r="Q301" s="228">
        <v>0.12422</v>
      </c>
      <c r="R301" s="228">
        <f>Q301*H301</f>
        <v>1.49064</v>
      </c>
      <c r="S301" s="228">
        <v>0</v>
      </c>
      <c r="T301" s="229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30" t="s">
        <v>149</v>
      </c>
      <c r="AT301" s="230" t="s">
        <v>144</v>
      </c>
      <c r="AU301" s="230" t="s">
        <v>89</v>
      </c>
      <c r="AY301" s="17" t="s">
        <v>141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17" t="s">
        <v>87</v>
      </c>
      <c r="BK301" s="231">
        <f>ROUND(I301*H301,2)</f>
        <v>0</v>
      </c>
      <c r="BL301" s="17" t="s">
        <v>149</v>
      </c>
      <c r="BM301" s="230" t="s">
        <v>593</v>
      </c>
    </row>
    <row r="302" spans="1:47" s="2" customFormat="1" ht="12">
      <c r="A302" s="38"/>
      <c r="B302" s="39"/>
      <c r="C302" s="40"/>
      <c r="D302" s="232" t="s">
        <v>151</v>
      </c>
      <c r="E302" s="40"/>
      <c r="F302" s="233" t="s">
        <v>594</v>
      </c>
      <c r="G302" s="40"/>
      <c r="H302" s="40"/>
      <c r="I302" s="234"/>
      <c r="J302" s="40"/>
      <c r="K302" s="40"/>
      <c r="L302" s="44"/>
      <c r="M302" s="235"/>
      <c r="N302" s="236"/>
      <c r="O302" s="91"/>
      <c r="P302" s="91"/>
      <c r="Q302" s="91"/>
      <c r="R302" s="91"/>
      <c r="S302" s="91"/>
      <c r="T302" s="92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151</v>
      </c>
      <c r="AU302" s="17" t="s">
        <v>89</v>
      </c>
    </row>
    <row r="303" spans="1:51" s="13" customFormat="1" ht="12">
      <c r="A303" s="13"/>
      <c r="B303" s="237"/>
      <c r="C303" s="238"/>
      <c r="D303" s="232" t="s">
        <v>153</v>
      </c>
      <c r="E303" s="239" t="s">
        <v>278</v>
      </c>
      <c r="F303" s="240" t="s">
        <v>279</v>
      </c>
      <c r="G303" s="238"/>
      <c r="H303" s="241">
        <v>12</v>
      </c>
      <c r="I303" s="242"/>
      <c r="J303" s="238"/>
      <c r="K303" s="238"/>
      <c r="L303" s="243"/>
      <c r="M303" s="244"/>
      <c r="N303" s="245"/>
      <c r="O303" s="245"/>
      <c r="P303" s="245"/>
      <c r="Q303" s="245"/>
      <c r="R303" s="245"/>
      <c r="S303" s="245"/>
      <c r="T303" s="24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7" t="s">
        <v>153</v>
      </c>
      <c r="AU303" s="247" t="s">
        <v>89</v>
      </c>
      <c r="AV303" s="13" t="s">
        <v>89</v>
      </c>
      <c r="AW303" s="13" t="s">
        <v>36</v>
      </c>
      <c r="AX303" s="13" t="s">
        <v>87</v>
      </c>
      <c r="AY303" s="247" t="s">
        <v>141</v>
      </c>
    </row>
    <row r="304" spans="1:65" s="2" customFormat="1" ht="24.15" customHeight="1">
      <c r="A304" s="38"/>
      <c r="B304" s="39"/>
      <c r="C304" s="274" t="s">
        <v>595</v>
      </c>
      <c r="D304" s="274" t="s">
        <v>469</v>
      </c>
      <c r="E304" s="275" t="s">
        <v>596</v>
      </c>
      <c r="F304" s="276" t="s">
        <v>597</v>
      </c>
      <c r="G304" s="277" t="s">
        <v>147</v>
      </c>
      <c r="H304" s="278">
        <v>12</v>
      </c>
      <c r="I304" s="279"/>
      <c r="J304" s="280">
        <f>ROUND(I304*H304,2)</f>
        <v>0</v>
      </c>
      <c r="K304" s="276" t="s">
        <v>148</v>
      </c>
      <c r="L304" s="281"/>
      <c r="M304" s="282" t="s">
        <v>1</v>
      </c>
      <c r="N304" s="283" t="s">
        <v>44</v>
      </c>
      <c r="O304" s="91"/>
      <c r="P304" s="228">
        <f>O304*H304</f>
        <v>0</v>
      </c>
      <c r="Q304" s="228">
        <v>0.072</v>
      </c>
      <c r="R304" s="228">
        <f>Q304*H304</f>
        <v>0.8639999999999999</v>
      </c>
      <c r="S304" s="228">
        <v>0</v>
      </c>
      <c r="T304" s="229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30" t="s">
        <v>346</v>
      </c>
      <c r="AT304" s="230" t="s">
        <v>469</v>
      </c>
      <c r="AU304" s="230" t="s">
        <v>89</v>
      </c>
      <c r="AY304" s="17" t="s">
        <v>141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17" t="s">
        <v>87</v>
      </c>
      <c r="BK304" s="231">
        <f>ROUND(I304*H304,2)</f>
        <v>0</v>
      </c>
      <c r="BL304" s="17" t="s">
        <v>149</v>
      </c>
      <c r="BM304" s="230" t="s">
        <v>598</v>
      </c>
    </row>
    <row r="305" spans="1:47" s="2" customFormat="1" ht="12">
      <c r="A305" s="38"/>
      <c r="B305" s="39"/>
      <c r="C305" s="40"/>
      <c r="D305" s="232" t="s">
        <v>151</v>
      </c>
      <c r="E305" s="40"/>
      <c r="F305" s="233" t="s">
        <v>597</v>
      </c>
      <c r="G305" s="40"/>
      <c r="H305" s="40"/>
      <c r="I305" s="234"/>
      <c r="J305" s="40"/>
      <c r="K305" s="40"/>
      <c r="L305" s="44"/>
      <c r="M305" s="235"/>
      <c r="N305" s="236"/>
      <c r="O305" s="91"/>
      <c r="P305" s="91"/>
      <c r="Q305" s="91"/>
      <c r="R305" s="91"/>
      <c r="S305" s="91"/>
      <c r="T305" s="92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151</v>
      </c>
      <c r="AU305" s="17" t="s">
        <v>89</v>
      </c>
    </row>
    <row r="306" spans="1:51" s="13" customFormat="1" ht="12">
      <c r="A306" s="13"/>
      <c r="B306" s="237"/>
      <c r="C306" s="238"/>
      <c r="D306" s="232" t="s">
        <v>153</v>
      </c>
      <c r="E306" s="239" t="s">
        <v>1</v>
      </c>
      <c r="F306" s="240" t="s">
        <v>278</v>
      </c>
      <c r="G306" s="238"/>
      <c r="H306" s="241">
        <v>12</v>
      </c>
      <c r="I306" s="242"/>
      <c r="J306" s="238"/>
      <c r="K306" s="238"/>
      <c r="L306" s="243"/>
      <c r="M306" s="244"/>
      <c r="N306" s="245"/>
      <c r="O306" s="245"/>
      <c r="P306" s="245"/>
      <c r="Q306" s="245"/>
      <c r="R306" s="245"/>
      <c r="S306" s="245"/>
      <c r="T306" s="24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7" t="s">
        <v>153</v>
      </c>
      <c r="AU306" s="247" t="s">
        <v>89</v>
      </c>
      <c r="AV306" s="13" t="s">
        <v>89</v>
      </c>
      <c r="AW306" s="13" t="s">
        <v>36</v>
      </c>
      <c r="AX306" s="13" t="s">
        <v>87</v>
      </c>
      <c r="AY306" s="247" t="s">
        <v>141</v>
      </c>
    </row>
    <row r="307" spans="1:65" s="2" customFormat="1" ht="24.15" customHeight="1">
      <c r="A307" s="38"/>
      <c r="B307" s="39"/>
      <c r="C307" s="219" t="s">
        <v>599</v>
      </c>
      <c r="D307" s="219" t="s">
        <v>144</v>
      </c>
      <c r="E307" s="220" t="s">
        <v>600</v>
      </c>
      <c r="F307" s="221" t="s">
        <v>601</v>
      </c>
      <c r="G307" s="222" t="s">
        <v>147</v>
      </c>
      <c r="H307" s="223">
        <v>12</v>
      </c>
      <c r="I307" s="224"/>
      <c r="J307" s="225">
        <f>ROUND(I307*H307,2)</f>
        <v>0</v>
      </c>
      <c r="K307" s="221" t="s">
        <v>148</v>
      </c>
      <c r="L307" s="44"/>
      <c r="M307" s="226" t="s">
        <v>1</v>
      </c>
      <c r="N307" s="227" t="s">
        <v>44</v>
      </c>
      <c r="O307" s="91"/>
      <c r="P307" s="228">
        <f>O307*H307</f>
        <v>0</v>
      </c>
      <c r="Q307" s="228">
        <v>0.02972</v>
      </c>
      <c r="R307" s="228">
        <f>Q307*H307</f>
        <v>0.35664</v>
      </c>
      <c r="S307" s="228">
        <v>0</v>
      </c>
      <c r="T307" s="229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30" t="s">
        <v>149</v>
      </c>
      <c r="AT307" s="230" t="s">
        <v>144</v>
      </c>
      <c r="AU307" s="230" t="s">
        <v>89</v>
      </c>
      <c r="AY307" s="17" t="s">
        <v>141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17" t="s">
        <v>87</v>
      </c>
      <c r="BK307" s="231">
        <f>ROUND(I307*H307,2)</f>
        <v>0</v>
      </c>
      <c r="BL307" s="17" t="s">
        <v>149</v>
      </c>
      <c r="BM307" s="230" t="s">
        <v>602</v>
      </c>
    </row>
    <row r="308" spans="1:47" s="2" customFormat="1" ht="12">
      <c r="A308" s="38"/>
      <c r="B308" s="39"/>
      <c r="C308" s="40"/>
      <c r="D308" s="232" t="s">
        <v>151</v>
      </c>
      <c r="E308" s="40"/>
      <c r="F308" s="233" t="s">
        <v>603</v>
      </c>
      <c r="G308" s="40"/>
      <c r="H308" s="40"/>
      <c r="I308" s="234"/>
      <c r="J308" s="40"/>
      <c r="K308" s="40"/>
      <c r="L308" s="44"/>
      <c r="M308" s="235"/>
      <c r="N308" s="236"/>
      <c r="O308" s="91"/>
      <c r="P308" s="91"/>
      <c r="Q308" s="91"/>
      <c r="R308" s="91"/>
      <c r="S308" s="91"/>
      <c r="T308" s="92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151</v>
      </c>
      <c r="AU308" s="17" t="s">
        <v>89</v>
      </c>
    </row>
    <row r="309" spans="1:51" s="13" customFormat="1" ht="12">
      <c r="A309" s="13"/>
      <c r="B309" s="237"/>
      <c r="C309" s="238"/>
      <c r="D309" s="232" t="s">
        <v>153</v>
      </c>
      <c r="E309" s="239" t="s">
        <v>1</v>
      </c>
      <c r="F309" s="240" t="s">
        <v>278</v>
      </c>
      <c r="G309" s="238"/>
      <c r="H309" s="241">
        <v>12</v>
      </c>
      <c r="I309" s="242"/>
      <c r="J309" s="238"/>
      <c r="K309" s="238"/>
      <c r="L309" s="243"/>
      <c r="M309" s="244"/>
      <c r="N309" s="245"/>
      <c r="O309" s="245"/>
      <c r="P309" s="245"/>
      <c r="Q309" s="245"/>
      <c r="R309" s="245"/>
      <c r="S309" s="245"/>
      <c r="T309" s="246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7" t="s">
        <v>153</v>
      </c>
      <c r="AU309" s="247" t="s">
        <v>89</v>
      </c>
      <c r="AV309" s="13" t="s">
        <v>89</v>
      </c>
      <c r="AW309" s="13" t="s">
        <v>36</v>
      </c>
      <c r="AX309" s="13" t="s">
        <v>87</v>
      </c>
      <c r="AY309" s="247" t="s">
        <v>141</v>
      </c>
    </row>
    <row r="310" spans="1:65" s="2" customFormat="1" ht="21.75" customHeight="1">
      <c r="A310" s="38"/>
      <c r="B310" s="39"/>
      <c r="C310" s="274" t="s">
        <v>604</v>
      </c>
      <c r="D310" s="274" t="s">
        <v>469</v>
      </c>
      <c r="E310" s="275" t="s">
        <v>605</v>
      </c>
      <c r="F310" s="276" t="s">
        <v>606</v>
      </c>
      <c r="G310" s="277" t="s">
        <v>147</v>
      </c>
      <c r="H310" s="278">
        <v>12</v>
      </c>
      <c r="I310" s="279"/>
      <c r="J310" s="280">
        <f>ROUND(I310*H310,2)</f>
        <v>0</v>
      </c>
      <c r="K310" s="276" t="s">
        <v>148</v>
      </c>
      <c r="L310" s="281"/>
      <c r="M310" s="282" t="s">
        <v>1</v>
      </c>
      <c r="N310" s="283" t="s">
        <v>44</v>
      </c>
      <c r="O310" s="91"/>
      <c r="P310" s="228">
        <f>O310*H310</f>
        <v>0</v>
      </c>
      <c r="Q310" s="228">
        <v>0.111</v>
      </c>
      <c r="R310" s="228">
        <f>Q310*H310</f>
        <v>1.332</v>
      </c>
      <c r="S310" s="228">
        <v>0</v>
      </c>
      <c r="T310" s="229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30" t="s">
        <v>346</v>
      </c>
      <c r="AT310" s="230" t="s">
        <v>469</v>
      </c>
      <c r="AU310" s="230" t="s">
        <v>89</v>
      </c>
      <c r="AY310" s="17" t="s">
        <v>141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17" t="s">
        <v>87</v>
      </c>
      <c r="BK310" s="231">
        <f>ROUND(I310*H310,2)</f>
        <v>0</v>
      </c>
      <c r="BL310" s="17" t="s">
        <v>149</v>
      </c>
      <c r="BM310" s="230" t="s">
        <v>607</v>
      </c>
    </row>
    <row r="311" spans="1:47" s="2" customFormat="1" ht="12">
      <c r="A311" s="38"/>
      <c r="B311" s="39"/>
      <c r="C311" s="40"/>
      <c r="D311" s="232" t="s">
        <v>151</v>
      </c>
      <c r="E311" s="40"/>
      <c r="F311" s="233" t="s">
        <v>606</v>
      </c>
      <c r="G311" s="40"/>
      <c r="H311" s="40"/>
      <c r="I311" s="234"/>
      <c r="J311" s="40"/>
      <c r="K311" s="40"/>
      <c r="L311" s="44"/>
      <c r="M311" s="235"/>
      <c r="N311" s="236"/>
      <c r="O311" s="91"/>
      <c r="P311" s="91"/>
      <c r="Q311" s="91"/>
      <c r="R311" s="91"/>
      <c r="S311" s="91"/>
      <c r="T311" s="92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151</v>
      </c>
      <c r="AU311" s="17" t="s">
        <v>89</v>
      </c>
    </row>
    <row r="312" spans="1:51" s="13" customFormat="1" ht="12">
      <c r="A312" s="13"/>
      <c r="B312" s="237"/>
      <c r="C312" s="238"/>
      <c r="D312" s="232" t="s">
        <v>153</v>
      </c>
      <c r="E312" s="239" t="s">
        <v>1</v>
      </c>
      <c r="F312" s="240" t="s">
        <v>278</v>
      </c>
      <c r="G312" s="238"/>
      <c r="H312" s="241">
        <v>12</v>
      </c>
      <c r="I312" s="242"/>
      <c r="J312" s="238"/>
      <c r="K312" s="238"/>
      <c r="L312" s="243"/>
      <c r="M312" s="244"/>
      <c r="N312" s="245"/>
      <c r="O312" s="245"/>
      <c r="P312" s="245"/>
      <c r="Q312" s="245"/>
      <c r="R312" s="245"/>
      <c r="S312" s="245"/>
      <c r="T312" s="246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7" t="s">
        <v>153</v>
      </c>
      <c r="AU312" s="247" t="s">
        <v>89</v>
      </c>
      <c r="AV312" s="13" t="s">
        <v>89</v>
      </c>
      <c r="AW312" s="13" t="s">
        <v>36</v>
      </c>
      <c r="AX312" s="13" t="s">
        <v>87</v>
      </c>
      <c r="AY312" s="247" t="s">
        <v>141</v>
      </c>
    </row>
    <row r="313" spans="1:65" s="2" customFormat="1" ht="24.15" customHeight="1">
      <c r="A313" s="38"/>
      <c r="B313" s="39"/>
      <c r="C313" s="219" t="s">
        <v>608</v>
      </c>
      <c r="D313" s="219" t="s">
        <v>144</v>
      </c>
      <c r="E313" s="220" t="s">
        <v>609</v>
      </c>
      <c r="F313" s="221" t="s">
        <v>610</v>
      </c>
      <c r="G313" s="222" t="s">
        <v>147</v>
      </c>
      <c r="H313" s="223">
        <v>12</v>
      </c>
      <c r="I313" s="224"/>
      <c r="J313" s="225">
        <f>ROUND(I313*H313,2)</f>
        <v>0</v>
      </c>
      <c r="K313" s="221" t="s">
        <v>148</v>
      </c>
      <c r="L313" s="44"/>
      <c r="M313" s="226" t="s">
        <v>1</v>
      </c>
      <c r="N313" s="227" t="s">
        <v>44</v>
      </c>
      <c r="O313" s="91"/>
      <c r="P313" s="228">
        <f>O313*H313</f>
        <v>0</v>
      </c>
      <c r="Q313" s="228">
        <v>0.02972</v>
      </c>
      <c r="R313" s="228">
        <f>Q313*H313</f>
        <v>0.35664</v>
      </c>
      <c r="S313" s="228">
        <v>0</v>
      </c>
      <c r="T313" s="229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30" t="s">
        <v>149</v>
      </c>
      <c r="AT313" s="230" t="s">
        <v>144</v>
      </c>
      <c r="AU313" s="230" t="s">
        <v>89</v>
      </c>
      <c r="AY313" s="17" t="s">
        <v>141</v>
      </c>
      <c r="BE313" s="231">
        <f>IF(N313="základní",J313,0)</f>
        <v>0</v>
      </c>
      <c r="BF313" s="231">
        <f>IF(N313="snížená",J313,0)</f>
        <v>0</v>
      </c>
      <c r="BG313" s="231">
        <f>IF(N313="zákl. přenesená",J313,0)</f>
        <v>0</v>
      </c>
      <c r="BH313" s="231">
        <f>IF(N313="sníž. přenesená",J313,0)</f>
        <v>0</v>
      </c>
      <c r="BI313" s="231">
        <f>IF(N313="nulová",J313,0)</f>
        <v>0</v>
      </c>
      <c r="BJ313" s="17" t="s">
        <v>87</v>
      </c>
      <c r="BK313" s="231">
        <f>ROUND(I313*H313,2)</f>
        <v>0</v>
      </c>
      <c r="BL313" s="17" t="s">
        <v>149</v>
      </c>
      <c r="BM313" s="230" t="s">
        <v>611</v>
      </c>
    </row>
    <row r="314" spans="1:47" s="2" customFormat="1" ht="12">
      <c r="A314" s="38"/>
      <c r="B314" s="39"/>
      <c r="C314" s="40"/>
      <c r="D314" s="232" t="s">
        <v>151</v>
      </c>
      <c r="E314" s="40"/>
      <c r="F314" s="233" t="s">
        <v>612</v>
      </c>
      <c r="G314" s="40"/>
      <c r="H314" s="40"/>
      <c r="I314" s="234"/>
      <c r="J314" s="40"/>
      <c r="K314" s="40"/>
      <c r="L314" s="44"/>
      <c r="M314" s="235"/>
      <c r="N314" s="236"/>
      <c r="O314" s="91"/>
      <c r="P314" s="91"/>
      <c r="Q314" s="91"/>
      <c r="R314" s="91"/>
      <c r="S314" s="91"/>
      <c r="T314" s="92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151</v>
      </c>
      <c r="AU314" s="17" t="s">
        <v>89</v>
      </c>
    </row>
    <row r="315" spans="1:51" s="13" customFormat="1" ht="12">
      <c r="A315" s="13"/>
      <c r="B315" s="237"/>
      <c r="C315" s="238"/>
      <c r="D315" s="232" t="s">
        <v>153</v>
      </c>
      <c r="E315" s="239" t="s">
        <v>1</v>
      </c>
      <c r="F315" s="240" t="s">
        <v>278</v>
      </c>
      <c r="G315" s="238"/>
      <c r="H315" s="241">
        <v>12</v>
      </c>
      <c r="I315" s="242"/>
      <c r="J315" s="238"/>
      <c r="K315" s="238"/>
      <c r="L315" s="243"/>
      <c r="M315" s="244"/>
      <c r="N315" s="245"/>
      <c r="O315" s="245"/>
      <c r="P315" s="245"/>
      <c r="Q315" s="245"/>
      <c r="R315" s="245"/>
      <c r="S315" s="245"/>
      <c r="T315" s="24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7" t="s">
        <v>153</v>
      </c>
      <c r="AU315" s="247" t="s">
        <v>89</v>
      </c>
      <c r="AV315" s="13" t="s">
        <v>89</v>
      </c>
      <c r="AW315" s="13" t="s">
        <v>36</v>
      </c>
      <c r="AX315" s="13" t="s">
        <v>87</v>
      </c>
      <c r="AY315" s="247" t="s">
        <v>141</v>
      </c>
    </row>
    <row r="316" spans="1:65" s="2" customFormat="1" ht="24.15" customHeight="1">
      <c r="A316" s="38"/>
      <c r="B316" s="39"/>
      <c r="C316" s="274" t="s">
        <v>613</v>
      </c>
      <c r="D316" s="274" t="s">
        <v>469</v>
      </c>
      <c r="E316" s="275" t="s">
        <v>614</v>
      </c>
      <c r="F316" s="276" t="s">
        <v>615</v>
      </c>
      <c r="G316" s="277" t="s">
        <v>147</v>
      </c>
      <c r="H316" s="278">
        <v>12</v>
      </c>
      <c r="I316" s="279"/>
      <c r="J316" s="280">
        <f>ROUND(I316*H316,2)</f>
        <v>0</v>
      </c>
      <c r="K316" s="276" t="s">
        <v>148</v>
      </c>
      <c r="L316" s="281"/>
      <c r="M316" s="282" t="s">
        <v>1</v>
      </c>
      <c r="N316" s="283" t="s">
        <v>44</v>
      </c>
      <c r="O316" s="91"/>
      <c r="P316" s="228">
        <f>O316*H316</f>
        <v>0</v>
      </c>
      <c r="Q316" s="228">
        <v>0.08</v>
      </c>
      <c r="R316" s="228">
        <f>Q316*H316</f>
        <v>0.96</v>
      </c>
      <c r="S316" s="228">
        <v>0</v>
      </c>
      <c r="T316" s="229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30" t="s">
        <v>346</v>
      </c>
      <c r="AT316" s="230" t="s">
        <v>469</v>
      </c>
      <c r="AU316" s="230" t="s">
        <v>89</v>
      </c>
      <c r="AY316" s="17" t="s">
        <v>141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17" t="s">
        <v>87</v>
      </c>
      <c r="BK316" s="231">
        <f>ROUND(I316*H316,2)</f>
        <v>0</v>
      </c>
      <c r="BL316" s="17" t="s">
        <v>149</v>
      </c>
      <c r="BM316" s="230" t="s">
        <v>616</v>
      </c>
    </row>
    <row r="317" spans="1:47" s="2" customFormat="1" ht="12">
      <c r="A317" s="38"/>
      <c r="B317" s="39"/>
      <c r="C317" s="40"/>
      <c r="D317" s="232" t="s">
        <v>151</v>
      </c>
      <c r="E317" s="40"/>
      <c r="F317" s="233" t="s">
        <v>615</v>
      </c>
      <c r="G317" s="40"/>
      <c r="H317" s="40"/>
      <c r="I317" s="234"/>
      <c r="J317" s="40"/>
      <c r="K317" s="40"/>
      <c r="L317" s="44"/>
      <c r="M317" s="235"/>
      <c r="N317" s="236"/>
      <c r="O317" s="91"/>
      <c r="P317" s="91"/>
      <c r="Q317" s="91"/>
      <c r="R317" s="91"/>
      <c r="S317" s="91"/>
      <c r="T317" s="92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151</v>
      </c>
      <c r="AU317" s="17" t="s">
        <v>89</v>
      </c>
    </row>
    <row r="318" spans="1:51" s="13" customFormat="1" ht="12">
      <c r="A318" s="13"/>
      <c r="B318" s="237"/>
      <c r="C318" s="238"/>
      <c r="D318" s="232" t="s">
        <v>153</v>
      </c>
      <c r="E318" s="239" t="s">
        <v>1</v>
      </c>
      <c r="F318" s="240" t="s">
        <v>278</v>
      </c>
      <c r="G318" s="238"/>
      <c r="H318" s="241">
        <v>12</v>
      </c>
      <c r="I318" s="242"/>
      <c r="J318" s="238"/>
      <c r="K318" s="238"/>
      <c r="L318" s="243"/>
      <c r="M318" s="244"/>
      <c r="N318" s="245"/>
      <c r="O318" s="245"/>
      <c r="P318" s="245"/>
      <c r="Q318" s="245"/>
      <c r="R318" s="245"/>
      <c r="S318" s="245"/>
      <c r="T318" s="24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7" t="s">
        <v>153</v>
      </c>
      <c r="AU318" s="247" t="s">
        <v>89</v>
      </c>
      <c r="AV318" s="13" t="s">
        <v>89</v>
      </c>
      <c r="AW318" s="13" t="s">
        <v>36</v>
      </c>
      <c r="AX318" s="13" t="s">
        <v>87</v>
      </c>
      <c r="AY318" s="247" t="s">
        <v>141</v>
      </c>
    </row>
    <row r="319" spans="1:65" s="2" customFormat="1" ht="24.15" customHeight="1">
      <c r="A319" s="38"/>
      <c r="B319" s="39"/>
      <c r="C319" s="219" t="s">
        <v>617</v>
      </c>
      <c r="D319" s="219" t="s">
        <v>144</v>
      </c>
      <c r="E319" s="220" t="s">
        <v>618</v>
      </c>
      <c r="F319" s="221" t="s">
        <v>619</v>
      </c>
      <c r="G319" s="222" t="s">
        <v>147</v>
      </c>
      <c r="H319" s="223">
        <v>5.544</v>
      </c>
      <c r="I319" s="224"/>
      <c r="J319" s="225">
        <f>ROUND(I319*H319,2)</f>
        <v>0</v>
      </c>
      <c r="K319" s="221" t="s">
        <v>148</v>
      </c>
      <c r="L319" s="44"/>
      <c r="M319" s="226" t="s">
        <v>1</v>
      </c>
      <c r="N319" s="227" t="s">
        <v>44</v>
      </c>
      <c r="O319" s="91"/>
      <c r="P319" s="228">
        <f>O319*H319</f>
        <v>0</v>
      </c>
      <c r="Q319" s="228">
        <v>0</v>
      </c>
      <c r="R319" s="228">
        <f>Q319*H319</f>
        <v>0</v>
      </c>
      <c r="S319" s="228">
        <v>0.05</v>
      </c>
      <c r="T319" s="229">
        <f>S319*H319</f>
        <v>0.2772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30" t="s">
        <v>149</v>
      </c>
      <c r="AT319" s="230" t="s">
        <v>144</v>
      </c>
      <c r="AU319" s="230" t="s">
        <v>89</v>
      </c>
      <c r="AY319" s="17" t="s">
        <v>141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17" t="s">
        <v>87</v>
      </c>
      <c r="BK319" s="231">
        <f>ROUND(I319*H319,2)</f>
        <v>0</v>
      </c>
      <c r="BL319" s="17" t="s">
        <v>149</v>
      </c>
      <c r="BM319" s="230" t="s">
        <v>620</v>
      </c>
    </row>
    <row r="320" spans="1:47" s="2" customFormat="1" ht="12">
      <c r="A320" s="38"/>
      <c r="B320" s="39"/>
      <c r="C320" s="40"/>
      <c r="D320" s="232" t="s">
        <v>151</v>
      </c>
      <c r="E320" s="40"/>
      <c r="F320" s="233" t="s">
        <v>621</v>
      </c>
      <c r="G320" s="40"/>
      <c r="H320" s="40"/>
      <c r="I320" s="234"/>
      <c r="J320" s="40"/>
      <c r="K320" s="40"/>
      <c r="L320" s="44"/>
      <c r="M320" s="235"/>
      <c r="N320" s="236"/>
      <c r="O320" s="91"/>
      <c r="P320" s="91"/>
      <c r="Q320" s="91"/>
      <c r="R320" s="91"/>
      <c r="S320" s="91"/>
      <c r="T320" s="92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151</v>
      </c>
      <c r="AU320" s="17" t="s">
        <v>89</v>
      </c>
    </row>
    <row r="321" spans="1:51" s="13" customFormat="1" ht="12">
      <c r="A321" s="13"/>
      <c r="B321" s="237"/>
      <c r="C321" s="238"/>
      <c r="D321" s="232" t="s">
        <v>153</v>
      </c>
      <c r="E321" s="239" t="s">
        <v>1</v>
      </c>
      <c r="F321" s="240" t="s">
        <v>181</v>
      </c>
      <c r="G321" s="238"/>
      <c r="H321" s="241">
        <v>5.544</v>
      </c>
      <c r="I321" s="242"/>
      <c r="J321" s="238"/>
      <c r="K321" s="238"/>
      <c r="L321" s="243"/>
      <c r="M321" s="244"/>
      <c r="N321" s="245"/>
      <c r="O321" s="245"/>
      <c r="P321" s="245"/>
      <c r="Q321" s="245"/>
      <c r="R321" s="245"/>
      <c r="S321" s="245"/>
      <c r="T321" s="246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7" t="s">
        <v>153</v>
      </c>
      <c r="AU321" s="247" t="s">
        <v>89</v>
      </c>
      <c r="AV321" s="13" t="s">
        <v>89</v>
      </c>
      <c r="AW321" s="13" t="s">
        <v>36</v>
      </c>
      <c r="AX321" s="13" t="s">
        <v>87</v>
      </c>
      <c r="AY321" s="247" t="s">
        <v>141</v>
      </c>
    </row>
    <row r="322" spans="1:65" s="2" customFormat="1" ht="24.15" customHeight="1">
      <c r="A322" s="38"/>
      <c r="B322" s="39"/>
      <c r="C322" s="219" t="s">
        <v>622</v>
      </c>
      <c r="D322" s="219" t="s">
        <v>144</v>
      </c>
      <c r="E322" s="220" t="s">
        <v>623</v>
      </c>
      <c r="F322" s="221" t="s">
        <v>624</v>
      </c>
      <c r="G322" s="222" t="s">
        <v>147</v>
      </c>
      <c r="H322" s="223">
        <v>12</v>
      </c>
      <c r="I322" s="224"/>
      <c r="J322" s="225">
        <f>ROUND(I322*H322,2)</f>
        <v>0</v>
      </c>
      <c r="K322" s="221" t="s">
        <v>148</v>
      </c>
      <c r="L322" s="44"/>
      <c r="M322" s="226" t="s">
        <v>1</v>
      </c>
      <c r="N322" s="227" t="s">
        <v>44</v>
      </c>
      <c r="O322" s="91"/>
      <c r="P322" s="228">
        <f>O322*H322</f>
        <v>0</v>
      </c>
      <c r="Q322" s="228">
        <v>0.21734</v>
      </c>
      <c r="R322" s="228">
        <f>Q322*H322</f>
        <v>2.60808</v>
      </c>
      <c r="S322" s="228">
        <v>0</v>
      </c>
      <c r="T322" s="229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30" t="s">
        <v>149</v>
      </c>
      <c r="AT322" s="230" t="s">
        <v>144</v>
      </c>
      <c r="AU322" s="230" t="s">
        <v>89</v>
      </c>
      <c r="AY322" s="17" t="s">
        <v>141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7" t="s">
        <v>87</v>
      </c>
      <c r="BK322" s="231">
        <f>ROUND(I322*H322,2)</f>
        <v>0</v>
      </c>
      <c r="BL322" s="17" t="s">
        <v>149</v>
      </c>
      <c r="BM322" s="230" t="s">
        <v>625</v>
      </c>
    </row>
    <row r="323" spans="1:47" s="2" customFormat="1" ht="12">
      <c r="A323" s="38"/>
      <c r="B323" s="39"/>
      <c r="C323" s="40"/>
      <c r="D323" s="232" t="s">
        <v>151</v>
      </c>
      <c r="E323" s="40"/>
      <c r="F323" s="233" t="s">
        <v>624</v>
      </c>
      <c r="G323" s="40"/>
      <c r="H323" s="40"/>
      <c r="I323" s="234"/>
      <c r="J323" s="40"/>
      <c r="K323" s="40"/>
      <c r="L323" s="44"/>
      <c r="M323" s="235"/>
      <c r="N323" s="236"/>
      <c r="O323" s="91"/>
      <c r="P323" s="91"/>
      <c r="Q323" s="91"/>
      <c r="R323" s="91"/>
      <c r="S323" s="91"/>
      <c r="T323" s="92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151</v>
      </c>
      <c r="AU323" s="17" t="s">
        <v>89</v>
      </c>
    </row>
    <row r="324" spans="1:51" s="13" customFormat="1" ht="12">
      <c r="A324" s="13"/>
      <c r="B324" s="237"/>
      <c r="C324" s="238"/>
      <c r="D324" s="232" t="s">
        <v>153</v>
      </c>
      <c r="E324" s="239" t="s">
        <v>1</v>
      </c>
      <c r="F324" s="240" t="s">
        <v>278</v>
      </c>
      <c r="G324" s="238"/>
      <c r="H324" s="241">
        <v>12</v>
      </c>
      <c r="I324" s="242"/>
      <c r="J324" s="238"/>
      <c r="K324" s="238"/>
      <c r="L324" s="243"/>
      <c r="M324" s="244"/>
      <c r="N324" s="245"/>
      <c r="O324" s="245"/>
      <c r="P324" s="245"/>
      <c r="Q324" s="245"/>
      <c r="R324" s="245"/>
      <c r="S324" s="245"/>
      <c r="T324" s="246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7" t="s">
        <v>153</v>
      </c>
      <c r="AU324" s="247" t="s">
        <v>89</v>
      </c>
      <c r="AV324" s="13" t="s">
        <v>89</v>
      </c>
      <c r="AW324" s="13" t="s">
        <v>36</v>
      </c>
      <c r="AX324" s="13" t="s">
        <v>87</v>
      </c>
      <c r="AY324" s="247" t="s">
        <v>141</v>
      </c>
    </row>
    <row r="325" spans="1:65" s="2" customFormat="1" ht="24.15" customHeight="1">
      <c r="A325" s="38"/>
      <c r="B325" s="39"/>
      <c r="C325" s="274" t="s">
        <v>626</v>
      </c>
      <c r="D325" s="274" t="s">
        <v>469</v>
      </c>
      <c r="E325" s="275" t="s">
        <v>627</v>
      </c>
      <c r="F325" s="276" t="s">
        <v>628</v>
      </c>
      <c r="G325" s="277" t="s">
        <v>147</v>
      </c>
      <c r="H325" s="278">
        <v>12</v>
      </c>
      <c r="I325" s="279"/>
      <c r="J325" s="280">
        <f>ROUND(I325*H325,2)</f>
        <v>0</v>
      </c>
      <c r="K325" s="276" t="s">
        <v>148</v>
      </c>
      <c r="L325" s="281"/>
      <c r="M325" s="282" t="s">
        <v>1</v>
      </c>
      <c r="N325" s="283" t="s">
        <v>44</v>
      </c>
      <c r="O325" s="91"/>
      <c r="P325" s="228">
        <f>O325*H325</f>
        <v>0</v>
      </c>
      <c r="Q325" s="228">
        <v>0.027</v>
      </c>
      <c r="R325" s="228">
        <f>Q325*H325</f>
        <v>0.324</v>
      </c>
      <c r="S325" s="228">
        <v>0</v>
      </c>
      <c r="T325" s="229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30" t="s">
        <v>346</v>
      </c>
      <c r="AT325" s="230" t="s">
        <v>469</v>
      </c>
      <c r="AU325" s="230" t="s">
        <v>89</v>
      </c>
      <c r="AY325" s="17" t="s">
        <v>141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17" t="s">
        <v>87</v>
      </c>
      <c r="BK325" s="231">
        <f>ROUND(I325*H325,2)</f>
        <v>0</v>
      </c>
      <c r="BL325" s="17" t="s">
        <v>149</v>
      </c>
      <c r="BM325" s="230" t="s">
        <v>629</v>
      </c>
    </row>
    <row r="326" spans="1:47" s="2" customFormat="1" ht="12">
      <c r="A326" s="38"/>
      <c r="B326" s="39"/>
      <c r="C326" s="40"/>
      <c r="D326" s="232" t="s">
        <v>151</v>
      </c>
      <c r="E326" s="40"/>
      <c r="F326" s="233" t="s">
        <v>628</v>
      </c>
      <c r="G326" s="40"/>
      <c r="H326" s="40"/>
      <c r="I326" s="234"/>
      <c r="J326" s="40"/>
      <c r="K326" s="40"/>
      <c r="L326" s="44"/>
      <c r="M326" s="235"/>
      <c r="N326" s="236"/>
      <c r="O326" s="91"/>
      <c r="P326" s="91"/>
      <c r="Q326" s="91"/>
      <c r="R326" s="91"/>
      <c r="S326" s="91"/>
      <c r="T326" s="92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17" t="s">
        <v>151</v>
      </c>
      <c r="AU326" s="17" t="s">
        <v>89</v>
      </c>
    </row>
    <row r="327" spans="1:51" s="13" customFormat="1" ht="12">
      <c r="A327" s="13"/>
      <c r="B327" s="237"/>
      <c r="C327" s="238"/>
      <c r="D327" s="232" t="s">
        <v>153</v>
      </c>
      <c r="E327" s="239" t="s">
        <v>1</v>
      </c>
      <c r="F327" s="240" t="s">
        <v>278</v>
      </c>
      <c r="G327" s="238"/>
      <c r="H327" s="241">
        <v>12</v>
      </c>
      <c r="I327" s="242"/>
      <c r="J327" s="238"/>
      <c r="K327" s="238"/>
      <c r="L327" s="243"/>
      <c r="M327" s="244"/>
      <c r="N327" s="245"/>
      <c r="O327" s="245"/>
      <c r="P327" s="245"/>
      <c r="Q327" s="245"/>
      <c r="R327" s="245"/>
      <c r="S327" s="245"/>
      <c r="T327" s="246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7" t="s">
        <v>153</v>
      </c>
      <c r="AU327" s="247" t="s">
        <v>89</v>
      </c>
      <c r="AV327" s="13" t="s">
        <v>89</v>
      </c>
      <c r="AW327" s="13" t="s">
        <v>36</v>
      </c>
      <c r="AX327" s="13" t="s">
        <v>87</v>
      </c>
      <c r="AY327" s="247" t="s">
        <v>141</v>
      </c>
    </row>
    <row r="328" spans="1:65" s="2" customFormat="1" ht="24.15" customHeight="1">
      <c r="A328" s="38"/>
      <c r="B328" s="39"/>
      <c r="C328" s="274" t="s">
        <v>630</v>
      </c>
      <c r="D328" s="274" t="s">
        <v>469</v>
      </c>
      <c r="E328" s="275" t="s">
        <v>631</v>
      </c>
      <c r="F328" s="276" t="s">
        <v>632</v>
      </c>
      <c r="G328" s="277" t="s">
        <v>147</v>
      </c>
      <c r="H328" s="278">
        <v>12</v>
      </c>
      <c r="I328" s="279"/>
      <c r="J328" s="280">
        <f>ROUND(I328*H328,2)</f>
        <v>0</v>
      </c>
      <c r="K328" s="276" t="s">
        <v>148</v>
      </c>
      <c r="L328" s="281"/>
      <c r="M328" s="282" t="s">
        <v>1</v>
      </c>
      <c r="N328" s="283" t="s">
        <v>44</v>
      </c>
      <c r="O328" s="91"/>
      <c r="P328" s="228">
        <f>O328*H328</f>
        <v>0</v>
      </c>
      <c r="Q328" s="228">
        <v>0.108</v>
      </c>
      <c r="R328" s="228">
        <f>Q328*H328</f>
        <v>1.296</v>
      </c>
      <c r="S328" s="228">
        <v>0</v>
      </c>
      <c r="T328" s="229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30" t="s">
        <v>346</v>
      </c>
      <c r="AT328" s="230" t="s">
        <v>469</v>
      </c>
      <c r="AU328" s="230" t="s">
        <v>89</v>
      </c>
      <c r="AY328" s="17" t="s">
        <v>141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7" t="s">
        <v>87</v>
      </c>
      <c r="BK328" s="231">
        <f>ROUND(I328*H328,2)</f>
        <v>0</v>
      </c>
      <c r="BL328" s="17" t="s">
        <v>149</v>
      </c>
      <c r="BM328" s="230" t="s">
        <v>633</v>
      </c>
    </row>
    <row r="329" spans="1:47" s="2" customFormat="1" ht="12">
      <c r="A329" s="38"/>
      <c r="B329" s="39"/>
      <c r="C329" s="40"/>
      <c r="D329" s="232" t="s">
        <v>151</v>
      </c>
      <c r="E329" s="40"/>
      <c r="F329" s="233" t="s">
        <v>632</v>
      </c>
      <c r="G329" s="40"/>
      <c r="H329" s="40"/>
      <c r="I329" s="234"/>
      <c r="J329" s="40"/>
      <c r="K329" s="40"/>
      <c r="L329" s="44"/>
      <c r="M329" s="235"/>
      <c r="N329" s="236"/>
      <c r="O329" s="91"/>
      <c r="P329" s="91"/>
      <c r="Q329" s="91"/>
      <c r="R329" s="91"/>
      <c r="S329" s="91"/>
      <c r="T329" s="92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7" t="s">
        <v>151</v>
      </c>
      <c r="AU329" s="17" t="s">
        <v>89</v>
      </c>
    </row>
    <row r="330" spans="1:51" s="13" customFormat="1" ht="12">
      <c r="A330" s="13"/>
      <c r="B330" s="237"/>
      <c r="C330" s="238"/>
      <c r="D330" s="232" t="s">
        <v>153</v>
      </c>
      <c r="E330" s="239" t="s">
        <v>1</v>
      </c>
      <c r="F330" s="240" t="s">
        <v>278</v>
      </c>
      <c r="G330" s="238"/>
      <c r="H330" s="241">
        <v>12</v>
      </c>
      <c r="I330" s="242"/>
      <c r="J330" s="238"/>
      <c r="K330" s="238"/>
      <c r="L330" s="243"/>
      <c r="M330" s="244"/>
      <c r="N330" s="245"/>
      <c r="O330" s="245"/>
      <c r="P330" s="245"/>
      <c r="Q330" s="245"/>
      <c r="R330" s="245"/>
      <c r="S330" s="245"/>
      <c r="T330" s="246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7" t="s">
        <v>153</v>
      </c>
      <c r="AU330" s="247" t="s">
        <v>89</v>
      </c>
      <c r="AV330" s="13" t="s">
        <v>89</v>
      </c>
      <c r="AW330" s="13" t="s">
        <v>36</v>
      </c>
      <c r="AX330" s="13" t="s">
        <v>87</v>
      </c>
      <c r="AY330" s="247" t="s">
        <v>141</v>
      </c>
    </row>
    <row r="331" spans="1:65" s="2" customFormat="1" ht="24.15" customHeight="1">
      <c r="A331" s="38"/>
      <c r="B331" s="39"/>
      <c r="C331" s="219" t="s">
        <v>634</v>
      </c>
      <c r="D331" s="219" t="s">
        <v>144</v>
      </c>
      <c r="E331" s="220" t="s">
        <v>635</v>
      </c>
      <c r="F331" s="221" t="s">
        <v>636</v>
      </c>
      <c r="G331" s="222" t="s">
        <v>147</v>
      </c>
      <c r="H331" s="223">
        <v>9</v>
      </c>
      <c r="I331" s="224"/>
      <c r="J331" s="225">
        <f>ROUND(I331*H331,2)</f>
        <v>0</v>
      </c>
      <c r="K331" s="221" t="s">
        <v>148</v>
      </c>
      <c r="L331" s="44"/>
      <c r="M331" s="226" t="s">
        <v>1</v>
      </c>
      <c r="N331" s="227" t="s">
        <v>44</v>
      </c>
      <c r="O331" s="91"/>
      <c r="P331" s="228">
        <f>O331*H331</f>
        <v>0</v>
      </c>
      <c r="Q331" s="228">
        <v>0.4208</v>
      </c>
      <c r="R331" s="228">
        <f>Q331*H331</f>
        <v>3.7872</v>
      </c>
      <c r="S331" s="228">
        <v>0</v>
      </c>
      <c r="T331" s="229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30" t="s">
        <v>149</v>
      </c>
      <c r="AT331" s="230" t="s">
        <v>144</v>
      </c>
      <c r="AU331" s="230" t="s">
        <v>89</v>
      </c>
      <c r="AY331" s="17" t="s">
        <v>141</v>
      </c>
      <c r="BE331" s="231">
        <f>IF(N331="základní",J331,0)</f>
        <v>0</v>
      </c>
      <c r="BF331" s="231">
        <f>IF(N331="snížená",J331,0)</f>
        <v>0</v>
      </c>
      <c r="BG331" s="231">
        <f>IF(N331="zákl. přenesená",J331,0)</f>
        <v>0</v>
      </c>
      <c r="BH331" s="231">
        <f>IF(N331="sníž. přenesená",J331,0)</f>
        <v>0</v>
      </c>
      <c r="BI331" s="231">
        <f>IF(N331="nulová",J331,0)</f>
        <v>0</v>
      </c>
      <c r="BJ331" s="17" t="s">
        <v>87</v>
      </c>
      <c r="BK331" s="231">
        <f>ROUND(I331*H331,2)</f>
        <v>0</v>
      </c>
      <c r="BL331" s="17" t="s">
        <v>149</v>
      </c>
      <c r="BM331" s="230" t="s">
        <v>637</v>
      </c>
    </row>
    <row r="332" spans="1:47" s="2" customFormat="1" ht="12">
      <c r="A332" s="38"/>
      <c r="B332" s="39"/>
      <c r="C332" s="40"/>
      <c r="D332" s="232" t="s">
        <v>151</v>
      </c>
      <c r="E332" s="40"/>
      <c r="F332" s="233" t="s">
        <v>638</v>
      </c>
      <c r="G332" s="40"/>
      <c r="H332" s="40"/>
      <c r="I332" s="234"/>
      <c r="J332" s="40"/>
      <c r="K332" s="40"/>
      <c r="L332" s="44"/>
      <c r="M332" s="235"/>
      <c r="N332" s="236"/>
      <c r="O332" s="91"/>
      <c r="P332" s="91"/>
      <c r="Q332" s="91"/>
      <c r="R332" s="91"/>
      <c r="S332" s="91"/>
      <c r="T332" s="92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T332" s="17" t="s">
        <v>151</v>
      </c>
      <c r="AU332" s="17" t="s">
        <v>89</v>
      </c>
    </row>
    <row r="333" spans="1:65" s="2" customFormat="1" ht="33" customHeight="1">
      <c r="A333" s="38"/>
      <c r="B333" s="39"/>
      <c r="C333" s="219" t="s">
        <v>639</v>
      </c>
      <c r="D333" s="219" t="s">
        <v>144</v>
      </c>
      <c r="E333" s="220" t="s">
        <v>640</v>
      </c>
      <c r="F333" s="221" t="s">
        <v>641</v>
      </c>
      <c r="G333" s="222" t="s">
        <v>147</v>
      </c>
      <c r="H333" s="223">
        <v>1</v>
      </c>
      <c r="I333" s="224"/>
      <c r="J333" s="225">
        <f>ROUND(I333*H333,2)</f>
        <v>0</v>
      </c>
      <c r="K333" s="221" t="s">
        <v>148</v>
      </c>
      <c r="L333" s="44"/>
      <c r="M333" s="226" t="s">
        <v>1</v>
      </c>
      <c r="N333" s="227" t="s">
        <v>44</v>
      </c>
      <c r="O333" s="91"/>
      <c r="P333" s="228">
        <f>O333*H333</f>
        <v>0</v>
      </c>
      <c r="Q333" s="228">
        <v>0.31108</v>
      </c>
      <c r="R333" s="228">
        <f>Q333*H333</f>
        <v>0.31108</v>
      </c>
      <c r="S333" s="228">
        <v>0</v>
      </c>
      <c r="T333" s="229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30" t="s">
        <v>149</v>
      </c>
      <c r="AT333" s="230" t="s">
        <v>144</v>
      </c>
      <c r="AU333" s="230" t="s">
        <v>89</v>
      </c>
      <c r="AY333" s="17" t="s">
        <v>141</v>
      </c>
      <c r="BE333" s="231">
        <f>IF(N333="základní",J333,0)</f>
        <v>0</v>
      </c>
      <c r="BF333" s="231">
        <f>IF(N333="snížená",J333,0)</f>
        <v>0</v>
      </c>
      <c r="BG333" s="231">
        <f>IF(N333="zákl. přenesená",J333,0)</f>
        <v>0</v>
      </c>
      <c r="BH333" s="231">
        <f>IF(N333="sníž. přenesená",J333,0)</f>
        <v>0</v>
      </c>
      <c r="BI333" s="231">
        <f>IF(N333="nulová",J333,0)</f>
        <v>0</v>
      </c>
      <c r="BJ333" s="17" t="s">
        <v>87</v>
      </c>
      <c r="BK333" s="231">
        <f>ROUND(I333*H333,2)</f>
        <v>0</v>
      </c>
      <c r="BL333" s="17" t="s">
        <v>149</v>
      </c>
      <c r="BM333" s="230" t="s">
        <v>642</v>
      </c>
    </row>
    <row r="334" spans="1:47" s="2" customFormat="1" ht="12">
      <c r="A334" s="38"/>
      <c r="B334" s="39"/>
      <c r="C334" s="40"/>
      <c r="D334" s="232" t="s">
        <v>151</v>
      </c>
      <c r="E334" s="40"/>
      <c r="F334" s="233" t="s">
        <v>643</v>
      </c>
      <c r="G334" s="40"/>
      <c r="H334" s="40"/>
      <c r="I334" s="234"/>
      <c r="J334" s="40"/>
      <c r="K334" s="40"/>
      <c r="L334" s="44"/>
      <c r="M334" s="235"/>
      <c r="N334" s="236"/>
      <c r="O334" s="91"/>
      <c r="P334" s="91"/>
      <c r="Q334" s="91"/>
      <c r="R334" s="91"/>
      <c r="S334" s="91"/>
      <c r="T334" s="92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T334" s="17" t="s">
        <v>151</v>
      </c>
      <c r="AU334" s="17" t="s">
        <v>89</v>
      </c>
    </row>
    <row r="335" spans="1:65" s="2" customFormat="1" ht="24.15" customHeight="1">
      <c r="A335" s="38"/>
      <c r="B335" s="39"/>
      <c r="C335" s="219" t="s">
        <v>644</v>
      </c>
      <c r="D335" s="219" t="s">
        <v>144</v>
      </c>
      <c r="E335" s="220" t="s">
        <v>645</v>
      </c>
      <c r="F335" s="221" t="s">
        <v>646</v>
      </c>
      <c r="G335" s="222" t="s">
        <v>354</v>
      </c>
      <c r="H335" s="223">
        <v>22.019</v>
      </c>
      <c r="I335" s="224"/>
      <c r="J335" s="225">
        <f>ROUND(I335*H335,2)</f>
        <v>0</v>
      </c>
      <c r="K335" s="221" t="s">
        <v>148</v>
      </c>
      <c r="L335" s="44"/>
      <c r="M335" s="226" t="s">
        <v>1</v>
      </c>
      <c r="N335" s="227" t="s">
        <v>44</v>
      </c>
      <c r="O335" s="91"/>
      <c r="P335" s="228">
        <f>O335*H335</f>
        <v>0</v>
      </c>
      <c r="Q335" s="228">
        <v>0</v>
      </c>
      <c r="R335" s="228">
        <f>Q335*H335</f>
        <v>0</v>
      </c>
      <c r="S335" s="228">
        <v>0</v>
      </c>
      <c r="T335" s="229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30" t="s">
        <v>149</v>
      </c>
      <c r="AT335" s="230" t="s">
        <v>144</v>
      </c>
      <c r="AU335" s="230" t="s">
        <v>89</v>
      </c>
      <c r="AY335" s="17" t="s">
        <v>141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7" t="s">
        <v>87</v>
      </c>
      <c r="BK335" s="231">
        <f>ROUND(I335*H335,2)</f>
        <v>0</v>
      </c>
      <c r="BL335" s="17" t="s">
        <v>149</v>
      </c>
      <c r="BM335" s="230" t="s">
        <v>647</v>
      </c>
    </row>
    <row r="336" spans="1:47" s="2" customFormat="1" ht="12">
      <c r="A336" s="38"/>
      <c r="B336" s="39"/>
      <c r="C336" s="40"/>
      <c r="D336" s="232" t="s">
        <v>151</v>
      </c>
      <c r="E336" s="40"/>
      <c r="F336" s="233" t="s">
        <v>648</v>
      </c>
      <c r="G336" s="40"/>
      <c r="H336" s="40"/>
      <c r="I336" s="234"/>
      <c r="J336" s="40"/>
      <c r="K336" s="40"/>
      <c r="L336" s="44"/>
      <c r="M336" s="235"/>
      <c r="N336" s="236"/>
      <c r="O336" s="91"/>
      <c r="P336" s="91"/>
      <c r="Q336" s="91"/>
      <c r="R336" s="91"/>
      <c r="S336" s="91"/>
      <c r="T336" s="92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T336" s="17" t="s">
        <v>151</v>
      </c>
      <c r="AU336" s="17" t="s">
        <v>89</v>
      </c>
    </row>
    <row r="337" spans="1:51" s="13" customFormat="1" ht="12">
      <c r="A337" s="13"/>
      <c r="B337" s="237"/>
      <c r="C337" s="238"/>
      <c r="D337" s="232" t="s">
        <v>153</v>
      </c>
      <c r="E337" s="239" t="s">
        <v>217</v>
      </c>
      <c r="F337" s="240" t="s">
        <v>649</v>
      </c>
      <c r="G337" s="238"/>
      <c r="H337" s="241">
        <v>22.019</v>
      </c>
      <c r="I337" s="242"/>
      <c r="J337" s="238"/>
      <c r="K337" s="238"/>
      <c r="L337" s="243"/>
      <c r="M337" s="244"/>
      <c r="N337" s="245"/>
      <c r="O337" s="245"/>
      <c r="P337" s="245"/>
      <c r="Q337" s="245"/>
      <c r="R337" s="245"/>
      <c r="S337" s="245"/>
      <c r="T337" s="246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7" t="s">
        <v>153</v>
      </c>
      <c r="AU337" s="247" t="s">
        <v>89</v>
      </c>
      <c r="AV337" s="13" t="s">
        <v>89</v>
      </c>
      <c r="AW337" s="13" t="s">
        <v>36</v>
      </c>
      <c r="AX337" s="13" t="s">
        <v>87</v>
      </c>
      <c r="AY337" s="247" t="s">
        <v>141</v>
      </c>
    </row>
    <row r="338" spans="1:63" s="12" customFormat="1" ht="22.8" customHeight="1">
      <c r="A338" s="12"/>
      <c r="B338" s="203"/>
      <c r="C338" s="204"/>
      <c r="D338" s="205" t="s">
        <v>78</v>
      </c>
      <c r="E338" s="217" t="s">
        <v>142</v>
      </c>
      <c r="F338" s="217" t="s">
        <v>143</v>
      </c>
      <c r="G338" s="204"/>
      <c r="H338" s="204"/>
      <c r="I338" s="207"/>
      <c r="J338" s="218">
        <f>BK338</f>
        <v>0</v>
      </c>
      <c r="K338" s="204"/>
      <c r="L338" s="209"/>
      <c r="M338" s="210"/>
      <c r="N338" s="211"/>
      <c r="O338" s="211"/>
      <c r="P338" s="212">
        <f>SUM(P339:P476)</f>
        <v>0</v>
      </c>
      <c r="Q338" s="211"/>
      <c r="R338" s="212">
        <f>SUM(R339:R476)</f>
        <v>305.72059934</v>
      </c>
      <c r="S338" s="211"/>
      <c r="T338" s="213">
        <f>SUM(T339:T476)</f>
        <v>0.7760000000000001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14" t="s">
        <v>87</v>
      </c>
      <c r="AT338" s="215" t="s">
        <v>78</v>
      </c>
      <c r="AU338" s="215" t="s">
        <v>87</v>
      </c>
      <c r="AY338" s="214" t="s">
        <v>141</v>
      </c>
      <c r="BK338" s="216">
        <f>SUM(BK339:BK476)</f>
        <v>0</v>
      </c>
    </row>
    <row r="339" spans="1:65" s="2" customFormat="1" ht="24.15" customHeight="1">
      <c r="A339" s="38"/>
      <c r="B339" s="39"/>
      <c r="C339" s="219" t="s">
        <v>650</v>
      </c>
      <c r="D339" s="219" t="s">
        <v>144</v>
      </c>
      <c r="E339" s="220" t="s">
        <v>651</v>
      </c>
      <c r="F339" s="221" t="s">
        <v>652</v>
      </c>
      <c r="G339" s="222" t="s">
        <v>147</v>
      </c>
      <c r="H339" s="223">
        <v>13</v>
      </c>
      <c r="I339" s="224"/>
      <c r="J339" s="225">
        <f>ROUND(I339*H339,2)</f>
        <v>0</v>
      </c>
      <c r="K339" s="221" t="s">
        <v>148</v>
      </c>
      <c r="L339" s="44"/>
      <c r="M339" s="226" t="s">
        <v>1</v>
      </c>
      <c r="N339" s="227" t="s">
        <v>44</v>
      </c>
      <c r="O339" s="91"/>
      <c r="P339" s="228">
        <f>O339*H339</f>
        <v>0</v>
      </c>
      <c r="Q339" s="228">
        <v>0.0007</v>
      </c>
      <c r="R339" s="228">
        <f>Q339*H339</f>
        <v>0.0091</v>
      </c>
      <c r="S339" s="228">
        <v>0</v>
      </c>
      <c r="T339" s="229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30" t="s">
        <v>149</v>
      </c>
      <c r="AT339" s="230" t="s">
        <v>144</v>
      </c>
      <c r="AU339" s="230" t="s">
        <v>89</v>
      </c>
      <c r="AY339" s="17" t="s">
        <v>141</v>
      </c>
      <c r="BE339" s="231">
        <f>IF(N339="základní",J339,0)</f>
        <v>0</v>
      </c>
      <c r="BF339" s="231">
        <f>IF(N339="snížená",J339,0)</f>
        <v>0</v>
      </c>
      <c r="BG339" s="231">
        <f>IF(N339="zákl. přenesená",J339,0)</f>
        <v>0</v>
      </c>
      <c r="BH339" s="231">
        <f>IF(N339="sníž. přenesená",J339,0)</f>
        <v>0</v>
      </c>
      <c r="BI339" s="231">
        <f>IF(N339="nulová",J339,0)</f>
        <v>0</v>
      </c>
      <c r="BJ339" s="17" t="s">
        <v>87</v>
      </c>
      <c r="BK339" s="231">
        <f>ROUND(I339*H339,2)</f>
        <v>0</v>
      </c>
      <c r="BL339" s="17" t="s">
        <v>149</v>
      </c>
      <c r="BM339" s="230" t="s">
        <v>653</v>
      </c>
    </row>
    <row r="340" spans="1:47" s="2" customFormat="1" ht="12">
      <c r="A340" s="38"/>
      <c r="B340" s="39"/>
      <c r="C340" s="40"/>
      <c r="D340" s="232" t="s">
        <v>151</v>
      </c>
      <c r="E340" s="40"/>
      <c r="F340" s="233" t="s">
        <v>654</v>
      </c>
      <c r="G340" s="40"/>
      <c r="H340" s="40"/>
      <c r="I340" s="234"/>
      <c r="J340" s="40"/>
      <c r="K340" s="40"/>
      <c r="L340" s="44"/>
      <c r="M340" s="235"/>
      <c r="N340" s="236"/>
      <c r="O340" s="91"/>
      <c r="P340" s="91"/>
      <c r="Q340" s="91"/>
      <c r="R340" s="91"/>
      <c r="S340" s="91"/>
      <c r="T340" s="92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151</v>
      </c>
      <c r="AU340" s="17" t="s">
        <v>89</v>
      </c>
    </row>
    <row r="341" spans="1:65" s="2" customFormat="1" ht="16.5" customHeight="1">
      <c r="A341" s="38"/>
      <c r="B341" s="39"/>
      <c r="C341" s="274" t="s">
        <v>655</v>
      </c>
      <c r="D341" s="274" t="s">
        <v>469</v>
      </c>
      <c r="E341" s="275" t="s">
        <v>656</v>
      </c>
      <c r="F341" s="276" t="s">
        <v>657</v>
      </c>
      <c r="G341" s="277" t="s">
        <v>147</v>
      </c>
      <c r="H341" s="278">
        <v>2</v>
      </c>
      <c r="I341" s="279"/>
      <c r="J341" s="280">
        <f>ROUND(I341*H341,2)</f>
        <v>0</v>
      </c>
      <c r="K341" s="276" t="s">
        <v>148</v>
      </c>
      <c r="L341" s="281"/>
      <c r="M341" s="282" t="s">
        <v>1</v>
      </c>
      <c r="N341" s="283" t="s">
        <v>44</v>
      </c>
      <c r="O341" s="91"/>
      <c r="P341" s="228">
        <f>O341*H341</f>
        <v>0</v>
      </c>
      <c r="Q341" s="228">
        <v>0.004</v>
      </c>
      <c r="R341" s="228">
        <f>Q341*H341</f>
        <v>0.008</v>
      </c>
      <c r="S341" s="228">
        <v>0</v>
      </c>
      <c r="T341" s="229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30" t="s">
        <v>346</v>
      </c>
      <c r="AT341" s="230" t="s">
        <v>469</v>
      </c>
      <c r="AU341" s="230" t="s">
        <v>89</v>
      </c>
      <c r="AY341" s="17" t="s">
        <v>141</v>
      </c>
      <c r="BE341" s="231">
        <f>IF(N341="základní",J341,0)</f>
        <v>0</v>
      </c>
      <c r="BF341" s="231">
        <f>IF(N341="snížená",J341,0)</f>
        <v>0</v>
      </c>
      <c r="BG341" s="231">
        <f>IF(N341="zákl. přenesená",J341,0)</f>
        <v>0</v>
      </c>
      <c r="BH341" s="231">
        <f>IF(N341="sníž. přenesená",J341,0)</f>
        <v>0</v>
      </c>
      <c r="BI341" s="231">
        <f>IF(N341="nulová",J341,0)</f>
        <v>0</v>
      </c>
      <c r="BJ341" s="17" t="s">
        <v>87</v>
      </c>
      <c r="BK341" s="231">
        <f>ROUND(I341*H341,2)</f>
        <v>0</v>
      </c>
      <c r="BL341" s="17" t="s">
        <v>149</v>
      </c>
      <c r="BM341" s="230" t="s">
        <v>658</v>
      </c>
    </row>
    <row r="342" spans="1:47" s="2" customFormat="1" ht="12">
      <c r="A342" s="38"/>
      <c r="B342" s="39"/>
      <c r="C342" s="40"/>
      <c r="D342" s="232" t="s">
        <v>151</v>
      </c>
      <c r="E342" s="40"/>
      <c r="F342" s="233" t="s">
        <v>657</v>
      </c>
      <c r="G342" s="40"/>
      <c r="H342" s="40"/>
      <c r="I342" s="234"/>
      <c r="J342" s="40"/>
      <c r="K342" s="40"/>
      <c r="L342" s="44"/>
      <c r="M342" s="235"/>
      <c r="N342" s="236"/>
      <c r="O342" s="91"/>
      <c r="P342" s="91"/>
      <c r="Q342" s="91"/>
      <c r="R342" s="91"/>
      <c r="S342" s="91"/>
      <c r="T342" s="92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151</v>
      </c>
      <c r="AU342" s="17" t="s">
        <v>89</v>
      </c>
    </row>
    <row r="343" spans="1:51" s="13" customFormat="1" ht="12">
      <c r="A343" s="13"/>
      <c r="B343" s="237"/>
      <c r="C343" s="238"/>
      <c r="D343" s="232" t="s">
        <v>153</v>
      </c>
      <c r="E343" s="239" t="s">
        <v>1</v>
      </c>
      <c r="F343" s="240" t="s">
        <v>659</v>
      </c>
      <c r="G343" s="238"/>
      <c r="H343" s="241">
        <v>2</v>
      </c>
      <c r="I343" s="242"/>
      <c r="J343" s="238"/>
      <c r="K343" s="238"/>
      <c r="L343" s="243"/>
      <c r="M343" s="244"/>
      <c r="N343" s="245"/>
      <c r="O343" s="245"/>
      <c r="P343" s="245"/>
      <c r="Q343" s="245"/>
      <c r="R343" s="245"/>
      <c r="S343" s="245"/>
      <c r="T343" s="246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7" t="s">
        <v>153</v>
      </c>
      <c r="AU343" s="247" t="s">
        <v>89</v>
      </c>
      <c r="AV343" s="13" t="s">
        <v>89</v>
      </c>
      <c r="AW343" s="13" t="s">
        <v>36</v>
      </c>
      <c r="AX343" s="13" t="s">
        <v>87</v>
      </c>
      <c r="AY343" s="247" t="s">
        <v>141</v>
      </c>
    </row>
    <row r="344" spans="1:65" s="2" customFormat="1" ht="24.15" customHeight="1">
      <c r="A344" s="38"/>
      <c r="B344" s="39"/>
      <c r="C344" s="274" t="s">
        <v>660</v>
      </c>
      <c r="D344" s="274" t="s">
        <v>469</v>
      </c>
      <c r="E344" s="275" t="s">
        <v>661</v>
      </c>
      <c r="F344" s="276" t="s">
        <v>662</v>
      </c>
      <c r="G344" s="277" t="s">
        <v>147</v>
      </c>
      <c r="H344" s="278">
        <v>3</v>
      </c>
      <c r="I344" s="279"/>
      <c r="J344" s="280">
        <f>ROUND(I344*H344,2)</f>
        <v>0</v>
      </c>
      <c r="K344" s="276" t="s">
        <v>148</v>
      </c>
      <c r="L344" s="281"/>
      <c r="M344" s="282" t="s">
        <v>1</v>
      </c>
      <c r="N344" s="283" t="s">
        <v>44</v>
      </c>
      <c r="O344" s="91"/>
      <c r="P344" s="228">
        <f>O344*H344</f>
        <v>0</v>
      </c>
      <c r="Q344" s="228">
        <v>0.0025</v>
      </c>
      <c r="R344" s="228">
        <f>Q344*H344</f>
        <v>0.0075</v>
      </c>
      <c r="S344" s="228">
        <v>0</v>
      </c>
      <c r="T344" s="229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30" t="s">
        <v>346</v>
      </c>
      <c r="AT344" s="230" t="s">
        <v>469</v>
      </c>
      <c r="AU344" s="230" t="s">
        <v>89</v>
      </c>
      <c r="AY344" s="17" t="s">
        <v>141</v>
      </c>
      <c r="BE344" s="231">
        <f>IF(N344="základní",J344,0)</f>
        <v>0</v>
      </c>
      <c r="BF344" s="231">
        <f>IF(N344="snížená",J344,0)</f>
        <v>0</v>
      </c>
      <c r="BG344" s="231">
        <f>IF(N344="zákl. přenesená",J344,0)</f>
        <v>0</v>
      </c>
      <c r="BH344" s="231">
        <f>IF(N344="sníž. přenesená",J344,0)</f>
        <v>0</v>
      </c>
      <c r="BI344" s="231">
        <f>IF(N344="nulová",J344,0)</f>
        <v>0</v>
      </c>
      <c r="BJ344" s="17" t="s">
        <v>87</v>
      </c>
      <c r="BK344" s="231">
        <f>ROUND(I344*H344,2)</f>
        <v>0</v>
      </c>
      <c r="BL344" s="17" t="s">
        <v>149</v>
      </c>
      <c r="BM344" s="230" t="s">
        <v>663</v>
      </c>
    </row>
    <row r="345" spans="1:47" s="2" customFormat="1" ht="12">
      <c r="A345" s="38"/>
      <c r="B345" s="39"/>
      <c r="C345" s="40"/>
      <c r="D345" s="232" t="s">
        <v>151</v>
      </c>
      <c r="E345" s="40"/>
      <c r="F345" s="233" t="s">
        <v>662</v>
      </c>
      <c r="G345" s="40"/>
      <c r="H345" s="40"/>
      <c r="I345" s="234"/>
      <c r="J345" s="40"/>
      <c r="K345" s="40"/>
      <c r="L345" s="44"/>
      <c r="M345" s="235"/>
      <c r="N345" s="236"/>
      <c r="O345" s="91"/>
      <c r="P345" s="91"/>
      <c r="Q345" s="91"/>
      <c r="R345" s="91"/>
      <c r="S345" s="91"/>
      <c r="T345" s="92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T345" s="17" t="s">
        <v>151</v>
      </c>
      <c r="AU345" s="17" t="s">
        <v>89</v>
      </c>
    </row>
    <row r="346" spans="1:51" s="13" customFormat="1" ht="12">
      <c r="A346" s="13"/>
      <c r="B346" s="237"/>
      <c r="C346" s="238"/>
      <c r="D346" s="232" t="s">
        <v>153</v>
      </c>
      <c r="E346" s="239" t="s">
        <v>1</v>
      </c>
      <c r="F346" s="240" t="s">
        <v>664</v>
      </c>
      <c r="G346" s="238"/>
      <c r="H346" s="241">
        <v>3</v>
      </c>
      <c r="I346" s="242"/>
      <c r="J346" s="238"/>
      <c r="K346" s="238"/>
      <c r="L346" s="243"/>
      <c r="M346" s="244"/>
      <c r="N346" s="245"/>
      <c r="O346" s="245"/>
      <c r="P346" s="245"/>
      <c r="Q346" s="245"/>
      <c r="R346" s="245"/>
      <c r="S346" s="245"/>
      <c r="T346" s="246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7" t="s">
        <v>153</v>
      </c>
      <c r="AU346" s="247" t="s">
        <v>89</v>
      </c>
      <c r="AV346" s="13" t="s">
        <v>89</v>
      </c>
      <c r="AW346" s="13" t="s">
        <v>36</v>
      </c>
      <c r="AX346" s="13" t="s">
        <v>87</v>
      </c>
      <c r="AY346" s="247" t="s">
        <v>141</v>
      </c>
    </row>
    <row r="347" spans="1:65" s="2" customFormat="1" ht="24.15" customHeight="1">
      <c r="A347" s="38"/>
      <c r="B347" s="39"/>
      <c r="C347" s="274" t="s">
        <v>665</v>
      </c>
      <c r="D347" s="274" t="s">
        <v>469</v>
      </c>
      <c r="E347" s="275" t="s">
        <v>666</v>
      </c>
      <c r="F347" s="276" t="s">
        <v>667</v>
      </c>
      <c r="G347" s="277" t="s">
        <v>147</v>
      </c>
      <c r="H347" s="278">
        <v>5</v>
      </c>
      <c r="I347" s="279"/>
      <c r="J347" s="280">
        <f>ROUND(I347*H347,2)</f>
        <v>0</v>
      </c>
      <c r="K347" s="276" t="s">
        <v>148</v>
      </c>
      <c r="L347" s="281"/>
      <c r="M347" s="282" t="s">
        <v>1</v>
      </c>
      <c r="N347" s="283" t="s">
        <v>44</v>
      </c>
      <c r="O347" s="91"/>
      <c r="P347" s="228">
        <f>O347*H347</f>
        <v>0</v>
      </c>
      <c r="Q347" s="228">
        <v>0.0026</v>
      </c>
      <c r="R347" s="228">
        <f>Q347*H347</f>
        <v>0.013</v>
      </c>
      <c r="S347" s="228">
        <v>0</v>
      </c>
      <c r="T347" s="229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30" t="s">
        <v>346</v>
      </c>
      <c r="AT347" s="230" t="s">
        <v>469</v>
      </c>
      <c r="AU347" s="230" t="s">
        <v>89</v>
      </c>
      <c r="AY347" s="17" t="s">
        <v>141</v>
      </c>
      <c r="BE347" s="231">
        <f>IF(N347="základní",J347,0)</f>
        <v>0</v>
      </c>
      <c r="BF347" s="231">
        <f>IF(N347="snížená",J347,0)</f>
        <v>0</v>
      </c>
      <c r="BG347" s="231">
        <f>IF(N347="zákl. přenesená",J347,0)</f>
        <v>0</v>
      </c>
      <c r="BH347" s="231">
        <f>IF(N347="sníž. přenesená",J347,0)</f>
        <v>0</v>
      </c>
      <c r="BI347" s="231">
        <f>IF(N347="nulová",J347,0)</f>
        <v>0</v>
      </c>
      <c r="BJ347" s="17" t="s">
        <v>87</v>
      </c>
      <c r="BK347" s="231">
        <f>ROUND(I347*H347,2)</f>
        <v>0</v>
      </c>
      <c r="BL347" s="17" t="s">
        <v>149</v>
      </c>
      <c r="BM347" s="230" t="s">
        <v>668</v>
      </c>
    </row>
    <row r="348" spans="1:47" s="2" customFormat="1" ht="12">
      <c r="A348" s="38"/>
      <c r="B348" s="39"/>
      <c r="C348" s="40"/>
      <c r="D348" s="232" t="s">
        <v>151</v>
      </c>
      <c r="E348" s="40"/>
      <c r="F348" s="233" t="s">
        <v>667</v>
      </c>
      <c r="G348" s="40"/>
      <c r="H348" s="40"/>
      <c r="I348" s="234"/>
      <c r="J348" s="40"/>
      <c r="K348" s="40"/>
      <c r="L348" s="44"/>
      <c r="M348" s="235"/>
      <c r="N348" s="236"/>
      <c r="O348" s="91"/>
      <c r="P348" s="91"/>
      <c r="Q348" s="91"/>
      <c r="R348" s="91"/>
      <c r="S348" s="91"/>
      <c r="T348" s="92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151</v>
      </c>
      <c r="AU348" s="17" t="s">
        <v>89</v>
      </c>
    </row>
    <row r="349" spans="1:51" s="13" customFormat="1" ht="12">
      <c r="A349" s="13"/>
      <c r="B349" s="237"/>
      <c r="C349" s="238"/>
      <c r="D349" s="232" t="s">
        <v>153</v>
      </c>
      <c r="E349" s="239" t="s">
        <v>1</v>
      </c>
      <c r="F349" s="240" t="s">
        <v>669</v>
      </c>
      <c r="G349" s="238"/>
      <c r="H349" s="241">
        <v>5</v>
      </c>
      <c r="I349" s="242"/>
      <c r="J349" s="238"/>
      <c r="K349" s="238"/>
      <c r="L349" s="243"/>
      <c r="M349" s="244"/>
      <c r="N349" s="245"/>
      <c r="O349" s="245"/>
      <c r="P349" s="245"/>
      <c r="Q349" s="245"/>
      <c r="R349" s="245"/>
      <c r="S349" s="245"/>
      <c r="T349" s="246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7" t="s">
        <v>153</v>
      </c>
      <c r="AU349" s="247" t="s">
        <v>89</v>
      </c>
      <c r="AV349" s="13" t="s">
        <v>89</v>
      </c>
      <c r="AW349" s="13" t="s">
        <v>36</v>
      </c>
      <c r="AX349" s="13" t="s">
        <v>87</v>
      </c>
      <c r="AY349" s="247" t="s">
        <v>141</v>
      </c>
    </row>
    <row r="350" spans="1:65" s="2" customFormat="1" ht="24.15" customHeight="1">
      <c r="A350" s="38"/>
      <c r="B350" s="39"/>
      <c r="C350" s="274" t="s">
        <v>670</v>
      </c>
      <c r="D350" s="274" t="s">
        <v>469</v>
      </c>
      <c r="E350" s="275" t="s">
        <v>671</v>
      </c>
      <c r="F350" s="276" t="s">
        <v>672</v>
      </c>
      <c r="G350" s="277" t="s">
        <v>147</v>
      </c>
      <c r="H350" s="278">
        <v>2</v>
      </c>
      <c r="I350" s="279"/>
      <c r="J350" s="280">
        <f>ROUND(I350*H350,2)</f>
        <v>0</v>
      </c>
      <c r="K350" s="276" t="s">
        <v>148</v>
      </c>
      <c r="L350" s="281"/>
      <c r="M350" s="282" t="s">
        <v>1</v>
      </c>
      <c r="N350" s="283" t="s">
        <v>44</v>
      </c>
      <c r="O350" s="91"/>
      <c r="P350" s="228">
        <f>O350*H350</f>
        <v>0</v>
      </c>
      <c r="Q350" s="228">
        <v>0.0035</v>
      </c>
      <c r="R350" s="228">
        <f>Q350*H350</f>
        <v>0.007</v>
      </c>
      <c r="S350" s="228">
        <v>0</v>
      </c>
      <c r="T350" s="229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30" t="s">
        <v>346</v>
      </c>
      <c r="AT350" s="230" t="s">
        <v>469</v>
      </c>
      <c r="AU350" s="230" t="s">
        <v>89</v>
      </c>
      <c r="AY350" s="17" t="s">
        <v>141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17" t="s">
        <v>87</v>
      </c>
      <c r="BK350" s="231">
        <f>ROUND(I350*H350,2)</f>
        <v>0</v>
      </c>
      <c r="BL350" s="17" t="s">
        <v>149</v>
      </c>
      <c r="BM350" s="230" t="s">
        <v>673</v>
      </c>
    </row>
    <row r="351" spans="1:47" s="2" customFormat="1" ht="12">
      <c r="A351" s="38"/>
      <c r="B351" s="39"/>
      <c r="C351" s="40"/>
      <c r="D351" s="232" t="s">
        <v>151</v>
      </c>
      <c r="E351" s="40"/>
      <c r="F351" s="233" t="s">
        <v>672</v>
      </c>
      <c r="G351" s="40"/>
      <c r="H351" s="40"/>
      <c r="I351" s="234"/>
      <c r="J351" s="40"/>
      <c r="K351" s="40"/>
      <c r="L351" s="44"/>
      <c r="M351" s="235"/>
      <c r="N351" s="236"/>
      <c r="O351" s="91"/>
      <c r="P351" s="91"/>
      <c r="Q351" s="91"/>
      <c r="R351" s="91"/>
      <c r="S351" s="91"/>
      <c r="T351" s="92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T351" s="17" t="s">
        <v>151</v>
      </c>
      <c r="AU351" s="17" t="s">
        <v>89</v>
      </c>
    </row>
    <row r="352" spans="1:51" s="13" customFormat="1" ht="12">
      <c r="A352" s="13"/>
      <c r="B352" s="237"/>
      <c r="C352" s="238"/>
      <c r="D352" s="232" t="s">
        <v>153</v>
      </c>
      <c r="E352" s="239" t="s">
        <v>1</v>
      </c>
      <c r="F352" s="240" t="s">
        <v>206</v>
      </c>
      <c r="G352" s="238"/>
      <c r="H352" s="241">
        <v>2</v>
      </c>
      <c r="I352" s="242"/>
      <c r="J352" s="238"/>
      <c r="K352" s="238"/>
      <c r="L352" s="243"/>
      <c r="M352" s="244"/>
      <c r="N352" s="245"/>
      <c r="O352" s="245"/>
      <c r="P352" s="245"/>
      <c r="Q352" s="245"/>
      <c r="R352" s="245"/>
      <c r="S352" s="245"/>
      <c r="T352" s="24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7" t="s">
        <v>153</v>
      </c>
      <c r="AU352" s="247" t="s">
        <v>89</v>
      </c>
      <c r="AV352" s="13" t="s">
        <v>89</v>
      </c>
      <c r="AW352" s="13" t="s">
        <v>36</v>
      </c>
      <c r="AX352" s="13" t="s">
        <v>87</v>
      </c>
      <c r="AY352" s="247" t="s">
        <v>141</v>
      </c>
    </row>
    <row r="353" spans="1:65" s="2" customFormat="1" ht="24.15" customHeight="1">
      <c r="A353" s="38"/>
      <c r="B353" s="39"/>
      <c r="C353" s="274" t="s">
        <v>674</v>
      </c>
      <c r="D353" s="274" t="s">
        <v>469</v>
      </c>
      <c r="E353" s="275" t="s">
        <v>675</v>
      </c>
      <c r="F353" s="276" t="s">
        <v>676</v>
      </c>
      <c r="G353" s="277" t="s">
        <v>147</v>
      </c>
      <c r="H353" s="278">
        <v>1</v>
      </c>
      <c r="I353" s="279"/>
      <c r="J353" s="280">
        <f>ROUND(I353*H353,2)</f>
        <v>0</v>
      </c>
      <c r="K353" s="276" t="s">
        <v>148</v>
      </c>
      <c r="L353" s="281"/>
      <c r="M353" s="282" t="s">
        <v>1</v>
      </c>
      <c r="N353" s="283" t="s">
        <v>44</v>
      </c>
      <c r="O353" s="91"/>
      <c r="P353" s="228">
        <f>O353*H353</f>
        <v>0</v>
      </c>
      <c r="Q353" s="228">
        <v>0.0077</v>
      </c>
      <c r="R353" s="228">
        <f>Q353*H353</f>
        <v>0.0077</v>
      </c>
      <c r="S353" s="228">
        <v>0</v>
      </c>
      <c r="T353" s="229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30" t="s">
        <v>346</v>
      </c>
      <c r="AT353" s="230" t="s">
        <v>469</v>
      </c>
      <c r="AU353" s="230" t="s">
        <v>89</v>
      </c>
      <c r="AY353" s="17" t="s">
        <v>141</v>
      </c>
      <c r="BE353" s="231">
        <f>IF(N353="základní",J353,0)</f>
        <v>0</v>
      </c>
      <c r="BF353" s="231">
        <f>IF(N353="snížená",J353,0)</f>
        <v>0</v>
      </c>
      <c r="BG353" s="231">
        <f>IF(N353="zákl. přenesená",J353,0)</f>
        <v>0</v>
      </c>
      <c r="BH353" s="231">
        <f>IF(N353="sníž. přenesená",J353,0)</f>
        <v>0</v>
      </c>
      <c r="BI353" s="231">
        <f>IF(N353="nulová",J353,0)</f>
        <v>0</v>
      </c>
      <c r="BJ353" s="17" t="s">
        <v>87</v>
      </c>
      <c r="BK353" s="231">
        <f>ROUND(I353*H353,2)</f>
        <v>0</v>
      </c>
      <c r="BL353" s="17" t="s">
        <v>149</v>
      </c>
      <c r="BM353" s="230" t="s">
        <v>677</v>
      </c>
    </row>
    <row r="354" spans="1:47" s="2" customFormat="1" ht="12">
      <c r="A354" s="38"/>
      <c r="B354" s="39"/>
      <c r="C354" s="40"/>
      <c r="D354" s="232" t="s">
        <v>151</v>
      </c>
      <c r="E354" s="40"/>
      <c r="F354" s="233" t="s">
        <v>676</v>
      </c>
      <c r="G354" s="40"/>
      <c r="H354" s="40"/>
      <c r="I354" s="234"/>
      <c r="J354" s="40"/>
      <c r="K354" s="40"/>
      <c r="L354" s="44"/>
      <c r="M354" s="235"/>
      <c r="N354" s="236"/>
      <c r="O354" s="91"/>
      <c r="P354" s="91"/>
      <c r="Q354" s="91"/>
      <c r="R354" s="91"/>
      <c r="S354" s="91"/>
      <c r="T354" s="92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T354" s="17" t="s">
        <v>151</v>
      </c>
      <c r="AU354" s="17" t="s">
        <v>89</v>
      </c>
    </row>
    <row r="355" spans="1:51" s="13" customFormat="1" ht="12">
      <c r="A355" s="13"/>
      <c r="B355" s="237"/>
      <c r="C355" s="238"/>
      <c r="D355" s="232" t="s">
        <v>153</v>
      </c>
      <c r="E355" s="239" t="s">
        <v>1</v>
      </c>
      <c r="F355" s="240" t="s">
        <v>113</v>
      </c>
      <c r="G355" s="238"/>
      <c r="H355" s="241">
        <v>1</v>
      </c>
      <c r="I355" s="242"/>
      <c r="J355" s="238"/>
      <c r="K355" s="238"/>
      <c r="L355" s="243"/>
      <c r="M355" s="244"/>
      <c r="N355" s="245"/>
      <c r="O355" s="245"/>
      <c r="P355" s="245"/>
      <c r="Q355" s="245"/>
      <c r="R355" s="245"/>
      <c r="S355" s="245"/>
      <c r="T355" s="246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7" t="s">
        <v>153</v>
      </c>
      <c r="AU355" s="247" t="s">
        <v>89</v>
      </c>
      <c r="AV355" s="13" t="s">
        <v>89</v>
      </c>
      <c r="AW355" s="13" t="s">
        <v>36</v>
      </c>
      <c r="AX355" s="13" t="s">
        <v>87</v>
      </c>
      <c r="AY355" s="247" t="s">
        <v>141</v>
      </c>
    </row>
    <row r="356" spans="1:65" s="2" customFormat="1" ht="24.15" customHeight="1">
      <c r="A356" s="38"/>
      <c r="B356" s="39"/>
      <c r="C356" s="219" t="s">
        <v>678</v>
      </c>
      <c r="D356" s="219" t="s">
        <v>144</v>
      </c>
      <c r="E356" s="220" t="s">
        <v>679</v>
      </c>
      <c r="F356" s="221" t="s">
        <v>680</v>
      </c>
      <c r="G356" s="222" t="s">
        <v>147</v>
      </c>
      <c r="H356" s="223">
        <v>7</v>
      </c>
      <c r="I356" s="224"/>
      <c r="J356" s="225">
        <f>ROUND(I356*H356,2)</f>
        <v>0</v>
      </c>
      <c r="K356" s="221" t="s">
        <v>148</v>
      </c>
      <c r="L356" s="44"/>
      <c r="M356" s="226" t="s">
        <v>1</v>
      </c>
      <c r="N356" s="227" t="s">
        <v>44</v>
      </c>
      <c r="O356" s="91"/>
      <c r="P356" s="228">
        <f>O356*H356</f>
        <v>0</v>
      </c>
      <c r="Q356" s="228">
        <v>0.11241</v>
      </c>
      <c r="R356" s="228">
        <f>Q356*H356</f>
        <v>0.78687</v>
      </c>
      <c r="S356" s="228">
        <v>0</v>
      </c>
      <c r="T356" s="229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30" t="s">
        <v>149</v>
      </c>
      <c r="AT356" s="230" t="s">
        <v>144</v>
      </c>
      <c r="AU356" s="230" t="s">
        <v>89</v>
      </c>
      <c r="AY356" s="17" t="s">
        <v>141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17" t="s">
        <v>87</v>
      </c>
      <c r="BK356" s="231">
        <f>ROUND(I356*H356,2)</f>
        <v>0</v>
      </c>
      <c r="BL356" s="17" t="s">
        <v>149</v>
      </c>
      <c r="BM356" s="230" t="s">
        <v>681</v>
      </c>
    </row>
    <row r="357" spans="1:47" s="2" customFormat="1" ht="12">
      <c r="A357" s="38"/>
      <c r="B357" s="39"/>
      <c r="C357" s="40"/>
      <c r="D357" s="232" t="s">
        <v>151</v>
      </c>
      <c r="E357" s="40"/>
      <c r="F357" s="233" t="s">
        <v>682</v>
      </c>
      <c r="G357" s="40"/>
      <c r="H357" s="40"/>
      <c r="I357" s="234"/>
      <c r="J357" s="40"/>
      <c r="K357" s="40"/>
      <c r="L357" s="44"/>
      <c r="M357" s="235"/>
      <c r="N357" s="236"/>
      <c r="O357" s="91"/>
      <c r="P357" s="91"/>
      <c r="Q357" s="91"/>
      <c r="R357" s="91"/>
      <c r="S357" s="91"/>
      <c r="T357" s="92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7" t="s">
        <v>151</v>
      </c>
      <c r="AU357" s="17" t="s">
        <v>89</v>
      </c>
    </row>
    <row r="358" spans="1:51" s="13" customFormat="1" ht="12">
      <c r="A358" s="13"/>
      <c r="B358" s="237"/>
      <c r="C358" s="238"/>
      <c r="D358" s="232" t="s">
        <v>153</v>
      </c>
      <c r="E358" s="239" t="s">
        <v>262</v>
      </c>
      <c r="F358" s="240" t="s">
        <v>263</v>
      </c>
      <c r="G358" s="238"/>
      <c r="H358" s="241">
        <v>7</v>
      </c>
      <c r="I358" s="242"/>
      <c r="J358" s="238"/>
      <c r="K358" s="238"/>
      <c r="L358" s="243"/>
      <c r="M358" s="244"/>
      <c r="N358" s="245"/>
      <c r="O358" s="245"/>
      <c r="P358" s="245"/>
      <c r="Q358" s="245"/>
      <c r="R358" s="245"/>
      <c r="S358" s="245"/>
      <c r="T358" s="246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7" t="s">
        <v>153</v>
      </c>
      <c r="AU358" s="247" t="s">
        <v>89</v>
      </c>
      <c r="AV358" s="13" t="s">
        <v>89</v>
      </c>
      <c r="AW358" s="13" t="s">
        <v>36</v>
      </c>
      <c r="AX358" s="13" t="s">
        <v>87</v>
      </c>
      <c r="AY358" s="247" t="s">
        <v>141</v>
      </c>
    </row>
    <row r="359" spans="1:65" s="2" customFormat="1" ht="21.75" customHeight="1">
      <c r="A359" s="38"/>
      <c r="B359" s="39"/>
      <c r="C359" s="274" t="s">
        <v>683</v>
      </c>
      <c r="D359" s="274" t="s">
        <v>469</v>
      </c>
      <c r="E359" s="275" t="s">
        <v>684</v>
      </c>
      <c r="F359" s="276" t="s">
        <v>685</v>
      </c>
      <c r="G359" s="277" t="s">
        <v>147</v>
      </c>
      <c r="H359" s="278">
        <v>7</v>
      </c>
      <c r="I359" s="279"/>
      <c r="J359" s="280">
        <f>ROUND(I359*H359,2)</f>
        <v>0</v>
      </c>
      <c r="K359" s="276" t="s">
        <v>148</v>
      </c>
      <c r="L359" s="281"/>
      <c r="M359" s="282" t="s">
        <v>1</v>
      </c>
      <c r="N359" s="283" t="s">
        <v>44</v>
      </c>
      <c r="O359" s="91"/>
      <c r="P359" s="228">
        <f>O359*H359</f>
        <v>0</v>
      </c>
      <c r="Q359" s="228">
        <v>0.0061</v>
      </c>
      <c r="R359" s="228">
        <f>Q359*H359</f>
        <v>0.0427</v>
      </c>
      <c r="S359" s="228">
        <v>0</v>
      </c>
      <c r="T359" s="229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30" t="s">
        <v>346</v>
      </c>
      <c r="AT359" s="230" t="s">
        <v>469</v>
      </c>
      <c r="AU359" s="230" t="s">
        <v>89</v>
      </c>
      <c r="AY359" s="17" t="s">
        <v>141</v>
      </c>
      <c r="BE359" s="231">
        <f>IF(N359="základní",J359,0)</f>
        <v>0</v>
      </c>
      <c r="BF359" s="231">
        <f>IF(N359="snížená",J359,0)</f>
        <v>0</v>
      </c>
      <c r="BG359" s="231">
        <f>IF(N359="zákl. přenesená",J359,0)</f>
        <v>0</v>
      </c>
      <c r="BH359" s="231">
        <f>IF(N359="sníž. přenesená",J359,0)</f>
        <v>0</v>
      </c>
      <c r="BI359" s="231">
        <f>IF(N359="nulová",J359,0)</f>
        <v>0</v>
      </c>
      <c r="BJ359" s="17" t="s">
        <v>87</v>
      </c>
      <c r="BK359" s="231">
        <f>ROUND(I359*H359,2)</f>
        <v>0</v>
      </c>
      <c r="BL359" s="17" t="s">
        <v>149</v>
      </c>
      <c r="BM359" s="230" t="s">
        <v>686</v>
      </c>
    </row>
    <row r="360" spans="1:47" s="2" customFormat="1" ht="12">
      <c r="A360" s="38"/>
      <c r="B360" s="39"/>
      <c r="C360" s="40"/>
      <c r="D360" s="232" t="s">
        <v>151</v>
      </c>
      <c r="E360" s="40"/>
      <c r="F360" s="233" t="s">
        <v>685</v>
      </c>
      <c r="G360" s="40"/>
      <c r="H360" s="40"/>
      <c r="I360" s="234"/>
      <c r="J360" s="40"/>
      <c r="K360" s="40"/>
      <c r="L360" s="44"/>
      <c r="M360" s="235"/>
      <c r="N360" s="236"/>
      <c r="O360" s="91"/>
      <c r="P360" s="91"/>
      <c r="Q360" s="91"/>
      <c r="R360" s="91"/>
      <c r="S360" s="91"/>
      <c r="T360" s="92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7" t="s">
        <v>151</v>
      </c>
      <c r="AU360" s="17" t="s">
        <v>89</v>
      </c>
    </row>
    <row r="361" spans="1:51" s="13" customFormat="1" ht="12">
      <c r="A361" s="13"/>
      <c r="B361" s="237"/>
      <c r="C361" s="238"/>
      <c r="D361" s="232" t="s">
        <v>153</v>
      </c>
      <c r="E361" s="239" t="s">
        <v>1</v>
      </c>
      <c r="F361" s="240" t="s">
        <v>262</v>
      </c>
      <c r="G361" s="238"/>
      <c r="H361" s="241">
        <v>7</v>
      </c>
      <c r="I361" s="242"/>
      <c r="J361" s="238"/>
      <c r="K361" s="238"/>
      <c r="L361" s="243"/>
      <c r="M361" s="244"/>
      <c r="N361" s="245"/>
      <c r="O361" s="245"/>
      <c r="P361" s="245"/>
      <c r="Q361" s="245"/>
      <c r="R361" s="245"/>
      <c r="S361" s="245"/>
      <c r="T361" s="246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7" t="s">
        <v>153</v>
      </c>
      <c r="AU361" s="247" t="s">
        <v>89</v>
      </c>
      <c r="AV361" s="13" t="s">
        <v>89</v>
      </c>
      <c r="AW361" s="13" t="s">
        <v>36</v>
      </c>
      <c r="AX361" s="13" t="s">
        <v>87</v>
      </c>
      <c r="AY361" s="247" t="s">
        <v>141</v>
      </c>
    </row>
    <row r="362" spans="1:65" s="2" customFormat="1" ht="24.15" customHeight="1">
      <c r="A362" s="38"/>
      <c r="B362" s="39"/>
      <c r="C362" s="219" t="s">
        <v>687</v>
      </c>
      <c r="D362" s="219" t="s">
        <v>144</v>
      </c>
      <c r="E362" s="220" t="s">
        <v>688</v>
      </c>
      <c r="F362" s="221" t="s">
        <v>689</v>
      </c>
      <c r="G362" s="222" t="s">
        <v>535</v>
      </c>
      <c r="H362" s="223">
        <v>27.5</v>
      </c>
      <c r="I362" s="224"/>
      <c r="J362" s="225">
        <f>ROUND(I362*H362,2)</f>
        <v>0</v>
      </c>
      <c r="K362" s="221" t="s">
        <v>148</v>
      </c>
      <c r="L362" s="44"/>
      <c r="M362" s="226" t="s">
        <v>1</v>
      </c>
      <c r="N362" s="227" t="s">
        <v>44</v>
      </c>
      <c r="O362" s="91"/>
      <c r="P362" s="228">
        <f>O362*H362</f>
        <v>0</v>
      </c>
      <c r="Q362" s="228">
        <v>8E-05</v>
      </c>
      <c r="R362" s="228">
        <f>Q362*H362</f>
        <v>0.0022</v>
      </c>
      <c r="S362" s="228">
        <v>0</v>
      </c>
      <c r="T362" s="229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30" t="s">
        <v>149</v>
      </c>
      <c r="AT362" s="230" t="s">
        <v>144</v>
      </c>
      <c r="AU362" s="230" t="s">
        <v>89</v>
      </c>
      <c r="AY362" s="17" t="s">
        <v>141</v>
      </c>
      <c r="BE362" s="231">
        <f>IF(N362="základní",J362,0)</f>
        <v>0</v>
      </c>
      <c r="BF362" s="231">
        <f>IF(N362="snížená",J362,0)</f>
        <v>0</v>
      </c>
      <c r="BG362" s="231">
        <f>IF(N362="zákl. přenesená",J362,0)</f>
        <v>0</v>
      </c>
      <c r="BH362" s="231">
        <f>IF(N362="sníž. přenesená",J362,0)</f>
        <v>0</v>
      </c>
      <c r="BI362" s="231">
        <f>IF(N362="nulová",J362,0)</f>
        <v>0</v>
      </c>
      <c r="BJ362" s="17" t="s">
        <v>87</v>
      </c>
      <c r="BK362" s="231">
        <f>ROUND(I362*H362,2)</f>
        <v>0</v>
      </c>
      <c r="BL362" s="17" t="s">
        <v>149</v>
      </c>
      <c r="BM362" s="230" t="s">
        <v>690</v>
      </c>
    </row>
    <row r="363" spans="1:47" s="2" customFormat="1" ht="12">
      <c r="A363" s="38"/>
      <c r="B363" s="39"/>
      <c r="C363" s="40"/>
      <c r="D363" s="232" t="s">
        <v>151</v>
      </c>
      <c r="E363" s="40"/>
      <c r="F363" s="233" t="s">
        <v>691</v>
      </c>
      <c r="G363" s="40"/>
      <c r="H363" s="40"/>
      <c r="I363" s="234"/>
      <c r="J363" s="40"/>
      <c r="K363" s="40"/>
      <c r="L363" s="44"/>
      <c r="M363" s="235"/>
      <c r="N363" s="236"/>
      <c r="O363" s="91"/>
      <c r="P363" s="91"/>
      <c r="Q363" s="91"/>
      <c r="R363" s="91"/>
      <c r="S363" s="91"/>
      <c r="T363" s="92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T363" s="17" t="s">
        <v>151</v>
      </c>
      <c r="AU363" s="17" t="s">
        <v>89</v>
      </c>
    </row>
    <row r="364" spans="1:51" s="13" customFormat="1" ht="12">
      <c r="A364" s="13"/>
      <c r="B364" s="237"/>
      <c r="C364" s="238"/>
      <c r="D364" s="232" t="s">
        <v>153</v>
      </c>
      <c r="E364" s="239" t="s">
        <v>692</v>
      </c>
      <c r="F364" s="240" t="s">
        <v>8</v>
      </c>
      <c r="G364" s="238"/>
      <c r="H364" s="241">
        <v>15</v>
      </c>
      <c r="I364" s="242"/>
      <c r="J364" s="238"/>
      <c r="K364" s="238"/>
      <c r="L364" s="243"/>
      <c r="M364" s="244"/>
      <c r="N364" s="245"/>
      <c r="O364" s="245"/>
      <c r="P364" s="245"/>
      <c r="Q364" s="245"/>
      <c r="R364" s="245"/>
      <c r="S364" s="245"/>
      <c r="T364" s="246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7" t="s">
        <v>153</v>
      </c>
      <c r="AU364" s="247" t="s">
        <v>89</v>
      </c>
      <c r="AV364" s="13" t="s">
        <v>89</v>
      </c>
      <c r="AW364" s="13" t="s">
        <v>36</v>
      </c>
      <c r="AX364" s="13" t="s">
        <v>79</v>
      </c>
      <c r="AY364" s="247" t="s">
        <v>141</v>
      </c>
    </row>
    <row r="365" spans="1:51" s="13" customFormat="1" ht="12">
      <c r="A365" s="13"/>
      <c r="B365" s="237"/>
      <c r="C365" s="238"/>
      <c r="D365" s="232" t="s">
        <v>153</v>
      </c>
      <c r="E365" s="239" t="s">
        <v>693</v>
      </c>
      <c r="F365" s="240" t="s">
        <v>694</v>
      </c>
      <c r="G365" s="238"/>
      <c r="H365" s="241">
        <v>12.5</v>
      </c>
      <c r="I365" s="242"/>
      <c r="J365" s="238"/>
      <c r="K365" s="238"/>
      <c r="L365" s="243"/>
      <c r="M365" s="244"/>
      <c r="N365" s="245"/>
      <c r="O365" s="245"/>
      <c r="P365" s="245"/>
      <c r="Q365" s="245"/>
      <c r="R365" s="245"/>
      <c r="S365" s="245"/>
      <c r="T365" s="246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7" t="s">
        <v>153</v>
      </c>
      <c r="AU365" s="247" t="s">
        <v>89</v>
      </c>
      <c r="AV365" s="13" t="s">
        <v>89</v>
      </c>
      <c r="AW365" s="13" t="s">
        <v>36</v>
      </c>
      <c r="AX365" s="13" t="s">
        <v>79</v>
      </c>
      <c r="AY365" s="247" t="s">
        <v>141</v>
      </c>
    </row>
    <row r="366" spans="1:51" s="14" customFormat="1" ht="12">
      <c r="A366" s="14"/>
      <c r="B366" s="248"/>
      <c r="C366" s="249"/>
      <c r="D366" s="232" t="s">
        <v>153</v>
      </c>
      <c r="E366" s="250" t="s">
        <v>282</v>
      </c>
      <c r="F366" s="251" t="s">
        <v>154</v>
      </c>
      <c r="G366" s="249"/>
      <c r="H366" s="252">
        <v>27.5</v>
      </c>
      <c r="I366" s="253"/>
      <c r="J366" s="249"/>
      <c r="K366" s="249"/>
      <c r="L366" s="254"/>
      <c r="M366" s="255"/>
      <c r="N366" s="256"/>
      <c r="O366" s="256"/>
      <c r="P366" s="256"/>
      <c r="Q366" s="256"/>
      <c r="R366" s="256"/>
      <c r="S366" s="256"/>
      <c r="T366" s="257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8" t="s">
        <v>153</v>
      </c>
      <c r="AU366" s="258" t="s">
        <v>89</v>
      </c>
      <c r="AV366" s="14" t="s">
        <v>149</v>
      </c>
      <c r="AW366" s="14" t="s">
        <v>36</v>
      </c>
      <c r="AX366" s="14" t="s">
        <v>87</v>
      </c>
      <c r="AY366" s="258" t="s">
        <v>141</v>
      </c>
    </row>
    <row r="367" spans="1:65" s="2" customFormat="1" ht="24.15" customHeight="1">
      <c r="A367" s="38"/>
      <c r="B367" s="39"/>
      <c r="C367" s="219" t="s">
        <v>695</v>
      </c>
      <c r="D367" s="219" t="s">
        <v>144</v>
      </c>
      <c r="E367" s="220" t="s">
        <v>696</v>
      </c>
      <c r="F367" s="221" t="s">
        <v>697</v>
      </c>
      <c r="G367" s="222" t="s">
        <v>535</v>
      </c>
      <c r="H367" s="223">
        <v>41</v>
      </c>
      <c r="I367" s="224"/>
      <c r="J367" s="225">
        <f>ROUND(I367*H367,2)</f>
        <v>0</v>
      </c>
      <c r="K367" s="221" t="s">
        <v>148</v>
      </c>
      <c r="L367" s="44"/>
      <c r="M367" s="226" t="s">
        <v>1</v>
      </c>
      <c r="N367" s="227" t="s">
        <v>44</v>
      </c>
      <c r="O367" s="91"/>
      <c r="P367" s="228">
        <f>O367*H367</f>
        <v>0</v>
      </c>
      <c r="Q367" s="228">
        <v>3E-05</v>
      </c>
      <c r="R367" s="228">
        <f>Q367*H367</f>
        <v>0.00123</v>
      </c>
      <c r="S367" s="228">
        <v>0</v>
      </c>
      <c r="T367" s="229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30" t="s">
        <v>149</v>
      </c>
      <c r="AT367" s="230" t="s">
        <v>144</v>
      </c>
      <c r="AU367" s="230" t="s">
        <v>89</v>
      </c>
      <c r="AY367" s="17" t="s">
        <v>141</v>
      </c>
      <c r="BE367" s="231">
        <f>IF(N367="základní",J367,0)</f>
        <v>0</v>
      </c>
      <c r="BF367" s="231">
        <f>IF(N367="snížená",J367,0)</f>
        <v>0</v>
      </c>
      <c r="BG367" s="231">
        <f>IF(N367="zákl. přenesená",J367,0)</f>
        <v>0</v>
      </c>
      <c r="BH367" s="231">
        <f>IF(N367="sníž. přenesená",J367,0)</f>
        <v>0</v>
      </c>
      <c r="BI367" s="231">
        <f>IF(N367="nulová",J367,0)</f>
        <v>0</v>
      </c>
      <c r="BJ367" s="17" t="s">
        <v>87</v>
      </c>
      <c r="BK367" s="231">
        <f>ROUND(I367*H367,2)</f>
        <v>0</v>
      </c>
      <c r="BL367" s="17" t="s">
        <v>149</v>
      </c>
      <c r="BM367" s="230" t="s">
        <v>698</v>
      </c>
    </row>
    <row r="368" spans="1:47" s="2" customFormat="1" ht="12">
      <c r="A368" s="38"/>
      <c r="B368" s="39"/>
      <c r="C368" s="40"/>
      <c r="D368" s="232" t="s">
        <v>151</v>
      </c>
      <c r="E368" s="40"/>
      <c r="F368" s="233" t="s">
        <v>699</v>
      </c>
      <c r="G368" s="40"/>
      <c r="H368" s="40"/>
      <c r="I368" s="234"/>
      <c r="J368" s="40"/>
      <c r="K368" s="40"/>
      <c r="L368" s="44"/>
      <c r="M368" s="235"/>
      <c r="N368" s="236"/>
      <c r="O368" s="91"/>
      <c r="P368" s="91"/>
      <c r="Q368" s="91"/>
      <c r="R368" s="91"/>
      <c r="S368" s="91"/>
      <c r="T368" s="92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T368" s="17" t="s">
        <v>151</v>
      </c>
      <c r="AU368" s="17" t="s">
        <v>89</v>
      </c>
    </row>
    <row r="369" spans="1:51" s="13" customFormat="1" ht="12">
      <c r="A369" s="13"/>
      <c r="B369" s="237"/>
      <c r="C369" s="238"/>
      <c r="D369" s="232" t="s">
        <v>153</v>
      </c>
      <c r="E369" s="239" t="s">
        <v>284</v>
      </c>
      <c r="F369" s="240" t="s">
        <v>700</v>
      </c>
      <c r="G369" s="238"/>
      <c r="H369" s="241">
        <v>41</v>
      </c>
      <c r="I369" s="242"/>
      <c r="J369" s="238"/>
      <c r="K369" s="238"/>
      <c r="L369" s="243"/>
      <c r="M369" s="244"/>
      <c r="N369" s="245"/>
      <c r="O369" s="245"/>
      <c r="P369" s="245"/>
      <c r="Q369" s="245"/>
      <c r="R369" s="245"/>
      <c r="S369" s="245"/>
      <c r="T369" s="246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7" t="s">
        <v>153</v>
      </c>
      <c r="AU369" s="247" t="s">
        <v>89</v>
      </c>
      <c r="AV369" s="13" t="s">
        <v>89</v>
      </c>
      <c r="AW369" s="13" t="s">
        <v>36</v>
      </c>
      <c r="AX369" s="13" t="s">
        <v>87</v>
      </c>
      <c r="AY369" s="247" t="s">
        <v>141</v>
      </c>
    </row>
    <row r="370" spans="1:65" s="2" customFormat="1" ht="24.15" customHeight="1">
      <c r="A370" s="38"/>
      <c r="B370" s="39"/>
      <c r="C370" s="219" t="s">
        <v>701</v>
      </c>
      <c r="D370" s="219" t="s">
        <v>144</v>
      </c>
      <c r="E370" s="220" t="s">
        <v>702</v>
      </c>
      <c r="F370" s="221" t="s">
        <v>703</v>
      </c>
      <c r="G370" s="222" t="s">
        <v>535</v>
      </c>
      <c r="H370" s="223">
        <v>20</v>
      </c>
      <c r="I370" s="224"/>
      <c r="J370" s="225">
        <f>ROUND(I370*H370,2)</f>
        <v>0</v>
      </c>
      <c r="K370" s="221" t="s">
        <v>148</v>
      </c>
      <c r="L370" s="44"/>
      <c r="M370" s="226" t="s">
        <v>1</v>
      </c>
      <c r="N370" s="227" t="s">
        <v>44</v>
      </c>
      <c r="O370" s="91"/>
      <c r="P370" s="228">
        <f>O370*H370</f>
        <v>0</v>
      </c>
      <c r="Q370" s="228">
        <v>0.00015</v>
      </c>
      <c r="R370" s="228">
        <f>Q370*H370</f>
        <v>0.0029999999999999996</v>
      </c>
      <c r="S370" s="228">
        <v>0</v>
      </c>
      <c r="T370" s="229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30" t="s">
        <v>149</v>
      </c>
      <c r="AT370" s="230" t="s">
        <v>144</v>
      </c>
      <c r="AU370" s="230" t="s">
        <v>89</v>
      </c>
      <c r="AY370" s="17" t="s">
        <v>141</v>
      </c>
      <c r="BE370" s="231">
        <f>IF(N370="základní",J370,0)</f>
        <v>0</v>
      </c>
      <c r="BF370" s="231">
        <f>IF(N370="snížená",J370,0)</f>
        <v>0</v>
      </c>
      <c r="BG370" s="231">
        <f>IF(N370="zákl. přenesená",J370,0)</f>
        <v>0</v>
      </c>
      <c r="BH370" s="231">
        <f>IF(N370="sníž. přenesená",J370,0)</f>
        <v>0</v>
      </c>
      <c r="BI370" s="231">
        <f>IF(N370="nulová",J370,0)</f>
        <v>0</v>
      </c>
      <c r="BJ370" s="17" t="s">
        <v>87</v>
      </c>
      <c r="BK370" s="231">
        <f>ROUND(I370*H370,2)</f>
        <v>0</v>
      </c>
      <c r="BL370" s="17" t="s">
        <v>149</v>
      </c>
      <c r="BM370" s="230" t="s">
        <v>704</v>
      </c>
    </row>
    <row r="371" spans="1:47" s="2" customFormat="1" ht="12">
      <c r="A371" s="38"/>
      <c r="B371" s="39"/>
      <c r="C371" s="40"/>
      <c r="D371" s="232" t="s">
        <v>151</v>
      </c>
      <c r="E371" s="40"/>
      <c r="F371" s="233" t="s">
        <v>705</v>
      </c>
      <c r="G371" s="40"/>
      <c r="H371" s="40"/>
      <c r="I371" s="234"/>
      <c r="J371" s="40"/>
      <c r="K371" s="40"/>
      <c r="L371" s="44"/>
      <c r="M371" s="235"/>
      <c r="N371" s="236"/>
      <c r="O371" s="91"/>
      <c r="P371" s="91"/>
      <c r="Q371" s="91"/>
      <c r="R371" s="91"/>
      <c r="S371" s="91"/>
      <c r="T371" s="92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T371" s="17" t="s">
        <v>151</v>
      </c>
      <c r="AU371" s="17" t="s">
        <v>89</v>
      </c>
    </row>
    <row r="372" spans="1:51" s="13" customFormat="1" ht="12">
      <c r="A372" s="13"/>
      <c r="B372" s="237"/>
      <c r="C372" s="238"/>
      <c r="D372" s="232" t="s">
        <v>153</v>
      </c>
      <c r="E372" s="239" t="s">
        <v>706</v>
      </c>
      <c r="F372" s="240" t="s">
        <v>707</v>
      </c>
      <c r="G372" s="238"/>
      <c r="H372" s="241">
        <v>20</v>
      </c>
      <c r="I372" s="242"/>
      <c r="J372" s="238"/>
      <c r="K372" s="238"/>
      <c r="L372" s="243"/>
      <c r="M372" s="244"/>
      <c r="N372" s="245"/>
      <c r="O372" s="245"/>
      <c r="P372" s="245"/>
      <c r="Q372" s="245"/>
      <c r="R372" s="245"/>
      <c r="S372" s="245"/>
      <c r="T372" s="246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7" t="s">
        <v>153</v>
      </c>
      <c r="AU372" s="247" t="s">
        <v>89</v>
      </c>
      <c r="AV372" s="13" t="s">
        <v>89</v>
      </c>
      <c r="AW372" s="13" t="s">
        <v>36</v>
      </c>
      <c r="AX372" s="13" t="s">
        <v>87</v>
      </c>
      <c r="AY372" s="247" t="s">
        <v>141</v>
      </c>
    </row>
    <row r="373" spans="1:65" s="2" customFormat="1" ht="24.15" customHeight="1">
      <c r="A373" s="38"/>
      <c r="B373" s="39"/>
      <c r="C373" s="219" t="s">
        <v>708</v>
      </c>
      <c r="D373" s="219" t="s">
        <v>144</v>
      </c>
      <c r="E373" s="220" t="s">
        <v>709</v>
      </c>
      <c r="F373" s="221" t="s">
        <v>710</v>
      </c>
      <c r="G373" s="222" t="s">
        <v>535</v>
      </c>
      <c r="H373" s="223">
        <v>152.5</v>
      </c>
      <c r="I373" s="224"/>
      <c r="J373" s="225">
        <f>ROUND(I373*H373,2)</f>
        <v>0</v>
      </c>
      <c r="K373" s="221" t="s">
        <v>148</v>
      </c>
      <c r="L373" s="44"/>
      <c r="M373" s="226" t="s">
        <v>1</v>
      </c>
      <c r="N373" s="227" t="s">
        <v>44</v>
      </c>
      <c r="O373" s="91"/>
      <c r="P373" s="228">
        <f>O373*H373</f>
        <v>0</v>
      </c>
      <c r="Q373" s="228">
        <v>5E-05</v>
      </c>
      <c r="R373" s="228">
        <f>Q373*H373</f>
        <v>0.007625000000000001</v>
      </c>
      <c r="S373" s="228">
        <v>0</v>
      </c>
      <c r="T373" s="229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30" t="s">
        <v>149</v>
      </c>
      <c r="AT373" s="230" t="s">
        <v>144</v>
      </c>
      <c r="AU373" s="230" t="s">
        <v>89</v>
      </c>
      <c r="AY373" s="17" t="s">
        <v>141</v>
      </c>
      <c r="BE373" s="231">
        <f>IF(N373="základní",J373,0)</f>
        <v>0</v>
      </c>
      <c r="BF373" s="231">
        <f>IF(N373="snížená",J373,0)</f>
        <v>0</v>
      </c>
      <c r="BG373" s="231">
        <f>IF(N373="zákl. přenesená",J373,0)</f>
        <v>0</v>
      </c>
      <c r="BH373" s="231">
        <f>IF(N373="sníž. přenesená",J373,0)</f>
        <v>0</v>
      </c>
      <c r="BI373" s="231">
        <f>IF(N373="nulová",J373,0)</f>
        <v>0</v>
      </c>
      <c r="BJ373" s="17" t="s">
        <v>87</v>
      </c>
      <c r="BK373" s="231">
        <f>ROUND(I373*H373,2)</f>
        <v>0</v>
      </c>
      <c r="BL373" s="17" t="s">
        <v>149</v>
      </c>
      <c r="BM373" s="230" t="s">
        <v>711</v>
      </c>
    </row>
    <row r="374" spans="1:47" s="2" customFormat="1" ht="12">
      <c r="A374" s="38"/>
      <c r="B374" s="39"/>
      <c r="C374" s="40"/>
      <c r="D374" s="232" t="s">
        <v>151</v>
      </c>
      <c r="E374" s="40"/>
      <c r="F374" s="233" t="s">
        <v>712</v>
      </c>
      <c r="G374" s="40"/>
      <c r="H374" s="40"/>
      <c r="I374" s="234"/>
      <c r="J374" s="40"/>
      <c r="K374" s="40"/>
      <c r="L374" s="44"/>
      <c r="M374" s="235"/>
      <c r="N374" s="236"/>
      <c r="O374" s="91"/>
      <c r="P374" s="91"/>
      <c r="Q374" s="91"/>
      <c r="R374" s="91"/>
      <c r="S374" s="91"/>
      <c r="T374" s="92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151</v>
      </c>
      <c r="AU374" s="17" t="s">
        <v>89</v>
      </c>
    </row>
    <row r="375" spans="1:51" s="13" customFormat="1" ht="12">
      <c r="A375" s="13"/>
      <c r="B375" s="237"/>
      <c r="C375" s="238"/>
      <c r="D375" s="232" t="s">
        <v>153</v>
      </c>
      <c r="E375" s="239" t="s">
        <v>280</v>
      </c>
      <c r="F375" s="240" t="s">
        <v>281</v>
      </c>
      <c r="G375" s="238"/>
      <c r="H375" s="241">
        <v>152.5</v>
      </c>
      <c r="I375" s="242"/>
      <c r="J375" s="238"/>
      <c r="K375" s="238"/>
      <c r="L375" s="243"/>
      <c r="M375" s="244"/>
      <c r="N375" s="245"/>
      <c r="O375" s="245"/>
      <c r="P375" s="245"/>
      <c r="Q375" s="245"/>
      <c r="R375" s="245"/>
      <c r="S375" s="245"/>
      <c r="T375" s="246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7" t="s">
        <v>153</v>
      </c>
      <c r="AU375" s="247" t="s">
        <v>89</v>
      </c>
      <c r="AV375" s="13" t="s">
        <v>89</v>
      </c>
      <c r="AW375" s="13" t="s">
        <v>36</v>
      </c>
      <c r="AX375" s="13" t="s">
        <v>87</v>
      </c>
      <c r="AY375" s="247" t="s">
        <v>141</v>
      </c>
    </row>
    <row r="376" spans="1:65" s="2" customFormat="1" ht="24.15" customHeight="1">
      <c r="A376" s="38"/>
      <c r="B376" s="39"/>
      <c r="C376" s="219" t="s">
        <v>713</v>
      </c>
      <c r="D376" s="219" t="s">
        <v>144</v>
      </c>
      <c r="E376" s="220" t="s">
        <v>714</v>
      </c>
      <c r="F376" s="221" t="s">
        <v>715</v>
      </c>
      <c r="G376" s="222" t="s">
        <v>311</v>
      </c>
      <c r="H376" s="223">
        <v>50</v>
      </c>
      <c r="I376" s="224"/>
      <c r="J376" s="225">
        <f>ROUND(I376*H376,2)</f>
        <v>0</v>
      </c>
      <c r="K376" s="221" t="s">
        <v>148</v>
      </c>
      <c r="L376" s="44"/>
      <c r="M376" s="226" t="s">
        <v>1</v>
      </c>
      <c r="N376" s="227" t="s">
        <v>44</v>
      </c>
      <c r="O376" s="91"/>
      <c r="P376" s="228">
        <f>O376*H376</f>
        <v>0</v>
      </c>
      <c r="Q376" s="228">
        <v>0.0006</v>
      </c>
      <c r="R376" s="228">
        <f>Q376*H376</f>
        <v>0.03</v>
      </c>
      <c r="S376" s="228">
        <v>0</v>
      </c>
      <c r="T376" s="229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30" t="s">
        <v>149</v>
      </c>
      <c r="AT376" s="230" t="s">
        <v>144</v>
      </c>
      <c r="AU376" s="230" t="s">
        <v>89</v>
      </c>
      <c r="AY376" s="17" t="s">
        <v>141</v>
      </c>
      <c r="BE376" s="231">
        <f>IF(N376="základní",J376,0)</f>
        <v>0</v>
      </c>
      <c r="BF376" s="231">
        <f>IF(N376="snížená",J376,0)</f>
        <v>0</v>
      </c>
      <c r="BG376" s="231">
        <f>IF(N376="zákl. přenesená",J376,0)</f>
        <v>0</v>
      </c>
      <c r="BH376" s="231">
        <f>IF(N376="sníž. přenesená",J376,0)</f>
        <v>0</v>
      </c>
      <c r="BI376" s="231">
        <f>IF(N376="nulová",J376,0)</f>
        <v>0</v>
      </c>
      <c r="BJ376" s="17" t="s">
        <v>87</v>
      </c>
      <c r="BK376" s="231">
        <f>ROUND(I376*H376,2)</f>
        <v>0</v>
      </c>
      <c r="BL376" s="17" t="s">
        <v>149</v>
      </c>
      <c r="BM376" s="230" t="s">
        <v>716</v>
      </c>
    </row>
    <row r="377" spans="1:47" s="2" customFormat="1" ht="12">
      <c r="A377" s="38"/>
      <c r="B377" s="39"/>
      <c r="C377" s="40"/>
      <c r="D377" s="232" t="s">
        <v>151</v>
      </c>
      <c r="E377" s="40"/>
      <c r="F377" s="233" t="s">
        <v>717</v>
      </c>
      <c r="G377" s="40"/>
      <c r="H377" s="40"/>
      <c r="I377" s="234"/>
      <c r="J377" s="40"/>
      <c r="K377" s="40"/>
      <c r="L377" s="44"/>
      <c r="M377" s="235"/>
      <c r="N377" s="236"/>
      <c r="O377" s="91"/>
      <c r="P377" s="91"/>
      <c r="Q377" s="91"/>
      <c r="R377" s="91"/>
      <c r="S377" s="91"/>
      <c r="T377" s="92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T377" s="17" t="s">
        <v>151</v>
      </c>
      <c r="AU377" s="17" t="s">
        <v>89</v>
      </c>
    </row>
    <row r="378" spans="1:51" s="13" customFormat="1" ht="12">
      <c r="A378" s="13"/>
      <c r="B378" s="237"/>
      <c r="C378" s="238"/>
      <c r="D378" s="232" t="s">
        <v>153</v>
      </c>
      <c r="E378" s="239" t="s">
        <v>718</v>
      </c>
      <c r="F378" s="240" t="s">
        <v>719</v>
      </c>
      <c r="G378" s="238"/>
      <c r="H378" s="241">
        <v>21</v>
      </c>
      <c r="I378" s="242"/>
      <c r="J378" s="238"/>
      <c r="K378" s="238"/>
      <c r="L378" s="243"/>
      <c r="M378" s="244"/>
      <c r="N378" s="245"/>
      <c r="O378" s="245"/>
      <c r="P378" s="245"/>
      <c r="Q378" s="245"/>
      <c r="R378" s="245"/>
      <c r="S378" s="245"/>
      <c r="T378" s="246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7" t="s">
        <v>153</v>
      </c>
      <c r="AU378" s="247" t="s">
        <v>89</v>
      </c>
      <c r="AV378" s="13" t="s">
        <v>89</v>
      </c>
      <c r="AW378" s="13" t="s">
        <v>36</v>
      </c>
      <c r="AX378" s="13" t="s">
        <v>79</v>
      </c>
      <c r="AY378" s="247" t="s">
        <v>141</v>
      </c>
    </row>
    <row r="379" spans="1:51" s="13" customFormat="1" ht="12">
      <c r="A379" s="13"/>
      <c r="B379" s="237"/>
      <c r="C379" s="238"/>
      <c r="D379" s="232" t="s">
        <v>153</v>
      </c>
      <c r="E379" s="239" t="s">
        <v>720</v>
      </c>
      <c r="F379" s="240" t="s">
        <v>89</v>
      </c>
      <c r="G379" s="238"/>
      <c r="H379" s="241">
        <v>2</v>
      </c>
      <c r="I379" s="242"/>
      <c r="J379" s="238"/>
      <c r="K379" s="238"/>
      <c r="L379" s="243"/>
      <c r="M379" s="244"/>
      <c r="N379" s="245"/>
      <c r="O379" s="245"/>
      <c r="P379" s="245"/>
      <c r="Q379" s="245"/>
      <c r="R379" s="245"/>
      <c r="S379" s="245"/>
      <c r="T379" s="246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7" t="s">
        <v>153</v>
      </c>
      <c r="AU379" s="247" t="s">
        <v>89</v>
      </c>
      <c r="AV379" s="13" t="s">
        <v>89</v>
      </c>
      <c r="AW379" s="13" t="s">
        <v>36</v>
      </c>
      <c r="AX379" s="13" t="s">
        <v>79</v>
      </c>
      <c r="AY379" s="247" t="s">
        <v>141</v>
      </c>
    </row>
    <row r="380" spans="1:51" s="13" customFormat="1" ht="12">
      <c r="A380" s="13"/>
      <c r="B380" s="237"/>
      <c r="C380" s="238"/>
      <c r="D380" s="232" t="s">
        <v>153</v>
      </c>
      <c r="E380" s="239" t="s">
        <v>721</v>
      </c>
      <c r="F380" s="240" t="s">
        <v>722</v>
      </c>
      <c r="G380" s="238"/>
      <c r="H380" s="241">
        <v>21.5</v>
      </c>
      <c r="I380" s="242"/>
      <c r="J380" s="238"/>
      <c r="K380" s="238"/>
      <c r="L380" s="243"/>
      <c r="M380" s="244"/>
      <c r="N380" s="245"/>
      <c r="O380" s="245"/>
      <c r="P380" s="245"/>
      <c r="Q380" s="245"/>
      <c r="R380" s="245"/>
      <c r="S380" s="245"/>
      <c r="T380" s="246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7" t="s">
        <v>153</v>
      </c>
      <c r="AU380" s="247" t="s">
        <v>89</v>
      </c>
      <c r="AV380" s="13" t="s">
        <v>89</v>
      </c>
      <c r="AW380" s="13" t="s">
        <v>36</v>
      </c>
      <c r="AX380" s="13" t="s">
        <v>79</v>
      </c>
      <c r="AY380" s="247" t="s">
        <v>141</v>
      </c>
    </row>
    <row r="381" spans="1:51" s="13" customFormat="1" ht="12">
      <c r="A381" s="13"/>
      <c r="B381" s="237"/>
      <c r="C381" s="238"/>
      <c r="D381" s="232" t="s">
        <v>153</v>
      </c>
      <c r="E381" s="239" t="s">
        <v>723</v>
      </c>
      <c r="F381" s="240" t="s">
        <v>724</v>
      </c>
      <c r="G381" s="238"/>
      <c r="H381" s="241">
        <v>5.5</v>
      </c>
      <c r="I381" s="242"/>
      <c r="J381" s="238"/>
      <c r="K381" s="238"/>
      <c r="L381" s="243"/>
      <c r="M381" s="244"/>
      <c r="N381" s="245"/>
      <c r="O381" s="245"/>
      <c r="P381" s="245"/>
      <c r="Q381" s="245"/>
      <c r="R381" s="245"/>
      <c r="S381" s="245"/>
      <c r="T381" s="246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7" t="s">
        <v>153</v>
      </c>
      <c r="AU381" s="247" t="s">
        <v>89</v>
      </c>
      <c r="AV381" s="13" t="s">
        <v>89</v>
      </c>
      <c r="AW381" s="13" t="s">
        <v>36</v>
      </c>
      <c r="AX381" s="13" t="s">
        <v>79</v>
      </c>
      <c r="AY381" s="247" t="s">
        <v>141</v>
      </c>
    </row>
    <row r="382" spans="1:51" s="14" customFormat="1" ht="12">
      <c r="A382" s="14"/>
      <c r="B382" s="248"/>
      <c r="C382" s="249"/>
      <c r="D382" s="232" t="s">
        <v>153</v>
      </c>
      <c r="E382" s="250" t="s">
        <v>1</v>
      </c>
      <c r="F382" s="251" t="s">
        <v>154</v>
      </c>
      <c r="G382" s="249"/>
      <c r="H382" s="252">
        <v>50</v>
      </c>
      <c r="I382" s="253"/>
      <c r="J382" s="249"/>
      <c r="K382" s="249"/>
      <c r="L382" s="254"/>
      <c r="M382" s="255"/>
      <c r="N382" s="256"/>
      <c r="O382" s="256"/>
      <c r="P382" s="256"/>
      <c r="Q382" s="256"/>
      <c r="R382" s="256"/>
      <c r="S382" s="256"/>
      <c r="T382" s="257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8" t="s">
        <v>153</v>
      </c>
      <c r="AU382" s="258" t="s">
        <v>89</v>
      </c>
      <c r="AV382" s="14" t="s">
        <v>149</v>
      </c>
      <c r="AW382" s="14" t="s">
        <v>36</v>
      </c>
      <c r="AX382" s="14" t="s">
        <v>87</v>
      </c>
      <c r="AY382" s="258" t="s">
        <v>141</v>
      </c>
    </row>
    <row r="383" spans="1:65" s="2" customFormat="1" ht="24.15" customHeight="1">
      <c r="A383" s="38"/>
      <c r="B383" s="39"/>
      <c r="C383" s="219" t="s">
        <v>725</v>
      </c>
      <c r="D383" s="219" t="s">
        <v>144</v>
      </c>
      <c r="E383" s="220" t="s">
        <v>726</v>
      </c>
      <c r="F383" s="221" t="s">
        <v>727</v>
      </c>
      <c r="G383" s="222" t="s">
        <v>311</v>
      </c>
      <c r="H383" s="223">
        <v>21.5</v>
      </c>
      <c r="I383" s="224"/>
      <c r="J383" s="225">
        <f>ROUND(I383*H383,2)</f>
        <v>0</v>
      </c>
      <c r="K383" s="221" t="s">
        <v>148</v>
      </c>
      <c r="L383" s="44"/>
      <c r="M383" s="226" t="s">
        <v>1</v>
      </c>
      <c r="N383" s="227" t="s">
        <v>44</v>
      </c>
      <c r="O383" s="91"/>
      <c r="P383" s="228">
        <f>O383*H383</f>
        <v>0</v>
      </c>
      <c r="Q383" s="228">
        <v>0.0012</v>
      </c>
      <c r="R383" s="228">
        <f>Q383*H383</f>
        <v>0.025799999999999997</v>
      </c>
      <c r="S383" s="228">
        <v>0</v>
      </c>
      <c r="T383" s="229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30" t="s">
        <v>149</v>
      </c>
      <c r="AT383" s="230" t="s">
        <v>144</v>
      </c>
      <c r="AU383" s="230" t="s">
        <v>89</v>
      </c>
      <c r="AY383" s="17" t="s">
        <v>141</v>
      </c>
      <c r="BE383" s="231">
        <f>IF(N383="základní",J383,0)</f>
        <v>0</v>
      </c>
      <c r="BF383" s="231">
        <f>IF(N383="snížená",J383,0)</f>
        <v>0</v>
      </c>
      <c r="BG383" s="231">
        <f>IF(N383="zákl. přenesená",J383,0)</f>
        <v>0</v>
      </c>
      <c r="BH383" s="231">
        <f>IF(N383="sníž. přenesená",J383,0)</f>
        <v>0</v>
      </c>
      <c r="BI383" s="231">
        <f>IF(N383="nulová",J383,0)</f>
        <v>0</v>
      </c>
      <c r="BJ383" s="17" t="s">
        <v>87</v>
      </c>
      <c r="BK383" s="231">
        <f>ROUND(I383*H383,2)</f>
        <v>0</v>
      </c>
      <c r="BL383" s="17" t="s">
        <v>149</v>
      </c>
      <c r="BM383" s="230" t="s">
        <v>728</v>
      </c>
    </row>
    <row r="384" spans="1:47" s="2" customFormat="1" ht="12">
      <c r="A384" s="38"/>
      <c r="B384" s="39"/>
      <c r="C384" s="40"/>
      <c r="D384" s="232" t="s">
        <v>151</v>
      </c>
      <c r="E384" s="40"/>
      <c r="F384" s="233" t="s">
        <v>729</v>
      </c>
      <c r="G384" s="40"/>
      <c r="H384" s="40"/>
      <c r="I384" s="234"/>
      <c r="J384" s="40"/>
      <c r="K384" s="40"/>
      <c r="L384" s="44"/>
      <c r="M384" s="235"/>
      <c r="N384" s="236"/>
      <c r="O384" s="91"/>
      <c r="P384" s="91"/>
      <c r="Q384" s="91"/>
      <c r="R384" s="91"/>
      <c r="S384" s="91"/>
      <c r="T384" s="92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T384" s="17" t="s">
        <v>151</v>
      </c>
      <c r="AU384" s="17" t="s">
        <v>89</v>
      </c>
    </row>
    <row r="385" spans="1:51" s="13" customFormat="1" ht="12">
      <c r="A385" s="13"/>
      <c r="B385" s="237"/>
      <c r="C385" s="238"/>
      <c r="D385" s="232" t="s">
        <v>153</v>
      </c>
      <c r="E385" s="239" t="s">
        <v>730</v>
      </c>
      <c r="F385" s="240" t="s">
        <v>731</v>
      </c>
      <c r="G385" s="238"/>
      <c r="H385" s="241">
        <v>21.5</v>
      </c>
      <c r="I385" s="242"/>
      <c r="J385" s="238"/>
      <c r="K385" s="238"/>
      <c r="L385" s="243"/>
      <c r="M385" s="244"/>
      <c r="N385" s="245"/>
      <c r="O385" s="245"/>
      <c r="P385" s="245"/>
      <c r="Q385" s="245"/>
      <c r="R385" s="245"/>
      <c r="S385" s="245"/>
      <c r="T385" s="246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7" t="s">
        <v>153</v>
      </c>
      <c r="AU385" s="247" t="s">
        <v>89</v>
      </c>
      <c r="AV385" s="13" t="s">
        <v>89</v>
      </c>
      <c r="AW385" s="13" t="s">
        <v>36</v>
      </c>
      <c r="AX385" s="13" t="s">
        <v>87</v>
      </c>
      <c r="AY385" s="247" t="s">
        <v>141</v>
      </c>
    </row>
    <row r="386" spans="1:65" s="2" customFormat="1" ht="16.5" customHeight="1">
      <c r="A386" s="38"/>
      <c r="B386" s="39"/>
      <c r="C386" s="219" t="s">
        <v>732</v>
      </c>
      <c r="D386" s="219" t="s">
        <v>144</v>
      </c>
      <c r="E386" s="220" t="s">
        <v>733</v>
      </c>
      <c r="F386" s="221" t="s">
        <v>734</v>
      </c>
      <c r="G386" s="222" t="s">
        <v>535</v>
      </c>
      <c r="H386" s="223">
        <v>221</v>
      </c>
      <c r="I386" s="224"/>
      <c r="J386" s="225">
        <f>ROUND(I386*H386,2)</f>
        <v>0</v>
      </c>
      <c r="K386" s="221" t="s">
        <v>148</v>
      </c>
      <c r="L386" s="44"/>
      <c r="M386" s="226" t="s">
        <v>1</v>
      </c>
      <c r="N386" s="227" t="s">
        <v>44</v>
      </c>
      <c r="O386" s="91"/>
      <c r="P386" s="228">
        <f>O386*H386</f>
        <v>0</v>
      </c>
      <c r="Q386" s="228">
        <v>0</v>
      </c>
      <c r="R386" s="228">
        <f>Q386*H386</f>
        <v>0</v>
      </c>
      <c r="S386" s="228">
        <v>0</v>
      </c>
      <c r="T386" s="229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30" t="s">
        <v>149</v>
      </c>
      <c r="AT386" s="230" t="s">
        <v>144</v>
      </c>
      <c r="AU386" s="230" t="s">
        <v>89</v>
      </c>
      <c r="AY386" s="17" t="s">
        <v>141</v>
      </c>
      <c r="BE386" s="231">
        <f>IF(N386="základní",J386,0)</f>
        <v>0</v>
      </c>
      <c r="BF386" s="231">
        <f>IF(N386="snížená",J386,0)</f>
        <v>0</v>
      </c>
      <c r="BG386" s="231">
        <f>IF(N386="zákl. přenesená",J386,0)</f>
        <v>0</v>
      </c>
      <c r="BH386" s="231">
        <f>IF(N386="sníž. přenesená",J386,0)</f>
        <v>0</v>
      </c>
      <c r="BI386" s="231">
        <f>IF(N386="nulová",J386,0)</f>
        <v>0</v>
      </c>
      <c r="BJ386" s="17" t="s">
        <v>87</v>
      </c>
      <c r="BK386" s="231">
        <f>ROUND(I386*H386,2)</f>
        <v>0</v>
      </c>
      <c r="BL386" s="17" t="s">
        <v>149</v>
      </c>
      <c r="BM386" s="230" t="s">
        <v>735</v>
      </c>
    </row>
    <row r="387" spans="1:47" s="2" customFormat="1" ht="12">
      <c r="A387" s="38"/>
      <c r="B387" s="39"/>
      <c r="C387" s="40"/>
      <c r="D387" s="232" t="s">
        <v>151</v>
      </c>
      <c r="E387" s="40"/>
      <c r="F387" s="233" t="s">
        <v>736</v>
      </c>
      <c r="G387" s="40"/>
      <c r="H387" s="40"/>
      <c r="I387" s="234"/>
      <c r="J387" s="40"/>
      <c r="K387" s="40"/>
      <c r="L387" s="44"/>
      <c r="M387" s="235"/>
      <c r="N387" s="236"/>
      <c r="O387" s="91"/>
      <c r="P387" s="91"/>
      <c r="Q387" s="91"/>
      <c r="R387" s="91"/>
      <c r="S387" s="91"/>
      <c r="T387" s="92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T387" s="17" t="s">
        <v>151</v>
      </c>
      <c r="AU387" s="17" t="s">
        <v>89</v>
      </c>
    </row>
    <row r="388" spans="1:51" s="13" customFormat="1" ht="12">
      <c r="A388" s="13"/>
      <c r="B388" s="237"/>
      <c r="C388" s="238"/>
      <c r="D388" s="232" t="s">
        <v>153</v>
      </c>
      <c r="E388" s="239" t="s">
        <v>1</v>
      </c>
      <c r="F388" s="240" t="s">
        <v>737</v>
      </c>
      <c r="G388" s="238"/>
      <c r="H388" s="241">
        <v>221</v>
      </c>
      <c r="I388" s="242"/>
      <c r="J388" s="238"/>
      <c r="K388" s="238"/>
      <c r="L388" s="243"/>
      <c r="M388" s="244"/>
      <c r="N388" s="245"/>
      <c r="O388" s="245"/>
      <c r="P388" s="245"/>
      <c r="Q388" s="245"/>
      <c r="R388" s="245"/>
      <c r="S388" s="245"/>
      <c r="T388" s="246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7" t="s">
        <v>153</v>
      </c>
      <c r="AU388" s="247" t="s">
        <v>89</v>
      </c>
      <c r="AV388" s="13" t="s">
        <v>89</v>
      </c>
      <c r="AW388" s="13" t="s">
        <v>36</v>
      </c>
      <c r="AX388" s="13" t="s">
        <v>87</v>
      </c>
      <c r="AY388" s="247" t="s">
        <v>141</v>
      </c>
    </row>
    <row r="389" spans="1:65" s="2" customFormat="1" ht="37.8" customHeight="1">
      <c r="A389" s="38"/>
      <c r="B389" s="39"/>
      <c r="C389" s="219" t="s">
        <v>738</v>
      </c>
      <c r="D389" s="219" t="s">
        <v>144</v>
      </c>
      <c r="E389" s="220" t="s">
        <v>739</v>
      </c>
      <c r="F389" s="221" t="s">
        <v>740</v>
      </c>
      <c r="G389" s="222" t="s">
        <v>535</v>
      </c>
      <c r="H389" s="223">
        <v>782.166</v>
      </c>
      <c r="I389" s="224"/>
      <c r="J389" s="225">
        <f>ROUND(I389*H389,2)</f>
        <v>0</v>
      </c>
      <c r="K389" s="221" t="s">
        <v>513</v>
      </c>
      <c r="L389" s="44"/>
      <c r="M389" s="226" t="s">
        <v>1</v>
      </c>
      <c r="N389" s="227" t="s">
        <v>44</v>
      </c>
      <c r="O389" s="91"/>
      <c r="P389" s="228">
        <f>O389*H389</f>
        <v>0</v>
      </c>
      <c r="Q389" s="228">
        <v>0.19561</v>
      </c>
      <c r="R389" s="228">
        <f>Q389*H389</f>
        <v>152.99949126</v>
      </c>
      <c r="S389" s="228">
        <v>0</v>
      </c>
      <c r="T389" s="229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30" t="s">
        <v>149</v>
      </c>
      <c r="AT389" s="230" t="s">
        <v>144</v>
      </c>
      <c r="AU389" s="230" t="s">
        <v>89</v>
      </c>
      <c r="AY389" s="17" t="s">
        <v>141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17" t="s">
        <v>87</v>
      </c>
      <c r="BK389" s="231">
        <f>ROUND(I389*H389,2)</f>
        <v>0</v>
      </c>
      <c r="BL389" s="17" t="s">
        <v>149</v>
      </c>
      <c r="BM389" s="230" t="s">
        <v>741</v>
      </c>
    </row>
    <row r="390" spans="1:47" s="2" customFormat="1" ht="12">
      <c r="A390" s="38"/>
      <c r="B390" s="39"/>
      <c r="C390" s="40"/>
      <c r="D390" s="232" t="s">
        <v>151</v>
      </c>
      <c r="E390" s="40"/>
      <c r="F390" s="233" t="s">
        <v>742</v>
      </c>
      <c r="G390" s="40"/>
      <c r="H390" s="40"/>
      <c r="I390" s="234"/>
      <c r="J390" s="40"/>
      <c r="K390" s="40"/>
      <c r="L390" s="44"/>
      <c r="M390" s="235"/>
      <c r="N390" s="236"/>
      <c r="O390" s="91"/>
      <c r="P390" s="91"/>
      <c r="Q390" s="91"/>
      <c r="R390" s="91"/>
      <c r="S390" s="91"/>
      <c r="T390" s="92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T390" s="17" t="s">
        <v>151</v>
      </c>
      <c r="AU390" s="17" t="s">
        <v>89</v>
      </c>
    </row>
    <row r="391" spans="1:51" s="13" customFormat="1" ht="12">
      <c r="A391" s="13"/>
      <c r="B391" s="237"/>
      <c r="C391" s="238"/>
      <c r="D391" s="232" t="s">
        <v>153</v>
      </c>
      <c r="E391" s="239" t="s">
        <v>225</v>
      </c>
      <c r="F391" s="240" t="s">
        <v>226</v>
      </c>
      <c r="G391" s="238"/>
      <c r="H391" s="241">
        <v>450.186</v>
      </c>
      <c r="I391" s="242"/>
      <c r="J391" s="238"/>
      <c r="K391" s="238"/>
      <c r="L391" s="243"/>
      <c r="M391" s="244"/>
      <c r="N391" s="245"/>
      <c r="O391" s="245"/>
      <c r="P391" s="245"/>
      <c r="Q391" s="245"/>
      <c r="R391" s="245"/>
      <c r="S391" s="245"/>
      <c r="T391" s="246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7" t="s">
        <v>153</v>
      </c>
      <c r="AU391" s="247" t="s">
        <v>89</v>
      </c>
      <c r="AV391" s="13" t="s">
        <v>89</v>
      </c>
      <c r="AW391" s="13" t="s">
        <v>36</v>
      </c>
      <c r="AX391" s="13" t="s">
        <v>79</v>
      </c>
      <c r="AY391" s="247" t="s">
        <v>141</v>
      </c>
    </row>
    <row r="392" spans="1:51" s="13" customFormat="1" ht="12">
      <c r="A392" s="13"/>
      <c r="B392" s="237"/>
      <c r="C392" s="238"/>
      <c r="D392" s="232" t="s">
        <v>153</v>
      </c>
      <c r="E392" s="239" t="s">
        <v>227</v>
      </c>
      <c r="F392" s="240" t="s">
        <v>228</v>
      </c>
      <c r="G392" s="238"/>
      <c r="H392" s="241">
        <v>49.608</v>
      </c>
      <c r="I392" s="242"/>
      <c r="J392" s="238"/>
      <c r="K392" s="238"/>
      <c r="L392" s="243"/>
      <c r="M392" s="244"/>
      <c r="N392" s="245"/>
      <c r="O392" s="245"/>
      <c r="P392" s="245"/>
      <c r="Q392" s="245"/>
      <c r="R392" s="245"/>
      <c r="S392" s="245"/>
      <c r="T392" s="246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7" t="s">
        <v>153</v>
      </c>
      <c r="AU392" s="247" t="s">
        <v>89</v>
      </c>
      <c r="AV392" s="13" t="s">
        <v>89</v>
      </c>
      <c r="AW392" s="13" t="s">
        <v>36</v>
      </c>
      <c r="AX392" s="13" t="s">
        <v>79</v>
      </c>
      <c r="AY392" s="247" t="s">
        <v>141</v>
      </c>
    </row>
    <row r="393" spans="1:51" s="13" customFormat="1" ht="12">
      <c r="A393" s="13"/>
      <c r="B393" s="237"/>
      <c r="C393" s="238"/>
      <c r="D393" s="232" t="s">
        <v>153</v>
      </c>
      <c r="E393" s="239" t="s">
        <v>229</v>
      </c>
      <c r="F393" s="240" t="s">
        <v>230</v>
      </c>
      <c r="G393" s="238"/>
      <c r="H393" s="241">
        <v>224.179</v>
      </c>
      <c r="I393" s="242"/>
      <c r="J393" s="238"/>
      <c r="K393" s="238"/>
      <c r="L393" s="243"/>
      <c r="M393" s="244"/>
      <c r="N393" s="245"/>
      <c r="O393" s="245"/>
      <c r="P393" s="245"/>
      <c r="Q393" s="245"/>
      <c r="R393" s="245"/>
      <c r="S393" s="245"/>
      <c r="T393" s="246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7" t="s">
        <v>153</v>
      </c>
      <c r="AU393" s="247" t="s">
        <v>89</v>
      </c>
      <c r="AV393" s="13" t="s">
        <v>89</v>
      </c>
      <c r="AW393" s="13" t="s">
        <v>36</v>
      </c>
      <c r="AX393" s="13" t="s">
        <v>79</v>
      </c>
      <c r="AY393" s="247" t="s">
        <v>141</v>
      </c>
    </row>
    <row r="394" spans="1:51" s="13" customFormat="1" ht="12">
      <c r="A394" s="13"/>
      <c r="B394" s="237"/>
      <c r="C394" s="238"/>
      <c r="D394" s="232" t="s">
        <v>153</v>
      </c>
      <c r="E394" s="239" t="s">
        <v>231</v>
      </c>
      <c r="F394" s="240" t="s">
        <v>232</v>
      </c>
      <c r="G394" s="238"/>
      <c r="H394" s="241">
        <v>16</v>
      </c>
      <c r="I394" s="242"/>
      <c r="J394" s="238"/>
      <c r="K394" s="238"/>
      <c r="L394" s="243"/>
      <c r="M394" s="244"/>
      <c r="N394" s="245"/>
      <c r="O394" s="245"/>
      <c r="P394" s="245"/>
      <c r="Q394" s="245"/>
      <c r="R394" s="245"/>
      <c r="S394" s="245"/>
      <c r="T394" s="246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7" t="s">
        <v>153</v>
      </c>
      <c r="AU394" s="247" t="s">
        <v>89</v>
      </c>
      <c r="AV394" s="13" t="s">
        <v>89</v>
      </c>
      <c r="AW394" s="13" t="s">
        <v>36</v>
      </c>
      <c r="AX394" s="13" t="s">
        <v>79</v>
      </c>
      <c r="AY394" s="247" t="s">
        <v>141</v>
      </c>
    </row>
    <row r="395" spans="1:51" s="13" customFormat="1" ht="12">
      <c r="A395" s="13"/>
      <c r="B395" s="237"/>
      <c r="C395" s="238"/>
      <c r="D395" s="232" t="s">
        <v>153</v>
      </c>
      <c r="E395" s="239" t="s">
        <v>233</v>
      </c>
      <c r="F395" s="240" t="s">
        <v>232</v>
      </c>
      <c r="G395" s="238"/>
      <c r="H395" s="241">
        <v>16</v>
      </c>
      <c r="I395" s="242"/>
      <c r="J395" s="238"/>
      <c r="K395" s="238"/>
      <c r="L395" s="243"/>
      <c r="M395" s="244"/>
      <c r="N395" s="245"/>
      <c r="O395" s="245"/>
      <c r="P395" s="245"/>
      <c r="Q395" s="245"/>
      <c r="R395" s="245"/>
      <c r="S395" s="245"/>
      <c r="T395" s="246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7" t="s">
        <v>153</v>
      </c>
      <c r="AU395" s="247" t="s">
        <v>89</v>
      </c>
      <c r="AV395" s="13" t="s">
        <v>89</v>
      </c>
      <c r="AW395" s="13" t="s">
        <v>36</v>
      </c>
      <c r="AX395" s="13" t="s">
        <v>79</v>
      </c>
      <c r="AY395" s="247" t="s">
        <v>141</v>
      </c>
    </row>
    <row r="396" spans="1:51" s="13" customFormat="1" ht="12">
      <c r="A396" s="13"/>
      <c r="B396" s="237"/>
      <c r="C396" s="238"/>
      <c r="D396" s="232" t="s">
        <v>153</v>
      </c>
      <c r="E396" s="239" t="s">
        <v>238</v>
      </c>
      <c r="F396" s="240" t="s">
        <v>743</v>
      </c>
      <c r="G396" s="238"/>
      <c r="H396" s="241">
        <v>4.32</v>
      </c>
      <c r="I396" s="242"/>
      <c r="J396" s="238"/>
      <c r="K396" s="238"/>
      <c r="L396" s="243"/>
      <c r="M396" s="244"/>
      <c r="N396" s="245"/>
      <c r="O396" s="245"/>
      <c r="P396" s="245"/>
      <c r="Q396" s="245"/>
      <c r="R396" s="245"/>
      <c r="S396" s="245"/>
      <c r="T396" s="246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7" t="s">
        <v>153</v>
      </c>
      <c r="AU396" s="247" t="s">
        <v>89</v>
      </c>
      <c r="AV396" s="13" t="s">
        <v>89</v>
      </c>
      <c r="AW396" s="13" t="s">
        <v>36</v>
      </c>
      <c r="AX396" s="13" t="s">
        <v>79</v>
      </c>
      <c r="AY396" s="247" t="s">
        <v>141</v>
      </c>
    </row>
    <row r="397" spans="1:51" s="13" customFormat="1" ht="12">
      <c r="A397" s="13"/>
      <c r="B397" s="237"/>
      <c r="C397" s="238"/>
      <c r="D397" s="232" t="s">
        <v>153</v>
      </c>
      <c r="E397" s="239" t="s">
        <v>234</v>
      </c>
      <c r="F397" s="240" t="s">
        <v>235</v>
      </c>
      <c r="G397" s="238"/>
      <c r="H397" s="241">
        <v>8.665</v>
      </c>
      <c r="I397" s="242"/>
      <c r="J397" s="238"/>
      <c r="K397" s="238"/>
      <c r="L397" s="243"/>
      <c r="M397" s="244"/>
      <c r="N397" s="245"/>
      <c r="O397" s="245"/>
      <c r="P397" s="245"/>
      <c r="Q397" s="245"/>
      <c r="R397" s="245"/>
      <c r="S397" s="245"/>
      <c r="T397" s="246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7" t="s">
        <v>153</v>
      </c>
      <c r="AU397" s="247" t="s">
        <v>89</v>
      </c>
      <c r="AV397" s="13" t="s">
        <v>89</v>
      </c>
      <c r="AW397" s="13" t="s">
        <v>36</v>
      </c>
      <c r="AX397" s="13" t="s">
        <v>79</v>
      </c>
      <c r="AY397" s="247" t="s">
        <v>141</v>
      </c>
    </row>
    <row r="398" spans="1:51" s="13" customFormat="1" ht="12">
      <c r="A398" s="13"/>
      <c r="B398" s="237"/>
      <c r="C398" s="238"/>
      <c r="D398" s="232" t="s">
        <v>153</v>
      </c>
      <c r="E398" s="239" t="s">
        <v>236</v>
      </c>
      <c r="F398" s="240" t="s">
        <v>237</v>
      </c>
      <c r="G398" s="238"/>
      <c r="H398" s="241">
        <v>11.973</v>
      </c>
      <c r="I398" s="242"/>
      <c r="J398" s="238"/>
      <c r="K398" s="238"/>
      <c r="L398" s="243"/>
      <c r="M398" s="244"/>
      <c r="N398" s="245"/>
      <c r="O398" s="245"/>
      <c r="P398" s="245"/>
      <c r="Q398" s="245"/>
      <c r="R398" s="245"/>
      <c r="S398" s="245"/>
      <c r="T398" s="246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7" t="s">
        <v>153</v>
      </c>
      <c r="AU398" s="247" t="s">
        <v>89</v>
      </c>
      <c r="AV398" s="13" t="s">
        <v>89</v>
      </c>
      <c r="AW398" s="13" t="s">
        <v>36</v>
      </c>
      <c r="AX398" s="13" t="s">
        <v>79</v>
      </c>
      <c r="AY398" s="247" t="s">
        <v>141</v>
      </c>
    </row>
    <row r="399" spans="1:51" s="13" customFormat="1" ht="12">
      <c r="A399" s="13"/>
      <c r="B399" s="237"/>
      <c r="C399" s="238"/>
      <c r="D399" s="232" t="s">
        <v>153</v>
      </c>
      <c r="E399" s="239" t="s">
        <v>242</v>
      </c>
      <c r="F399" s="240" t="s">
        <v>243</v>
      </c>
      <c r="G399" s="238"/>
      <c r="H399" s="241">
        <v>0.785</v>
      </c>
      <c r="I399" s="242"/>
      <c r="J399" s="238"/>
      <c r="K399" s="238"/>
      <c r="L399" s="243"/>
      <c r="M399" s="244"/>
      <c r="N399" s="245"/>
      <c r="O399" s="245"/>
      <c r="P399" s="245"/>
      <c r="Q399" s="245"/>
      <c r="R399" s="245"/>
      <c r="S399" s="245"/>
      <c r="T399" s="246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7" t="s">
        <v>153</v>
      </c>
      <c r="AU399" s="247" t="s">
        <v>89</v>
      </c>
      <c r="AV399" s="13" t="s">
        <v>89</v>
      </c>
      <c r="AW399" s="13" t="s">
        <v>36</v>
      </c>
      <c r="AX399" s="13" t="s">
        <v>79</v>
      </c>
      <c r="AY399" s="247" t="s">
        <v>141</v>
      </c>
    </row>
    <row r="400" spans="1:51" s="13" customFormat="1" ht="12">
      <c r="A400" s="13"/>
      <c r="B400" s="237"/>
      <c r="C400" s="238"/>
      <c r="D400" s="232" t="s">
        <v>153</v>
      </c>
      <c r="E400" s="239" t="s">
        <v>240</v>
      </c>
      <c r="F400" s="240" t="s">
        <v>744</v>
      </c>
      <c r="G400" s="238"/>
      <c r="H400" s="241">
        <v>0.45</v>
      </c>
      <c r="I400" s="242"/>
      <c r="J400" s="238"/>
      <c r="K400" s="238"/>
      <c r="L400" s="243"/>
      <c r="M400" s="244"/>
      <c r="N400" s="245"/>
      <c r="O400" s="245"/>
      <c r="P400" s="245"/>
      <c r="Q400" s="245"/>
      <c r="R400" s="245"/>
      <c r="S400" s="245"/>
      <c r="T400" s="246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7" t="s">
        <v>153</v>
      </c>
      <c r="AU400" s="247" t="s">
        <v>89</v>
      </c>
      <c r="AV400" s="13" t="s">
        <v>89</v>
      </c>
      <c r="AW400" s="13" t="s">
        <v>36</v>
      </c>
      <c r="AX400" s="13" t="s">
        <v>79</v>
      </c>
      <c r="AY400" s="247" t="s">
        <v>141</v>
      </c>
    </row>
    <row r="401" spans="1:51" s="14" customFormat="1" ht="12">
      <c r="A401" s="14"/>
      <c r="B401" s="248"/>
      <c r="C401" s="249"/>
      <c r="D401" s="232" t="s">
        <v>153</v>
      </c>
      <c r="E401" s="250" t="s">
        <v>745</v>
      </c>
      <c r="F401" s="251" t="s">
        <v>154</v>
      </c>
      <c r="G401" s="249"/>
      <c r="H401" s="252">
        <v>782.166</v>
      </c>
      <c r="I401" s="253"/>
      <c r="J401" s="249"/>
      <c r="K401" s="249"/>
      <c r="L401" s="254"/>
      <c r="M401" s="255"/>
      <c r="N401" s="256"/>
      <c r="O401" s="256"/>
      <c r="P401" s="256"/>
      <c r="Q401" s="256"/>
      <c r="R401" s="256"/>
      <c r="S401" s="256"/>
      <c r="T401" s="257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8" t="s">
        <v>153</v>
      </c>
      <c r="AU401" s="258" t="s">
        <v>89</v>
      </c>
      <c r="AV401" s="14" t="s">
        <v>149</v>
      </c>
      <c r="AW401" s="14" t="s">
        <v>36</v>
      </c>
      <c r="AX401" s="14" t="s">
        <v>87</v>
      </c>
      <c r="AY401" s="258" t="s">
        <v>141</v>
      </c>
    </row>
    <row r="402" spans="1:65" s="2" customFormat="1" ht="16.5" customHeight="1">
      <c r="A402" s="38"/>
      <c r="B402" s="39"/>
      <c r="C402" s="274" t="s">
        <v>746</v>
      </c>
      <c r="D402" s="274" t="s">
        <v>469</v>
      </c>
      <c r="E402" s="275" t="s">
        <v>747</v>
      </c>
      <c r="F402" s="276" t="s">
        <v>748</v>
      </c>
      <c r="G402" s="277" t="s">
        <v>535</v>
      </c>
      <c r="H402" s="278">
        <v>459.19</v>
      </c>
      <c r="I402" s="279"/>
      <c r="J402" s="280">
        <f>ROUND(I402*H402,2)</f>
        <v>0</v>
      </c>
      <c r="K402" s="276" t="s">
        <v>148</v>
      </c>
      <c r="L402" s="281"/>
      <c r="M402" s="282" t="s">
        <v>1</v>
      </c>
      <c r="N402" s="283" t="s">
        <v>44</v>
      </c>
      <c r="O402" s="91"/>
      <c r="P402" s="228">
        <f>O402*H402</f>
        <v>0</v>
      </c>
      <c r="Q402" s="228">
        <v>0.102</v>
      </c>
      <c r="R402" s="228">
        <f>Q402*H402</f>
        <v>46.837379999999996</v>
      </c>
      <c r="S402" s="228">
        <v>0</v>
      </c>
      <c r="T402" s="229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30" t="s">
        <v>346</v>
      </c>
      <c r="AT402" s="230" t="s">
        <v>469</v>
      </c>
      <c r="AU402" s="230" t="s">
        <v>89</v>
      </c>
      <c r="AY402" s="17" t="s">
        <v>141</v>
      </c>
      <c r="BE402" s="231">
        <f>IF(N402="základní",J402,0)</f>
        <v>0</v>
      </c>
      <c r="BF402" s="231">
        <f>IF(N402="snížená",J402,0)</f>
        <v>0</v>
      </c>
      <c r="BG402" s="231">
        <f>IF(N402="zákl. přenesená",J402,0)</f>
        <v>0</v>
      </c>
      <c r="BH402" s="231">
        <f>IF(N402="sníž. přenesená",J402,0)</f>
        <v>0</v>
      </c>
      <c r="BI402" s="231">
        <f>IF(N402="nulová",J402,0)</f>
        <v>0</v>
      </c>
      <c r="BJ402" s="17" t="s">
        <v>87</v>
      </c>
      <c r="BK402" s="231">
        <f>ROUND(I402*H402,2)</f>
        <v>0</v>
      </c>
      <c r="BL402" s="17" t="s">
        <v>149</v>
      </c>
      <c r="BM402" s="230" t="s">
        <v>749</v>
      </c>
    </row>
    <row r="403" spans="1:47" s="2" customFormat="1" ht="12">
      <c r="A403" s="38"/>
      <c r="B403" s="39"/>
      <c r="C403" s="40"/>
      <c r="D403" s="232" t="s">
        <v>151</v>
      </c>
      <c r="E403" s="40"/>
      <c r="F403" s="233" t="s">
        <v>748</v>
      </c>
      <c r="G403" s="40"/>
      <c r="H403" s="40"/>
      <c r="I403" s="234"/>
      <c r="J403" s="40"/>
      <c r="K403" s="40"/>
      <c r="L403" s="44"/>
      <c r="M403" s="235"/>
      <c r="N403" s="236"/>
      <c r="O403" s="91"/>
      <c r="P403" s="91"/>
      <c r="Q403" s="91"/>
      <c r="R403" s="91"/>
      <c r="S403" s="91"/>
      <c r="T403" s="92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T403" s="17" t="s">
        <v>151</v>
      </c>
      <c r="AU403" s="17" t="s">
        <v>89</v>
      </c>
    </row>
    <row r="404" spans="1:51" s="13" customFormat="1" ht="12">
      <c r="A404" s="13"/>
      <c r="B404" s="237"/>
      <c r="C404" s="238"/>
      <c r="D404" s="232" t="s">
        <v>153</v>
      </c>
      <c r="E404" s="239" t="s">
        <v>1</v>
      </c>
      <c r="F404" s="240" t="s">
        <v>750</v>
      </c>
      <c r="G404" s="238"/>
      <c r="H404" s="241">
        <v>459.19</v>
      </c>
      <c r="I404" s="242"/>
      <c r="J404" s="238"/>
      <c r="K404" s="238"/>
      <c r="L404" s="243"/>
      <c r="M404" s="244"/>
      <c r="N404" s="245"/>
      <c r="O404" s="245"/>
      <c r="P404" s="245"/>
      <c r="Q404" s="245"/>
      <c r="R404" s="245"/>
      <c r="S404" s="245"/>
      <c r="T404" s="246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7" t="s">
        <v>153</v>
      </c>
      <c r="AU404" s="247" t="s">
        <v>89</v>
      </c>
      <c r="AV404" s="13" t="s">
        <v>89</v>
      </c>
      <c r="AW404" s="13" t="s">
        <v>36</v>
      </c>
      <c r="AX404" s="13" t="s">
        <v>87</v>
      </c>
      <c r="AY404" s="247" t="s">
        <v>141</v>
      </c>
    </row>
    <row r="405" spans="1:65" s="2" customFormat="1" ht="16.5" customHeight="1">
      <c r="A405" s="38"/>
      <c r="B405" s="39"/>
      <c r="C405" s="274" t="s">
        <v>751</v>
      </c>
      <c r="D405" s="274" t="s">
        <v>469</v>
      </c>
      <c r="E405" s="275" t="s">
        <v>752</v>
      </c>
      <c r="F405" s="276" t="s">
        <v>753</v>
      </c>
      <c r="G405" s="277" t="s">
        <v>535</v>
      </c>
      <c r="H405" s="278">
        <v>50.6</v>
      </c>
      <c r="I405" s="279"/>
      <c r="J405" s="280">
        <f>ROUND(I405*H405,2)</f>
        <v>0</v>
      </c>
      <c r="K405" s="276" t="s">
        <v>148</v>
      </c>
      <c r="L405" s="281"/>
      <c r="M405" s="282" t="s">
        <v>1</v>
      </c>
      <c r="N405" s="283" t="s">
        <v>44</v>
      </c>
      <c r="O405" s="91"/>
      <c r="P405" s="228">
        <f>O405*H405</f>
        <v>0</v>
      </c>
      <c r="Q405" s="228">
        <v>0.0403</v>
      </c>
      <c r="R405" s="228">
        <f>Q405*H405</f>
        <v>2.03918</v>
      </c>
      <c r="S405" s="228">
        <v>0</v>
      </c>
      <c r="T405" s="229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30" t="s">
        <v>346</v>
      </c>
      <c r="AT405" s="230" t="s">
        <v>469</v>
      </c>
      <c r="AU405" s="230" t="s">
        <v>89</v>
      </c>
      <c r="AY405" s="17" t="s">
        <v>141</v>
      </c>
      <c r="BE405" s="231">
        <f>IF(N405="základní",J405,0)</f>
        <v>0</v>
      </c>
      <c r="BF405" s="231">
        <f>IF(N405="snížená",J405,0)</f>
        <v>0</v>
      </c>
      <c r="BG405" s="231">
        <f>IF(N405="zákl. přenesená",J405,0)</f>
        <v>0</v>
      </c>
      <c r="BH405" s="231">
        <f>IF(N405="sníž. přenesená",J405,0)</f>
        <v>0</v>
      </c>
      <c r="BI405" s="231">
        <f>IF(N405="nulová",J405,0)</f>
        <v>0</v>
      </c>
      <c r="BJ405" s="17" t="s">
        <v>87</v>
      </c>
      <c r="BK405" s="231">
        <f>ROUND(I405*H405,2)</f>
        <v>0</v>
      </c>
      <c r="BL405" s="17" t="s">
        <v>149</v>
      </c>
      <c r="BM405" s="230" t="s">
        <v>754</v>
      </c>
    </row>
    <row r="406" spans="1:47" s="2" customFormat="1" ht="12">
      <c r="A406" s="38"/>
      <c r="B406" s="39"/>
      <c r="C406" s="40"/>
      <c r="D406" s="232" t="s">
        <v>151</v>
      </c>
      <c r="E406" s="40"/>
      <c r="F406" s="233" t="s">
        <v>753</v>
      </c>
      <c r="G406" s="40"/>
      <c r="H406" s="40"/>
      <c r="I406" s="234"/>
      <c r="J406" s="40"/>
      <c r="K406" s="40"/>
      <c r="L406" s="44"/>
      <c r="M406" s="235"/>
      <c r="N406" s="236"/>
      <c r="O406" s="91"/>
      <c r="P406" s="91"/>
      <c r="Q406" s="91"/>
      <c r="R406" s="91"/>
      <c r="S406" s="91"/>
      <c r="T406" s="92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T406" s="17" t="s">
        <v>151</v>
      </c>
      <c r="AU406" s="17" t="s">
        <v>89</v>
      </c>
    </row>
    <row r="407" spans="1:51" s="13" customFormat="1" ht="12">
      <c r="A407" s="13"/>
      <c r="B407" s="237"/>
      <c r="C407" s="238"/>
      <c r="D407" s="232" t="s">
        <v>153</v>
      </c>
      <c r="E407" s="239" t="s">
        <v>1</v>
      </c>
      <c r="F407" s="240" t="s">
        <v>755</v>
      </c>
      <c r="G407" s="238"/>
      <c r="H407" s="241">
        <v>50.6</v>
      </c>
      <c r="I407" s="242"/>
      <c r="J407" s="238"/>
      <c r="K407" s="238"/>
      <c r="L407" s="243"/>
      <c r="M407" s="244"/>
      <c r="N407" s="245"/>
      <c r="O407" s="245"/>
      <c r="P407" s="245"/>
      <c r="Q407" s="245"/>
      <c r="R407" s="245"/>
      <c r="S407" s="245"/>
      <c r="T407" s="246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7" t="s">
        <v>153</v>
      </c>
      <c r="AU407" s="247" t="s">
        <v>89</v>
      </c>
      <c r="AV407" s="13" t="s">
        <v>89</v>
      </c>
      <c r="AW407" s="13" t="s">
        <v>36</v>
      </c>
      <c r="AX407" s="13" t="s">
        <v>87</v>
      </c>
      <c r="AY407" s="247" t="s">
        <v>141</v>
      </c>
    </row>
    <row r="408" spans="1:65" s="2" customFormat="1" ht="21.75" customHeight="1">
      <c r="A408" s="38"/>
      <c r="B408" s="39"/>
      <c r="C408" s="274" t="s">
        <v>756</v>
      </c>
      <c r="D408" s="274" t="s">
        <v>469</v>
      </c>
      <c r="E408" s="275" t="s">
        <v>757</v>
      </c>
      <c r="F408" s="276" t="s">
        <v>758</v>
      </c>
      <c r="G408" s="277" t="s">
        <v>147</v>
      </c>
      <c r="H408" s="278">
        <v>3</v>
      </c>
      <c r="I408" s="279"/>
      <c r="J408" s="280">
        <f>ROUND(I408*H408,2)</f>
        <v>0</v>
      </c>
      <c r="K408" s="276" t="s">
        <v>513</v>
      </c>
      <c r="L408" s="281"/>
      <c r="M408" s="282" t="s">
        <v>1</v>
      </c>
      <c r="N408" s="283" t="s">
        <v>44</v>
      </c>
      <c r="O408" s="91"/>
      <c r="P408" s="228">
        <f>O408*H408</f>
        <v>0</v>
      </c>
      <c r="Q408" s="228">
        <v>0.0124</v>
      </c>
      <c r="R408" s="228">
        <f>Q408*H408</f>
        <v>0.0372</v>
      </c>
      <c r="S408" s="228">
        <v>0</v>
      </c>
      <c r="T408" s="229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30" t="s">
        <v>346</v>
      </c>
      <c r="AT408" s="230" t="s">
        <v>469</v>
      </c>
      <c r="AU408" s="230" t="s">
        <v>89</v>
      </c>
      <c r="AY408" s="17" t="s">
        <v>141</v>
      </c>
      <c r="BE408" s="231">
        <f>IF(N408="základní",J408,0)</f>
        <v>0</v>
      </c>
      <c r="BF408" s="231">
        <f>IF(N408="snížená",J408,0)</f>
        <v>0</v>
      </c>
      <c r="BG408" s="231">
        <f>IF(N408="zákl. přenesená",J408,0)</f>
        <v>0</v>
      </c>
      <c r="BH408" s="231">
        <f>IF(N408="sníž. přenesená",J408,0)</f>
        <v>0</v>
      </c>
      <c r="BI408" s="231">
        <f>IF(N408="nulová",J408,0)</f>
        <v>0</v>
      </c>
      <c r="BJ408" s="17" t="s">
        <v>87</v>
      </c>
      <c r="BK408" s="231">
        <f>ROUND(I408*H408,2)</f>
        <v>0</v>
      </c>
      <c r="BL408" s="17" t="s">
        <v>149</v>
      </c>
      <c r="BM408" s="230" t="s">
        <v>759</v>
      </c>
    </row>
    <row r="409" spans="1:47" s="2" customFormat="1" ht="12">
      <c r="A409" s="38"/>
      <c r="B409" s="39"/>
      <c r="C409" s="40"/>
      <c r="D409" s="232" t="s">
        <v>151</v>
      </c>
      <c r="E409" s="40"/>
      <c r="F409" s="233" t="s">
        <v>753</v>
      </c>
      <c r="G409" s="40"/>
      <c r="H409" s="40"/>
      <c r="I409" s="234"/>
      <c r="J409" s="40"/>
      <c r="K409" s="40"/>
      <c r="L409" s="44"/>
      <c r="M409" s="235"/>
      <c r="N409" s="236"/>
      <c r="O409" s="91"/>
      <c r="P409" s="91"/>
      <c r="Q409" s="91"/>
      <c r="R409" s="91"/>
      <c r="S409" s="91"/>
      <c r="T409" s="92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T409" s="17" t="s">
        <v>151</v>
      </c>
      <c r="AU409" s="17" t="s">
        <v>89</v>
      </c>
    </row>
    <row r="410" spans="1:51" s="13" customFormat="1" ht="12">
      <c r="A410" s="13"/>
      <c r="B410" s="237"/>
      <c r="C410" s="238"/>
      <c r="D410" s="232" t="s">
        <v>153</v>
      </c>
      <c r="E410" s="239" t="s">
        <v>1</v>
      </c>
      <c r="F410" s="240" t="s">
        <v>760</v>
      </c>
      <c r="G410" s="238"/>
      <c r="H410" s="241">
        <v>3</v>
      </c>
      <c r="I410" s="242"/>
      <c r="J410" s="238"/>
      <c r="K410" s="238"/>
      <c r="L410" s="243"/>
      <c r="M410" s="244"/>
      <c r="N410" s="245"/>
      <c r="O410" s="245"/>
      <c r="P410" s="245"/>
      <c r="Q410" s="245"/>
      <c r="R410" s="245"/>
      <c r="S410" s="245"/>
      <c r="T410" s="246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7" t="s">
        <v>153</v>
      </c>
      <c r="AU410" s="247" t="s">
        <v>89</v>
      </c>
      <c r="AV410" s="13" t="s">
        <v>89</v>
      </c>
      <c r="AW410" s="13" t="s">
        <v>36</v>
      </c>
      <c r="AX410" s="13" t="s">
        <v>87</v>
      </c>
      <c r="AY410" s="247" t="s">
        <v>141</v>
      </c>
    </row>
    <row r="411" spans="1:65" s="2" customFormat="1" ht="24.15" customHeight="1">
      <c r="A411" s="38"/>
      <c r="B411" s="39"/>
      <c r="C411" s="274" t="s">
        <v>761</v>
      </c>
      <c r="D411" s="274" t="s">
        <v>469</v>
      </c>
      <c r="E411" s="275" t="s">
        <v>762</v>
      </c>
      <c r="F411" s="276" t="s">
        <v>763</v>
      </c>
      <c r="G411" s="277" t="s">
        <v>535</v>
      </c>
      <c r="H411" s="278">
        <v>228.663</v>
      </c>
      <c r="I411" s="279"/>
      <c r="J411" s="280">
        <f>ROUND(I411*H411,2)</f>
        <v>0</v>
      </c>
      <c r="K411" s="276" t="s">
        <v>148</v>
      </c>
      <c r="L411" s="281"/>
      <c r="M411" s="282" t="s">
        <v>1</v>
      </c>
      <c r="N411" s="283" t="s">
        <v>44</v>
      </c>
      <c r="O411" s="91"/>
      <c r="P411" s="228">
        <f>O411*H411</f>
        <v>0</v>
      </c>
      <c r="Q411" s="228">
        <v>0.05</v>
      </c>
      <c r="R411" s="228">
        <f>Q411*H411</f>
        <v>11.433150000000001</v>
      </c>
      <c r="S411" s="228">
        <v>0</v>
      </c>
      <c r="T411" s="229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30" t="s">
        <v>346</v>
      </c>
      <c r="AT411" s="230" t="s">
        <v>469</v>
      </c>
      <c r="AU411" s="230" t="s">
        <v>89</v>
      </c>
      <c r="AY411" s="17" t="s">
        <v>141</v>
      </c>
      <c r="BE411" s="231">
        <f>IF(N411="základní",J411,0)</f>
        <v>0</v>
      </c>
      <c r="BF411" s="231">
        <f>IF(N411="snížená",J411,0)</f>
        <v>0</v>
      </c>
      <c r="BG411" s="231">
        <f>IF(N411="zákl. přenesená",J411,0)</f>
        <v>0</v>
      </c>
      <c r="BH411" s="231">
        <f>IF(N411="sníž. přenesená",J411,0)</f>
        <v>0</v>
      </c>
      <c r="BI411" s="231">
        <f>IF(N411="nulová",J411,0)</f>
        <v>0</v>
      </c>
      <c r="BJ411" s="17" t="s">
        <v>87</v>
      </c>
      <c r="BK411" s="231">
        <f>ROUND(I411*H411,2)</f>
        <v>0</v>
      </c>
      <c r="BL411" s="17" t="s">
        <v>149</v>
      </c>
      <c r="BM411" s="230" t="s">
        <v>764</v>
      </c>
    </row>
    <row r="412" spans="1:47" s="2" customFormat="1" ht="12">
      <c r="A412" s="38"/>
      <c r="B412" s="39"/>
      <c r="C412" s="40"/>
      <c r="D412" s="232" t="s">
        <v>151</v>
      </c>
      <c r="E412" s="40"/>
      <c r="F412" s="233" t="s">
        <v>763</v>
      </c>
      <c r="G412" s="40"/>
      <c r="H412" s="40"/>
      <c r="I412" s="234"/>
      <c r="J412" s="40"/>
      <c r="K412" s="40"/>
      <c r="L412" s="44"/>
      <c r="M412" s="235"/>
      <c r="N412" s="236"/>
      <c r="O412" s="91"/>
      <c r="P412" s="91"/>
      <c r="Q412" s="91"/>
      <c r="R412" s="91"/>
      <c r="S412" s="91"/>
      <c r="T412" s="92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T412" s="17" t="s">
        <v>151</v>
      </c>
      <c r="AU412" s="17" t="s">
        <v>89</v>
      </c>
    </row>
    <row r="413" spans="1:51" s="13" customFormat="1" ht="12">
      <c r="A413" s="13"/>
      <c r="B413" s="237"/>
      <c r="C413" s="238"/>
      <c r="D413" s="232" t="s">
        <v>153</v>
      </c>
      <c r="E413" s="239" t="s">
        <v>1</v>
      </c>
      <c r="F413" s="240" t="s">
        <v>765</v>
      </c>
      <c r="G413" s="238"/>
      <c r="H413" s="241">
        <v>228.663</v>
      </c>
      <c r="I413" s="242"/>
      <c r="J413" s="238"/>
      <c r="K413" s="238"/>
      <c r="L413" s="243"/>
      <c r="M413" s="244"/>
      <c r="N413" s="245"/>
      <c r="O413" s="245"/>
      <c r="P413" s="245"/>
      <c r="Q413" s="245"/>
      <c r="R413" s="245"/>
      <c r="S413" s="245"/>
      <c r="T413" s="246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7" t="s">
        <v>153</v>
      </c>
      <c r="AU413" s="247" t="s">
        <v>89</v>
      </c>
      <c r="AV413" s="13" t="s">
        <v>89</v>
      </c>
      <c r="AW413" s="13" t="s">
        <v>36</v>
      </c>
      <c r="AX413" s="13" t="s">
        <v>87</v>
      </c>
      <c r="AY413" s="247" t="s">
        <v>141</v>
      </c>
    </row>
    <row r="414" spans="1:65" s="2" customFormat="1" ht="24.15" customHeight="1">
      <c r="A414" s="38"/>
      <c r="B414" s="39"/>
      <c r="C414" s="274" t="s">
        <v>766</v>
      </c>
      <c r="D414" s="274" t="s">
        <v>469</v>
      </c>
      <c r="E414" s="275" t="s">
        <v>767</v>
      </c>
      <c r="F414" s="276" t="s">
        <v>768</v>
      </c>
      <c r="G414" s="277" t="s">
        <v>535</v>
      </c>
      <c r="H414" s="278">
        <v>32</v>
      </c>
      <c r="I414" s="279"/>
      <c r="J414" s="280">
        <f>ROUND(I414*H414,2)</f>
        <v>0</v>
      </c>
      <c r="K414" s="276" t="s">
        <v>148</v>
      </c>
      <c r="L414" s="281"/>
      <c r="M414" s="282" t="s">
        <v>1</v>
      </c>
      <c r="N414" s="283" t="s">
        <v>44</v>
      </c>
      <c r="O414" s="91"/>
      <c r="P414" s="228">
        <f>O414*H414</f>
        <v>0</v>
      </c>
      <c r="Q414" s="228">
        <v>0.066</v>
      </c>
      <c r="R414" s="228">
        <f>Q414*H414</f>
        <v>2.112</v>
      </c>
      <c r="S414" s="228">
        <v>0</v>
      </c>
      <c r="T414" s="229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30" t="s">
        <v>346</v>
      </c>
      <c r="AT414" s="230" t="s">
        <v>469</v>
      </c>
      <c r="AU414" s="230" t="s">
        <v>89</v>
      </c>
      <c r="AY414" s="17" t="s">
        <v>141</v>
      </c>
      <c r="BE414" s="231">
        <f>IF(N414="základní",J414,0)</f>
        <v>0</v>
      </c>
      <c r="BF414" s="231">
        <f>IF(N414="snížená",J414,0)</f>
        <v>0</v>
      </c>
      <c r="BG414" s="231">
        <f>IF(N414="zákl. přenesená",J414,0)</f>
        <v>0</v>
      </c>
      <c r="BH414" s="231">
        <f>IF(N414="sníž. přenesená",J414,0)</f>
        <v>0</v>
      </c>
      <c r="BI414" s="231">
        <f>IF(N414="nulová",J414,0)</f>
        <v>0</v>
      </c>
      <c r="BJ414" s="17" t="s">
        <v>87</v>
      </c>
      <c r="BK414" s="231">
        <f>ROUND(I414*H414,2)</f>
        <v>0</v>
      </c>
      <c r="BL414" s="17" t="s">
        <v>149</v>
      </c>
      <c r="BM414" s="230" t="s">
        <v>769</v>
      </c>
    </row>
    <row r="415" spans="1:47" s="2" customFormat="1" ht="12">
      <c r="A415" s="38"/>
      <c r="B415" s="39"/>
      <c r="C415" s="40"/>
      <c r="D415" s="232" t="s">
        <v>151</v>
      </c>
      <c r="E415" s="40"/>
      <c r="F415" s="233" t="s">
        <v>768</v>
      </c>
      <c r="G415" s="40"/>
      <c r="H415" s="40"/>
      <c r="I415" s="234"/>
      <c r="J415" s="40"/>
      <c r="K415" s="40"/>
      <c r="L415" s="44"/>
      <c r="M415" s="235"/>
      <c r="N415" s="236"/>
      <c r="O415" s="91"/>
      <c r="P415" s="91"/>
      <c r="Q415" s="91"/>
      <c r="R415" s="91"/>
      <c r="S415" s="91"/>
      <c r="T415" s="92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T415" s="17" t="s">
        <v>151</v>
      </c>
      <c r="AU415" s="17" t="s">
        <v>89</v>
      </c>
    </row>
    <row r="416" spans="1:51" s="13" customFormat="1" ht="12">
      <c r="A416" s="13"/>
      <c r="B416" s="237"/>
      <c r="C416" s="238"/>
      <c r="D416" s="232" t="s">
        <v>153</v>
      </c>
      <c r="E416" s="239" t="s">
        <v>1</v>
      </c>
      <c r="F416" s="240" t="s">
        <v>770</v>
      </c>
      <c r="G416" s="238"/>
      <c r="H416" s="241">
        <v>32</v>
      </c>
      <c r="I416" s="242"/>
      <c r="J416" s="238"/>
      <c r="K416" s="238"/>
      <c r="L416" s="243"/>
      <c r="M416" s="244"/>
      <c r="N416" s="245"/>
      <c r="O416" s="245"/>
      <c r="P416" s="245"/>
      <c r="Q416" s="245"/>
      <c r="R416" s="245"/>
      <c r="S416" s="245"/>
      <c r="T416" s="246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7" t="s">
        <v>153</v>
      </c>
      <c r="AU416" s="247" t="s">
        <v>89</v>
      </c>
      <c r="AV416" s="13" t="s">
        <v>89</v>
      </c>
      <c r="AW416" s="13" t="s">
        <v>36</v>
      </c>
      <c r="AX416" s="13" t="s">
        <v>87</v>
      </c>
      <c r="AY416" s="247" t="s">
        <v>141</v>
      </c>
    </row>
    <row r="417" spans="1:65" s="2" customFormat="1" ht="24.15" customHeight="1">
      <c r="A417" s="38"/>
      <c r="B417" s="39"/>
      <c r="C417" s="274" t="s">
        <v>771</v>
      </c>
      <c r="D417" s="274" t="s">
        <v>469</v>
      </c>
      <c r="E417" s="275" t="s">
        <v>772</v>
      </c>
      <c r="F417" s="276" t="s">
        <v>773</v>
      </c>
      <c r="G417" s="277" t="s">
        <v>147</v>
      </c>
      <c r="H417" s="278">
        <v>5.613</v>
      </c>
      <c r="I417" s="279"/>
      <c r="J417" s="280">
        <f>ROUND(I417*H417,2)</f>
        <v>0</v>
      </c>
      <c r="K417" s="276" t="s">
        <v>513</v>
      </c>
      <c r="L417" s="281"/>
      <c r="M417" s="282" t="s">
        <v>1</v>
      </c>
      <c r="N417" s="283" t="s">
        <v>44</v>
      </c>
      <c r="O417" s="91"/>
      <c r="P417" s="228">
        <f>O417*H417</f>
        <v>0</v>
      </c>
      <c r="Q417" s="228">
        <v>0.0539</v>
      </c>
      <c r="R417" s="228">
        <f>Q417*H417</f>
        <v>0.30254070000000005</v>
      </c>
      <c r="S417" s="228">
        <v>0</v>
      </c>
      <c r="T417" s="229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30" t="s">
        <v>346</v>
      </c>
      <c r="AT417" s="230" t="s">
        <v>469</v>
      </c>
      <c r="AU417" s="230" t="s">
        <v>89</v>
      </c>
      <c r="AY417" s="17" t="s">
        <v>141</v>
      </c>
      <c r="BE417" s="231">
        <f>IF(N417="základní",J417,0)</f>
        <v>0</v>
      </c>
      <c r="BF417" s="231">
        <f>IF(N417="snížená",J417,0)</f>
        <v>0</v>
      </c>
      <c r="BG417" s="231">
        <f>IF(N417="zákl. přenesená",J417,0)</f>
        <v>0</v>
      </c>
      <c r="BH417" s="231">
        <f>IF(N417="sníž. přenesená",J417,0)</f>
        <v>0</v>
      </c>
      <c r="BI417" s="231">
        <f>IF(N417="nulová",J417,0)</f>
        <v>0</v>
      </c>
      <c r="BJ417" s="17" t="s">
        <v>87</v>
      </c>
      <c r="BK417" s="231">
        <f>ROUND(I417*H417,2)</f>
        <v>0</v>
      </c>
      <c r="BL417" s="17" t="s">
        <v>149</v>
      </c>
      <c r="BM417" s="230" t="s">
        <v>774</v>
      </c>
    </row>
    <row r="418" spans="1:47" s="2" customFormat="1" ht="12">
      <c r="A418" s="38"/>
      <c r="B418" s="39"/>
      <c r="C418" s="40"/>
      <c r="D418" s="232" t="s">
        <v>151</v>
      </c>
      <c r="E418" s="40"/>
      <c r="F418" s="233" t="s">
        <v>775</v>
      </c>
      <c r="G418" s="40"/>
      <c r="H418" s="40"/>
      <c r="I418" s="234"/>
      <c r="J418" s="40"/>
      <c r="K418" s="40"/>
      <c r="L418" s="44"/>
      <c r="M418" s="235"/>
      <c r="N418" s="236"/>
      <c r="O418" s="91"/>
      <c r="P418" s="91"/>
      <c r="Q418" s="91"/>
      <c r="R418" s="91"/>
      <c r="S418" s="91"/>
      <c r="T418" s="92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T418" s="17" t="s">
        <v>151</v>
      </c>
      <c r="AU418" s="17" t="s">
        <v>89</v>
      </c>
    </row>
    <row r="419" spans="1:51" s="13" customFormat="1" ht="12">
      <c r="A419" s="13"/>
      <c r="B419" s="237"/>
      <c r="C419" s="238"/>
      <c r="D419" s="232" t="s">
        <v>153</v>
      </c>
      <c r="E419" s="239" t="s">
        <v>1</v>
      </c>
      <c r="F419" s="240" t="s">
        <v>776</v>
      </c>
      <c r="G419" s="238"/>
      <c r="H419" s="241">
        <v>5.613</v>
      </c>
      <c r="I419" s="242"/>
      <c r="J419" s="238"/>
      <c r="K419" s="238"/>
      <c r="L419" s="243"/>
      <c r="M419" s="244"/>
      <c r="N419" s="245"/>
      <c r="O419" s="245"/>
      <c r="P419" s="245"/>
      <c r="Q419" s="245"/>
      <c r="R419" s="245"/>
      <c r="S419" s="245"/>
      <c r="T419" s="246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7" t="s">
        <v>153</v>
      </c>
      <c r="AU419" s="247" t="s">
        <v>89</v>
      </c>
      <c r="AV419" s="13" t="s">
        <v>89</v>
      </c>
      <c r="AW419" s="13" t="s">
        <v>36</v>
      </c>
      <c r="AX419" s="13" t="s">
        <v>87</v>
      </c>
      <c r="AY419" s="247" t="s">
        <v>141</v>
      </c>
    </row>
    <row r="420" spans="1:65" s="2" customFormat="1" ht="24.15" customHeight="1">
      <c r="A420" s="38"/>
      <c r="B420" s="39"/>
      <c r="C420" s="274" t="s">
        <v>777</v>
      </c>
      <c r="D420" s="274" t="s">
        <v>469</v>
      </c>
      <c r="E420" s="275" t="s">
        <v>778</v>
      </c>
      <c r="F420" s="276" t="s">
        <v>779</v>
      </c>
      <c r="G420" s="277" t="s">
        <v>147</v>
      </c>
      <c r="H420" s="278">
        <v>11.259</v>
      </c>
      <c r="I420" s="279"/>
      <c r="J420" s="280">
        <f>ROUND(I420*H420,2)</f>
        <v>0</v>
      </c>
      <c r="K420" s="276" t="s">
        <v>513</v>
      </c>
      <c r="L420" s="281"/>
      <c r="M420" s="282" t="s">
        <v>1</v>
      </c>
      <c r="N420" s="283" t="s">
        <v>44</v>
      </c>
      <c r="O420" s="91"/>
      <c r="P420" s="228">
        <f>O420*H420</f>
        <v>0</v>
      </c>
      <c r="Q420" s="228">
        <v>0.0586</v>
      </c>
      <c r="R420" s="228">
        <f>Q420*H420</f>
        <v>0.6597774</v>
      </c>
      <c r="S420" s="228">
        <v>0</v>
      </c>
      <c r="T420" s="229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30" t="s">
        <v>346</v>
      </c>
      <c r="AT420" s="230" t="s">
        <v>469</v>
      </c>
      <c r="AU420" s="230" t="s">
        <v>89</v>
      </c>
      <c r="AY420" s="17" t="s">
        <v>141</v>
      </c>
      <c r="BE420" s="231">
        <f>IF(N420="základní",J420,0)</f>
        <v>0</v>
      </c>
      <c r="BF420" s="231">
        <f>IF(N420="snížená",J420,0)</f>
        <v>0</v>
      </c>
      <c r="BG420" s="231">
        <f>IF(N420="zákl. přenesená",J420,0)</f>
        <v>0</v>
      </c>
      <c r="BH420" s="231">
        <f>IF(N420="sníž. přenesená",J420,0)</f>
        <v>0</v>
      </c>
      <c r="BI420" s="231">
        <f>IF(N420="nulová",J420,0)</f>
        <v>0</v>
      </c>
      <c r="BJ420" s="17" t="s">
        <v>87</v>
      </c>
      <c r="BK420" s="231">
        <f>ROUND(I420*H420,2)</f>
        <v>0</v>
      </c>
      <c r="BL420" s="17" t="s">
        <v>149</v>
      </c>
      <c r="BM420" s="230" t="s">
        <v>780</v>
      </c>
    </row>
    <row r="421" spans="1:47" s="2" customFormat="1" ht="12">
      <c r="A421" s="38"/>
      <c r="B421" s="39"/>
      <c r="C421" s="40"/>
      <c r="D421" s="232" t="s">
        <v>151</v>
      </c>
      <c r="E421" s="40"/>
      <c r="F421" s="233" t="s">
        <v>775</v>
      </c>
      <c r="G421" s="40"/>
      <c r="H421" s="40"/>
      <c r="I421" s="234"/>
      <c r="J421" s="40"/>
      <c r="K421" s="40"/>
      <c r="L421" s="44"/>
      <c r="M421" s="235"/>
      <c r="N421" s="236"/>
      <c r="O421" s="91"/>
      <c r="P421" s="91"/>
      <c r="Q421" s="91"/>
      <c r="R421" s="91"/>
      <c r="S421" s="91"/>
      <c r="T421" s="92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T421" s="17" t="s">
        <v>151</v>
      </c>
      <c r="AU421" s="17" t="s">
        <v>89</v>
      </c>
    </row>
    <row r="422" spans="1:51" s="13" customFormat="1" ht="12">
      <c r="A422" s="13"/>
      <c r="B422" s="237"/>
      <c r="C422" s="238"/>
      <c r="D422" s="232" t="s">
        <v>153</v>
      </c>
      <c r="E422" s="239" t="s">
        <v>1</v>
      </c>
      <c r="F422" s="240" t="s">
        <v>781</v>
      </c>
      <c r="G422" s="238"/>
      <c r="H422" s="241">
        <v>11.259</v>
      </c>
      <c r="I422" s="242"/>
      <c r="J422" s="238"/>
      <c r="K422" s="238"/>
      <c r="L422" s="243"/>
      <c r="M422" s="244"/>
      <c r="N422" s="245"/>
      <c r="O422" s="245"/>
      <c r="P422" s="245"/>
      <c r="Q422" s="245"/>
      <c r="R422" s="245"/>
      <c r="S422" s="245"/>
      <c r="T422" s="246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7" t="s">
        <v>153</v>
      </c>
      <c r="AU422" s="247" t="s">
        <v>89</v>
      </c>
      <c r="AV422" s="13" t="s">
        <v>89</v>
      </c>
      <c r="AW422" s="13" t="s">
        <v>36</v>
      </c>
      <c r="AX422" s="13" t="s">
        <v>87</v>
      </c>
      <c r="AY422" s="247" t="s">
        <v>141</v>
      </c>
    </row>
    <row r="423" spans="1:65" s="2" customFormat="1" ht="24.15" customHeight="1">
      <c r="A423" s="38"/>
      <c r="B423" s="39"/>
      <c r="C423" s="274" t="s">
        <v>782</v>
      </c>
      <c r="D423" s="274" t="s">
        <v>469</v>
      </c>
      <c r="E423" s="275" t="s">
        <v>783</v>
      </c>
      <c r="F423" s="276" t="s">
        <v>784</v>
      </c>
      <c r="G423" s="277" t="s">
        <v>147</v>
      </c>
      <c r="H423" s="278">
        <v>15.557</v>
      </c>
      <c r="I423" s="279"/>
      <c r="J423" s="280">
        <f>ROUND(I423*H423,2)</f>
        <v>0</v>
      </c>
      <c r="K423" s="276" t="s">
        <v>513</v>
      </c>
      <c r="L423" s="281"/>
      <c r="M423" s="282" t="s">
        <v>1</v>
      </c>
      <c r="N423" s="283" t="s">
        <v>44</v>
      </c>
      <c r="O423" s="91"/>
      <c r="P423" s="228">
        <f>O423*H423</f>
        <v>0</v>
      </c>
      <c r="Q423" s="228">
        <v>0.0611</v>
      </c>
      <c r="R423" s="228">
        <f>Q423*H423</f>
        <v>0.9505327</v>
      </c>
      <c r="S423" s="228">
        <v>0</v>
      </c>
      <c r="T423" s="229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30" t="s">
        <v>346</v>
      </c>
      <c r="AT423" s="230" t="s">
        <v>469</v>
      </c>
      <c r="AU423" s="230" t="s">
        <v>89</v>
      </c>
      <c r="AY423" s="17" t="s">
        <v>141</v>
      </c>
      <c r="BE423" s="231">
        <f>IF(N423="základní",J423,0)</f>
        <v>0</v>
      </c>
      <c r="BF423" s="231">
        <f>IF(N423="snížená",J423,0)</f>
        <v>0</v>
      </c>
      <c r="BG423" s="231">
        <f>IF(N423="zákl. přenesená",J423,0)</f>
        <v>0</v>
      </c>
      <c r="BH423" s="231">
        <f>IF(N423="sníž. přenesená",J423,0)</f>
        <v>0</v>
      </c>
      <c r="BI423" s="231">
        <f>IF(N423="nulová",J423,0)</f>
        <v>0</v>
      </c>
      <c r="BJ423" s="17" t="s">
        <v>87</v>
      </c>
      <c r="BK423" s="231">
        <f>ROUND(I423*H423,2)</f>
        <v>0</v>
      </c>
      <c r="BL423" s="17" t="s">
        <v>149</v>
      </c>
      <c r="BM423" s="230" t="s">
        <v>785</v>
      </c>
    </row>
    <row r="424" spans="1:47" s="2" customFormat="1" ht="12">
      <c r="A424" s="38"/>
      <c r="B424" s="39"/>
      <c r="C424" s="40"/>
      <c r="D424" s="232" t="s">
        <v>151</v>
      </c>
      <c r="E424" s="40"/>
      <c r="F424" s="233" t="s">
        <v>775</v>
      </c>
      <c r="G424" s="40"/>
      <c r="H424" s="40"/>
      <c r="I424" s="234"/>
      <c r="J424" s="40"/>
      <c r="K424" s="40"/>
      <c r="L424" s="44"/>
      <c r="M424" s="235"/>
      <c r="N424" s="236"/>
      <c r="O424" s="91"/>
      <c r="P424" s="91"/>
      <c r="Q424" s="91"/>
      <c r="R424" s="91"/>
      <c r="S424" s="91"/>
      <c r="T424" s="92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T424" s="17" t="s">
        <v>151</v>
      </c>
      <c r="AU424" s="17" t="s">
        <v>89</v>
      </c>
    </row>
    <row r="425" spans="1:51" s="13" customFormat="1" ht="12">
      <c r="A425" s="13"/>
      <c r="B425" s="237"/>
      <c r="C425" s="238"/>
      <c r="D425" s="232" t="s">
        <v>153</v>
      </c>
      <c r="E425" s="239" t="s">
        <v>1</v>
      </c>
      <c r="F425" s="240" t="s">
        <v>786</v>
      </c>
      <c r="G425" s="238"/>
      <c r="H425" s="241">
        <v>15.557</v>
      </c>
      <c r="I425" s="242"/>
      <c r="J425" s="238"/>
      <c r="K425" s="238"/>
      <c r="L425" s="243"/>
      <c r="M425" s="244"/>
      <c r="N425" s="245"/>
      <c r="O425" s="245"/>
      <c r="P425" s="245"/>
      <c r="Q425" s="245"/>
      <c r="R425" s="245"/>
      <c r="S425" s="245"/>
      <c r="T425" s="246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7" t="s">
        <v>153</v>
      </c>
      <c r="AU425" s="247" t="s">
        <v>89</v>
      </c>
      <c r="AV425" s="13" t="s">
        <v>89</v>
      </c>
      <c r="AW425" s="13" t="s">
        <v>36</v>
      </c>
      <c r="AX425" s="13" t="s">
        <v>87</v>
      </c>
      <c r="AY425" s="247" t="s">
        <v>141</v>
      </c>
    </row>
    <row r="426" spans="1:65" s="2" customFormat="1" ht="24.15" customHeight="1">
      <c r="A426" s="38"/>
      <c r="B426" s="39"/>
      <c r="C426" s="274" t="s">
        <v>787</v>
      </c>
      <c r="D426" s="274" t="s">
        <v>469</v>
      </c>
      <c r="E426" s="275" t="s">
        <v>788</v>
      </c>
      <c r="F426" s="276" t="s">
        <v>789</v>
      </c>
      <c r="G426" s="277" t="s">
        <v>147</v>
      </c>
      <c r="H426" s="278">
        <v>1.02</v>
      </c>
      <c r="I426" s="279"/>
      <c r="J426" s="280">
        <f>ROUND(I426*H426,2)</f>
        <v>0</v>
      </c>
      <c r="K426" s="276" t="s">
        <v>513</v>
      </c>
      <c r="L426" s="281"/>
      <c r="M426" s="282" t="s">
        <v>1</v>
      </c>
      <c r="N426" s="283" t="s">
        <v>44</v>
      </c>
      <c r="O426" s="91"/>
      <c r="P426" s="228">
        <f>O426*H426</f>
        <v>0</v>
      </c>
      <c r="Q426" s="228">
        <v>0.0586</v>
      </c>
      <c r="R426" s="228">
        <f>Q426*H426</f>
        <v>0.059772</v>
      </c>
      <c r="S426" s="228">
        <v>0</v>
      </c>
      <c r="T426" s="229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30" t="s">
        <v>346</v>
      </c>
      <c r="AT426" s="230" t="s">
        <v>469</v>
      </c>
      <c r="AU426" s="230" t="s">
        <v>89</v>
      </c>
      <c r="AY426" s="17" t="s">
        <v>141</v>
      </c>
      <c r="BE426" s="231">
        <f>IF(N426="základní",J426,0)</f>
        <v>0</v>
      </c>
      <c r="BF426" s="231">
        <f>IF(N426="snížená",J426,0)</f>
        <v>0</v>
      </c>
      <c r="BG426" s="231">
        <f>IF(N426="zákl. přenesená",J426,0)</f>
        <v>0</v>
      </c>
      <c r="BH426" s="231">
        <f>IF(N426="sníž. přenesená",J426,0)</f>
        <v>0</v>
      </c>
      <c r="BI426" s="231">
        <f>IF(N426="nulová",J426,0)</f>
        <v>0</v>
      </c>
      <c r="BJ426" s="17" t="s">
        <v>87</v>
      </c>
      <c r="BK426" s="231">
        <f>ROUND(I426*H426,2)</f>
        <v>0</v>
      </c>
      <c r="BL426" s="17" t="s">
        <v>149</v>
      </c>
      <c r="BM426" s="230" t="s">
        <v>790</v>
      </c>
    </row>
    <row r="427" spans="1:47" s="2" customFormat="1" ht="12">
      <c r="A427" s="38"/>
      <c r="B427" s="39"/>
      <c r="C427" s="40"/>
      <c r="D427" s="232" t="s">
        <v>151</v>
      </c>
      <c r="E427" s="40"/>
      <c r="F427" s="233" t="s">
        <v>775</v>
      </c>
      <c r="G427" s="40"/>
      <c r="H427" s="40"/>
      <c r="I427" s="234"/>
      <c r="J427" s="40"/>
      <c r="K427" s="40"/>
      <c r="L427" s="44"/>
      <c r="M427" s="235"/>
      <c r="N427" s="236"/>
      <c r="O427" s="91"/>
      <c r="P427" s="91"/>
      <c r="Q427" s="91"/>
      <c r="R427" s="91"/>
      <c r="S427" s="91"/>
      <c r="T427" s="92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T427" s="17" t="s">
        <v>151</v>
      </c>
      <c r="AU427" s="17" t="s">
        <v>89</v>
      </c>
    </row>
    <row r="428" spans="1:51" s="13" customFormat="1" ht="12">
      <c r="A428" s="13"/>
      <c r="B428" s="237"/>
      <c r="C428" s="238"/>
      <c r="D428" s="232" t="s">
        <v>153</v>
      </c>
      <c r="E428" s="239" t="s">
        <v>1</v>
      </c>
      <c r="F428" s="240" t="s">
        <v>791</v>
      </c>
      <c r="G428" s="238"/>
      <c r="H428" s="241">
        <v>1.02</v>
      </c>
      <c r="I428" s="242"/>
      <c r="J428" s="238"/>
      <c r="K428" s="238"/>
      <c r="L428" s="243"/>
      <c r="M428" s="244"/>
      <c r="N428" s="245"/>
      <c r="O428" s="245"/>
      <c r="P428" s="245"/>
      <c r="Q428" s="245"/>
      <c r="R428" s="245"/>
      <c r="S428" s="245"/>
      <c r="T428" s="246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7" t="s">
        <v>153</v>
      </c>
      <c r="AU428" s="247" t="s">
        <v>89</v>
      </c>
      <c r="AV428" s="13" t="s">
        <v>89</v>
      </c>
      <c r="AW428" s="13" t="s">
        <v>36</v>
      </c>
      <c r="AX428" s="13" t="s">
        <v>87</v>
      </c>
      <c r="AY428" s="247" t="s">
        <v>141</v>
      </c>
    </row>
    <row r="429" spans="1:65" s="2" customFormat="1" ht="37.8" customHeight="1">
      <c r="A429" s="38"/>
      <c r="B429" s="39"/>
      <c r="C429" s="219" t="s">
        <v>792</v>
      </c>
      <c r="D429" s="219" t="s">
        <v>144</v>
      </c>
      <c r="E429" s="220" t="s">
        <v>793</v>
      </c>
      <c r="F429" s="221" t="s">
        <v>794</v>
      </c>
      <c r="G429" s="222" t="s">
        <v>535</v>
      </c>
      <c r="H429" s="223">
        <v>377.076</v>
      </c>
      <c r="I429" s="224"/>
      <c r="J429" s="225">
        <f>ROUND(I429*H429,2)</f>
        <v>0</v>
      </c>
      <c r="K429" s="221" t="s">
        <v>513</v>
      </c>
      <c r="L429" s="44"/>
      <c r="M429" s="226" t="s">
        <v>1</v>
      </c>
      <c r="N429" s="227" t="s">
        <v>44</v>
      </c>
      <c r="O429" s="91"/>
      <c r="P429" s="228">
        <f>O429*H429</f>
        <v>0</v>
      </c>
      <c r="Q429" s="228">
        <v>0.16301</v>
      </c>
      <c r="R429" s="228">
        <f>Q429*H429</f>
        <v>61.46715876</v>
      </c>
      <c r="S429" s="228">
        <v>0</v>
      </c>
      <c r="T429" s="229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30" t="s">
        <v>149</v>
      </c>
      <c r="AT429" s="230" t="s">
        <v>144</v>
      </c>
      <c r="AU429" s="230" t="s">
        <v>89</v>
      </c>
      <c r="AY429" s="17" t="s">
        <v>141</v>
      </c>
      <c r="BE429" s="231">
        <f>IF(N429="základní",J429,0)</f>
        <v>0</v>
      </c>
      <c r="BF429" s="231">
        <f>IF(N429="snížená",J429,0)</f>
        <v>0</v>
      </c>
      <c r="BG429" s="231">
        <f>IF(N429="zákl. přenesená",J429,0)</f>
        <v>0</v>
      </c>
      <c r="BH429" s="231">
        <f>IF(N429="sníž. přenesená",J429,0)</f>
        <v>0</v>
      </c>
      <c r="BI429" s="231">
        <f>IF(N429="nulová",J429,0)</f>
        <v>0</v>
      </c>
      <c r="BJ429" s="17" t="s">
        <v>87</v>
      </c>
      <c r="BK429" s="231">
        <f>ROUND(I429*H429,2)</f>
        <v>0</v>
      </c>
      <c r="BL429" s="17" t="s">
        <v>149</v>
      </c>
      <c r="BM429" s="230" t="s">
        <v>795</v>
      </c>
    </row>
    <row r="430" spans="1:47" s="2" customFormat="1" ht="12">
      <c r="A430" s="38"/>
      <c r="B430" s="39"/>
      <c r="C430" s="40"/>
      <c r="D430" s="232" t="s">
        <v>151</v>
      </c>
      <c r="E430" s="40"/>
      <c r="F430" s="233" t="s">
        <v>796</v>
      </c>
      <c r="G430" s="40"/>
      <c r="H430" s="40"/>
      <c r="I430" s="234"/>
      <c r="J430" s="40"/>
      <c r="K430" s="40"/>
      <c r="L430" s="44"/>
      <c r="M430" s="235"/>
      <c r="N430" s="236"/>
      <c r="O430" s="91"/>
      <c r="P430" s="91"/>
      <c r="Q430" s="91"/>
      <c r="R430" s="91"/>
      <c r="S430" s="91"/>
      <c r="T430" s="92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T430" s="17" t="s">
        <v>151</v>
      </c>
      <c r="AU430" s="17" t="s">
        <v>89</v>
      </c>
    </row>
    <row r="431" spans="1:51" s="13" customFormat="1" ht="12">
      <c r="A431" s="13"/>
      <c r="B431" s="237"/>
      <c r="C431" s="238"/>
      <c r="D431" s="232" t="s">
        <v>153</v>
      </c>
      <c r="E431" s="239" t="s">
        <v>219</v>
      </c>
      <c r="F431" s="240" t="s">
        <v>220</v>
      </c>
      <c r="G431" s="238"/>
      <c r="H431" s="241">
        <v>370.202</v>
      </c>
      <c r="I431" s="242"/>
      <c r="J431" s="238"/>
      <c r="K431" s="238"/>
      <c r="L431" s="243"/>
      <c r="M431" s="244"/>
      <c r="N431" s="245"/>
      <c r="O431" s="245"/>
      <c r="P431" s="245"/>
      <c r="Q431" s="245"/>
      <c r="R431" s="245"/>
      <c r="S431" s="245"/>
      <c r="T431" s="246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7" t="s">
        <v>153</v>
      </c>
      <c r="AU431" s="247" t="s">
        <v>89</v>
      </c>
      <c r="AV431" s="13" t="s">
        <v>89</v>
      </c>
      <c r="AW431" s="13" t="s">
        <v>36</v>
      </c>
      <c r="AX431" s="13" t="s">
        <v>79</v>
      </c>
      <c r="AY431" s="247" t="s">
        <v>141</v>
      </c>
    </row>
    <row r="432" spans="1:51" s="13" customFormat="1" ht="12">
      <c r="A432" s="13"/>
      <c r="B432" s="237"/>
      <c r="C432" s="238"/>
      <c r="D432" s="232" t="s">
        <v>153</v>
      </c>
      <c r="E432" s="239" t="s">
        <v>223</v>
      </c>
      <c r="F432" s="240" t="s">
        <v>224</v>
      </c>
      <c r="G432" s="238"/>
      <c r="H432" s="241">
        <v>1.571</v>
      </c>
      <c r="I432" s="242"/>
      <c r="J432" s="238"/>
      <c r="K432" s="238"/>
      <c r="L432" s="243"/>
      <c r="M432" s="244"/>
      <c r="N432" s="245"/>
      <c r="O432" s="245"/>
      <c r="P432" s="245"/>
      <c r="Q432" s="245"/>
      <c r="R432" s="245"/>
      <c r="S432" s="245"/>
      <c r="T432" s="246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7" t="s">
        <v>153</v>
      </c>
      <c r="AU432" s="247" t="s">
        <v>89</v>
      </c>
      <c r="AV432" s="13" t="s">
        <v>89</v>
      </c>
      <c r="AW432" s="13" t="s">
        <v>36</v>
      </c>
      <c r="AX432" s="13" t="s">
        <v>79</v>
      </c>
      <c r="AY432" s="247" t="s">
        <v>141</v>
      </c>
    </row>
    <row r="433" spans="1:51" s="13" customFormat="1" ht="12">
      <c r="A433" s="13"/>
      <c r="B433" s="237"/>
      <c r="C433" s="238"/>
      <c r="D433" s="232" t="s">
        <v>153</v>
      </c>
      <c r="E433" s="239" t="s">
        <v>221</v>
      </c>
      <c r="F433" s="240" t="s">
        <v>222</v>
      </c>
      <c r="G433" s="238"/>
      <c r="H433" s="241">
        <v>5.303</v>
      </c>
      <c r="I433" s="242"/>
      <c r="J433" s="238"/>
      <c r="K433" s="238"/>
      <c r="L433" s="243"/>
      <c r="M433" s="244"/>
      <c r="N433" s="245"/>
      <c r="O433" s="245"/>
      <c r="P433" s="245"/>
      <c r="Q433" s="245"/>
      <c r="R433" s="245"/>
      <c r="S433" s="245"/>
      <c r="T433" s="246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7" t="s">
        <v>153</v>
      </c>
      <c r="AU433" s="247" t="s">
        <v>89</v>
      </c>
      <c r="AV433" s="13" t="s">
        <v>89</v>
      </c>
      <c r="AW433" s="13" t="s">
        <v>36</v>
      </c>
      <c r="AX433" s="13" t="s">
        <v>79</v>
      </c>
      <c r="AY433" s="247" t="s">
        <v>141</v>
      </c>
    </row>
    <row r="434" spans="1:51" s="14" customFormat="1" ht="12">
      <c r="A434" s="14"/>
      <c r="B434" s="248"/>
      <c r="C434" s="249"/>
      <c r="D434" s="232" t="s">
        <v>153</v>
      </c>
      <c r="E434" s="250" t="s">
        <v>797</v>
      </c>
      <c r="F434" s="251" t="s">
        <v>154</v>
      </c>
      <c r="G434" s="249"/>
      <c r="H434" s="252">
        <v>377.076</v>
      </c>
      <c r="I434" s="253"/>
      <c r="J434" s="249"/>
      <c r="K434" s="249"/>
      <c r="L434" s="254"/>
      <c r="M434" s="255"/>
      <c r="N434" s="256"/>
      <c r="O434" s="256"/>
      <c r="P434" s="256"/>
      <c r="Q434" s="256"/>
      <c r="R434" s="256"/>
      <c r="S434" s="256"/>
      <c r="T434" s="257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8" t="s">
        <v>153</v>
      </c>
      <c r="AU434" s="258" t="s">
        <v>89</v>
      </c>
      <c r="AV434" s="14" t="s">
        <v>149</v>
      </c>
      <c r="AW434" s="14" t="s">
        <v>36</v>
      </c>
      <c r="AX434" s="14" t="s">
        <v>87</v>
      </c>
      <c r="AY434" s="258" t="s">
        <v>141</v>
      </c>
    </row>
    <row r="435" spans="1:65" s="2" customFormat="1" ht="21.75" customHeight="1">
      <c r="A435" s="38"/>
      <c r="B435" s="39"/>
      <c r="C435" s="274" t="s">
        <v>798</v>
      </c>
      <c r="D435" s="274" t="s">
        <v>469</v>
      </c>
      <c r="E435" s="275" t="s">
        <v>799</v>
      </c>
      <c r="F435" s="276" t="s">
        <v>800</v>
      </c>
      <c r="G435" s="277" t="s">
        <v>535</v>
      </c>
      <c r="H435" s="278">
        <v>377.606</v>
      </c>
      <c r="I435" s="279"/>
      <c r="J435" s="280">
        <f>ROUND(I435*H435,2)</f>
        <v>0</v>
      </c>
      <c r="K435" s="276" t="s">
        <v>148</v>
      </c>
      <c r="L435" s="281"/>
      <c r="M435" s="282" t="s">
        <v>1</v>
      </c>
      <c r="N435" s="283" t="s">
        <v>44</v>
      </c>
      <c r="O435" s="91"/>
      <c r="P435" s="228">
        <f>O435*H435</f>
        <v>0</v>
      </c>
      <c r="Q435" s="228">
        <v>0.048</v>
      </c>
      <c r="R435" s="228">
        <f>Q435*H435</f>
        <v>18.125088</v>
      </c>
      <c r="S435" s="228">
        <v>0</v>
      </c>
      <c r="T435" s="229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30" t="s">
        <v>346</v>
      </c>
      <c r="AT435" s="230" t="s">
        <v>469</v>
      </c>
      <c r="AU435" s="230" t="s">
        <v>89</v>
      </c>
      <c r="AY435" s="17" t="s">
        <v>141</v>
      </c>
      <c r="BE435" s="231">
        <f>IF(N435="základní",J435,0)</f>
        <v>0</v>
      </c>
      <c r="BF435" s="231">
        <f>IF(N435="snížená",J435,0)</f>
        <v>0</v>
      </c>
      <c r="BG435" s="231">
        <f>IF(N435="zákl. přenesená",J435,0)</f>
        <v>0</v>
      </c>
      <c r="BH435" s="231">
        <f>IF(N435="sníž. přenesená",J435,0)</f>
        <v>0</v>
      </c>
      <c r="BI435" s="231">
        <f>IF(N435="nulová",J435,0)</f>
        <v>0</v>
      </c>
      <c r="BJ435" s="17" t="s">
        <v>87</v>
      </c>
      <c r="BK435" s="231">
        <f>ROUND(I435*H435,2)</f>
        <v>0</v>
      </c>
      <c r="BL435" s="17" t="s">
        <v>149</v>
      </c>
      <c r="BM435" s="230" t="s">
        <v>801</v>
      </c>
    </row>
    <row r="436" spans="1:47" s="2" customFormat="1" ht="12">
      <c r="A436" s="38"/>
      <c r="B436" s="39"/>
      <c r="C436" s="40"/>
      <c r="D436" s="232" t="s">
        <v>151</v>
      </c>
      <c r="E436" s="40"/>
      <c r="F436" s="233" t="s">
        <v>800</v>
      </c>
      <c r="G436" s="40"/>
      <c r="H436" s="40"/>
      <c r="I436" s="234"/>
      <c r="J436" s="40"/>
      <c r="K436" s="40"/>
      <c r="L436" s="44"/>
      <c r="M436" s="235"/>
      <c r="N436" s="236"/>
      <c r="O436" s="91"/>
      <c r="P436" s="91"/>
      <c r="Q436" s="91"/>
      <c r="R436" s="91"/>
      <c r="S436" s="91"/>
      <c r="T436" s="92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T436" s="17" t="s">
        <v>151</v>
      </c>
      <c r="AU436" s="17" t="s">
        <v>89</v>
      </c>
    </row>
    <row r="437" spans="1:51" s="13" customFormat="1" ht="12">
      <c r="A437" s="13"/>
      <c r="B437" s="237"/>
      <c r="C437" s="238"/>
      <c r="D437" s="232" t="s">
        <v>153</v>
      </c>
      <c r="E437" s="239" t="s">
        <v>1</v>
      </c>
      <c r="F437" s="240" t="s">
        <v>802</v>
      </c>
      <c r="G437" s="238"/>
      <c r="H437" s="241">
        <v>377.606</v>
      </c>
      <c r="I437" s="242"/>
      <c r="J437" s="238"/>
      <c r="K437" s="238"/>
      <c r="L437" s="243"/>
      <c r="M437" s="244"/>
      <c r="N437" s="245"/>
      <c r="O437" s="245"/>
      <c r="P437" s="245"/>
      <c r="Q437" s="245"/>
      <c r="R437" s="245"/>
      <c r="S437" s="245"/>
      <c r="T437" s="246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7" t="s">
        <v>153</v>
      </c>
      <c r="AU437" s="247" t="s">
        <v>89</v>
      </c>
      <c r="AV437" s="13" t="s">
        <v>89</v>
      </c>
      <c r="AW437" s="13" t="s">
        <v>36</v>
      </c>
      <c r="AX437" s="13" t="s">
        <v>87</v>
      </c>
      <c r="AY437" s="247" t="s">
        <v>141</v>
      </c>
    </row>
    <row r="438" spans="1:65" s="2" customFormat="1" ht="24.15" customHeight="1">
      <c r="A438" s="38"/>
      <c r="B438" s="39"/>
      <c r="C438" s="274" t="s">
        <v>803</v>
      </c>
      <c r="D438" s="274" t="s">
        <v>469</v>
      </c>
      <c r="E438" s="275" t="s">
        <v>804</v>
      </c>
      <c r="F438" s="276" t="s">
        <v>805</v>
      </c>
      <c r="G438" s="277" t="s">
        <v>147</v>
      </c>
      <c r="H438" s="278">
        <v>2.041</v>
      </c>
      <c r="I438" s="279"/>
      <c r="J438" s="280">
        <f>ROUND(I438*H438,2)</f>
        <v>0</v>
      </c>
      <c r="K438" s="276" t="s">
        <v>513</v>
      </c>
      <c r="L438" s="281"/>
      <c r="M438" s="282" t="s">
        <v>1</v>
      </c>
      <c r="N438" s="283" t="s">
        <v>44</v>
      </c>
      <c r="O438" s="91"/>
      <c r="P438" s="228">
        <f>O438*H438</f>
        <v>0</v>
      </c>
      <c r="Q438" s="228">
        <v>0.034</v>
      </c>
      <c r="R438" s="228">
        <f>Q438*H438</f>
        <v>0.069394</v>
      </c>
      <c r="S438" s="228">
        <v>0</v>
      </c>
      <c r="T438" s="229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30" t="s">
        <v>346</v>
      </c>
      <c r="AT438" s="230" t="s">
        <v>469</v>
      </c>
      <c r="AU438" s="230" t="s">
        <v>89</v>
      </c>
      <c r="AY438" s="17" t="s">
        <v>141</v>
      </c>
      <c r="BE438" s="231">
        <f>IF(N438="základní",J438,0)</f>
        <v>0</v>
      </c>
      <c r="BF438" s="231">
        <f>IF(N438="snížená",J438,0)</f>
        <v>0</v>
      </c>
      <c r="BG438" s="231">
        <f>IF(N438="zákl. přenesená",J438,0)</f>
        <v>0</v>
      </c>
      <c r="BH438" s="231">
        <f>IF(N438="sníž. přenesená",J438,0)</f>
        <v>0</v>
      </c>
      <c r="BI438" s="231">
        <f>IF(N438="nulová",J438,0)</f>
        <v>0</v>
      </c>
      <c r="BJ438" s="17" t="s">
        <v>87</v>
      </c>
      <c r="BK438" s="231">
        <f>ROUND(I438*H438,2)</f>
        <v>0</v>
      </c>
      <c r="BL438" s="17" t="s">
        <v>149</v>
      </c>
      <c r="BM438" s="230" t="s">
        <v>806</v>
      </c>
    </row>
    <row r="439" spans="1:47" s="2" customFormat="1" ht="12">
      <c r="A439" s="38"/>
      <c r="B439" s="39"/>
      <c r="C439" s="40"/>
      <c r="D439" s="232" t="s">
        <v>151</v>
      </c>
      <c r="E439" s="40"/>
      <c r="F439" s="233" t="s">
        <v>800</v>
      </c>
      <c r="G439" s="40"/>
      <c r="H439" s="40"/>
      <c r="I439" s="234"/>
      <c r="J439" s="40"/>
      <c r="K439" s="40"/>
      <c r="L439" s="44"/>
      <c r="M439" s="235"/>
      <c r="N439" s="236"/>
      <c r="O439" s="91"/>
      <c r="P439" s="91"/>
      <c r="Q439" s="91"/>
      <c r="R439" s="91"/>
      <c r="S439" s="91"/>
      <c r="T439" s="92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T439" s="17" t="s">
        <v>151</v>
      </c>
      <c r="AU439" s="17" t="s">
        <v>89</v>
      </c>
    </row>
    <row r="440" spans="1:51" s="13" customFormat="1" ht="12">
      <c r="A440" s="13"/>
      <c r="B440" s="237"/>
      <c r="C440" s="238"/>
      <c r="D440" s="232" t="s">
        <v>153</v>
      </c>
      <c r="E440" s="239" t="s">
        <v>1</v>
      </c>
      <c r="F440" s="240" t="s">
        <v>807</v>
      </c>
      <c r="G440" s="238"/>
      <c r="H440" s="241">
        <v>2.041</v>
      </c>
      <c r="I440" s="242"/>
      <c r="J440" s="238"/>
      <c r="K440" s="238"/>
      <c r="L440" s="243"/>
      <c r="M440" s="244"/>
      <c r="N440" s="245"/>
      <c r="O440" s="245"/>
      <c r="P440" s="245"/>
      <c r="Q440" s="245"/>
      <c r="R440" s="245"/>
      <c r="S440" s="245"/>
      <c r="T440" s="246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7" t="s">
        <v>153</v>
      </c>
      <c r="AU440" s="247" t="s">
        <v>89</v>
      </c>
      <c r="AV440" s="13" t="s">
        <v>89</v>
      </c>
      <c r="AW440" s="13" t="s">
        <v>36</v>
      </c>
      <c r="AX440" s="13" t="s">
        <v>87</v>
      </c>
      <c r="AY440" s="247" t="s">
        <v>141</v>
      </c>
    </row>
    <row r="441" spans="1:65" s="2" customFormat="1" ht="24.15" customHeight="1">
      <c r="A441" s="38"/>
      <c r="B441" s="39"/>
      <c r="C441" s="274" t="s">
        <v>808</v>
      </c>
      <c r="D441" s="274" t="s">
        <v>469</v>
      </c>
      <c r="E441" s="275" t="s">
        <v>809</v>
      </c>
      <c r="F441" s="276" t="s">
        <v>810</v>
      </c>
      <c r="G441" s="277" t="s">
        <v>147</v>
      </c>
      <c r="H441" s="278">
        <v>6.891</v>
      </c>
      <c r="I441" s="279"/>
      <c r="J441" s="280">
        <f>ROUND(I441*H441,2)</f>
        <v>0</v>
      </c>
      <c r="K441" s="276" t="s">
        <v>513</v>
      </c>
      <c r="L441" s="281"/>
      <c r="M441" s="282" t="s">
        <v>1</v>
      </c>
      <c r="N441" s="283" t="s">
        <v>44</v>
      </c>
      <c r="O441" s="91"/>
      <c r="P441" s="228">
        <f>O441*H441</f>
        <v>0</v>
      </c>
      <c r="Q441" s="228">
        <v>0.033</v>
      </c>
      <c r="R441" s="228">
        <f>Q441*H441</f>
        <v>0.22740300000000002</v>
      </c>
      <c r="S441" s="228">
        <v>0</v>
      </c>
      <c r="T441" s="229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30" t="s">
        <v>346</v>
      </c>
      <c r="AT441" s="230" t="s">
        <v>469</v>
      </c>
      <c r="AU441" s="230" t="s">
        <v>89</v>
      </c>
      <c r="AY441" s="17" t="s">
        <v>141</v>
      </c>
      <c r="BE441" s="231">
        <f>IF(N441="základní",J441,0)</f>
        <v>0</v>
      </c>
      <c r="BF441" s="231">
        <f>IF(N441="snížená",J441,0)</f>
        <v>0</v>
      </c>
      <c r="BG441" s="231">
        <f>IF(N441="zákl. přenesená",J441,0)</f>
        <v>0</v>
      </c>
      <c r="BH441" s="231">
        <f>IF(N441="sníž. přenesená",J441,0)</f>
        <v>0</v>
      </c>
      <c r="BI441" s="231">
        <f>IF(N441="nulová",J441,0)</f>
        <v>0</v>
      </c>
      <c r="BJ441" s="17" t="s">
        <v>87</v>
      </c>
      <c r="BK441" s="231">
        <f>ROUND(I441*H441,2)</f>
        <v>0</v>
      </c>
      <c r="BL441" s="17" t="s">
        <v>149</v>
      </c>
      <c r="BM441" s="230" t="s">
        <v>811</v>
      </c>
    </row>
    <row r="442" spans="1:47" s="2" customFormat="1" ht="12">
      <c r="A442" s="38"/>
      <c r="B442" s="39"/>
      <c r="C442" s="40"/>
      <c r="D442" s="232" t="s">
        <v>151</v>
      </c>
      <c r="E442" s="40"/>
      <c r="F442" s="233" t="s">
        <v>800</v>
      </c>
      <c r="G442" s="40"/>
      <c r="H442" s="40"/>
      <c r="I442" s="234"/>
      <c r="J442" s="40"/>
      <c r="K442" s="40"/>
      <c r="L442" s="44"/>
      <c r="M442" s="235"/>
      <c r="N442" s="236"/>
      <c r="O442" s="91"/>
      <c r="P442" s="91"/>
      <c r="Q442" s="91"/>
      <c r="R442" s="91"/>
      <c r="S442" s="91"/>
      <c r="T442" s="92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T442" s="17" t="s">
        <v>151</v>
      </c>
      <c r="AU442" s="17" t="s">
        <v>89</v>
      </c>
    </row>
    <row r="443" spans="1:51" s="13" customFormat="1" ht="12">
      <c r="A443" s="13"/>
      <c r="B443" s="237"/>
      <c r="C443" s="238"/>
      <c r="D443" s="232" t="s">
        <v>153</v>
      </c>
      <c r="E443" s="239" t="s">
        <v>1</v>
      </c>
      <c r="F443" s="240" t="s">
        <v>812</v>
      </c>
      <c r="G443" s="238"/>
      <c r="H443" s="241">
        <v>6.891</v>
      </c>
      <c r="I443" s="242"/>
      <c r="J443" s="238"/>
      <c r="K443" s="238"/>
      <c r="L443" s="243"/>
      <c r="M443" s="244"/>
      <c r="N443" s="245"/>
      <c r="O443" s="245"/>
      <c r="P443" s="245"/>
      <c r="Q443" s="245"/>
      <c r="R443" s="245"/>
      <c r="S443" s="245"/>
      <c r="T443" s="246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7" t="s">
        <v>153</v>
      </c>
      <c r="AU443" s="247" t="s">
        <v>89</v>
      </c>
      <c r="AV443" s="13" t="s">
        <v>89</v>
      </c>
      <c r="AW443" s="13" t="s">
        <v>36</v>
      </c>
      <c r="AX443" s="13" t="s">
        <v>87</v>
      </c>
      <c r="AY443" s="247" t="s">
        <v>141</v>
      </c>
    </row>
    <row r="444" spans="1:65" s="2" customFormat="1" ht="24.15" customHeight="1">
      <c r="A444" s="38"/>
      <c r="B444" s="39"/>
      <c r="C444" s="219" t="s">
        <v>813</v>
      </c>
      <c r="D444" s="219" t="s">
        <v>144</v>
      </c>
      <c r="E444" s="220" t="s">
        <v>814</v>
      </c>
      <c r="F444" s="221" t="s">
        <v>815</v>
      </c>
      <c r="G444" s="222" t="s">
        <v>535</v>
      </c>
      <c r="H444" s="223">
        <v>41.409</v>
      </c>
      <c r="I444" s="224"/>
      <c r="J444" s="225">
        <f>ROUND(I444*H444,2)</f>
        <v>0</v>
      </c>
      <c r="K444" s="221" t="s">
        <v>148</v>
      </c>
      <c r="L444" s="44"/>
      <c r="M444" s="226" t="s">
        <v>1</v>
      </c>
      <c r="N444" s="227" t="s">
        <v>44</v>
      </c>
      <c r="O444" s="91"/>
      <c r="P444" s="228">
        <f>O444*H444</f>
        <v>0</v>
      </c>
      <c r="Q444" s="228">
        <v>0</v>
      </c>
      <c r="R444" s="228">
        <f>Q444*H444</f>
        <v>0</v>
      </c>
      <c r="S444" s="228">
        <v>0</v>
      </c>
      <c r="T444" s="229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30" t="s">
        <v>149</v>
      </c>
      <c r="AT444" s="230" t="s">
        <v>144</v>
      </c>
      <c r="AU444" s="230" t="s">
        <v>89</v>
      </c>
      <c r="AY444" s="17" t="s">
        <v>141</v>
      </c>
      <c r="BE444" s="231">
        <f>IF(N444="základní",J444,0)</f>
        <v>0</v>
      </c>
      <c r="BF444" s="231">
        <f>IF(N444="snížená",J444,0)</f>
        <v>0</v>
      </c>
      <c r="BG444" s="231">
        <f>IF(N444="zákl. přenesená",J444,0)</f>
        <v>0</v>
      </c>
      <c r="BH444" s="231">
        <f>IF(N444="sníž. přenesená",J444,0)</f>
        <v>0</v>
      </c>
      <c r="BI444" s="231">
        <f>IF(N444="nulová",J444,0)</f>
        <v>0</v>
      </c>
      <c r="BJ444" s="17" t="s">
        <v>87</v>
      </c>
      <c r="BK444" s="231">
        <f>ROUND(I444*H444,2)</f>
        <v>0</v>
      </c>
      <c r="BL444" s="17" t="s">
        <v>149</v>
      </c>
      <c r="BM444" s="230" t="s">
        <v>816</v>
      </c>
    </row>
    <row r="445" spans="1:47" s="2" customFormat="1" ht="12">
      <c r="A445" s="38"/>
      <c r="B445" s="39"/>
      <c r="C445" s="40"/>
      <c r="D445" s="232" t="s">
        <v>151</v>
      </c>
      <c r="E445" s="40"/>
      <c r="F445" s="233" t="s">
        <v>817</v>
      </c>
      <c r="G445" s="40"/>
      <c r="H445" s="40"/>
      <c r="I445" s="234"/>
      <c r="J445" s="40"/>
      <c r="K445" s="40"/>
      <c r="L445" s="44"/>
      <c r="M445" s="235"/>
      <c r="N445" s="236"/>
      <c r="O445" s="91"/>
      <c r="P445" s="91"/>
      <c r="Q445" s="91"/>
      <c r="R445" s="91"/>
      <c r="S445" s="91"/>
      <c r="T445" s="92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T445" s="17" t="s">
        <v>151</v>
      </c>
      <c r="AU445" s="17" t="s">
        <v>89</v>
      </c>
    </row>
    <row r="446" spans="1:51" s="13" customFormat="1" ht="12">
      <c r="A446" s="13"/>
      <c r="B446" s="237"/>
      <c r="C446" s="238"/>
      <c r="D446" s="232" t="s">
        <v>153</v>
      </c>
      <c r="E446" s="239" t="s">
        <v>1</v>
      </c>
      <c r="F446" s="240" t="s">
        <v>268</v>
      </c>
      <c r="G446" s="238"/>
      <c r="H446" s="241">
        <v>41.409</v>
      </c>
      <c r="I446" s="242"/>
      <c r="J446" s="238"/>
      <c r="K446" s="238"/>
      <c r="L446" s="243"/>
      <c r="M446" s="244"/>
      <c r="N446" s="245"/>
      <c r="O446" s="245"/>
      <c r="P446" s="245"/>
      <c r="Q446" s="245"/>
      <c r="R446" s="245"/>
      <c r="S446" s="245"/>
      <c r="T446" s="246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7" t="s">
        <v>153</v>
      </c>
      <c r="AU446" s="247" t="s">
        <v>89</v>
      </c>
      <c r="AV446" s="13" t="s">
        <v>89</v>
      </c>
      <c r="AW446" s="13" t="s">
        <v>36</v>
      </c>
      <c r="AX446" s="13" t="s">
        <v>87</v>
      </c>
      <c r="AY446" s="247" t="s">
        <v>141</v>
      </c>
    </row>
    <row r="447" spans="1:65" s="2" customFormat="1" ht="24.15" customHeight="1">
      <c r="A447" s="38"/>
      <c r="B447" s="39"/>
      <c r="C447" s="219" t="s">
        <v>818</v>
      </c>
      <c r="D447" s="219" t="s">
        <v>144</v>
      </c>
      <c r="E447" s="220" t="s">
        <v>819</v>
      </c>
      <c r="F447" s="221" t="s">
        <v>820</v>
      </c>
      <c r="G447" s="222" t="s">
        <v>535</v>
      </c>
      <c r="H447" s="223">
        <v>41.409</v>
      </c>
      <c r="I447" s="224"/>
      <c r="J447" s="225">
        <f>ROUND(I447*H447,2)</f>
        <v>0</v>
      </c>
      <c r="K447" s="221" t="s">
        <v>148</v>
      </c>
      <c r="L447" s="44"/>
      <c r="M447" s="226" t="s">
        <v>1</v>
      </c>
      <c r="N447" s="227" t="s">
        <v>44</v>
      </c>
      <c r="O447" s="91"/>
      <c r="P447" s="228">
        <f>O447*H447</f>
        <v>0</v>
      </c>
      <c r="Q447" s="228">
        <v>5E-05</v>
      </c>
      <c r="R447" s="228">
        <f>Q447*H447</f>
        <v>0.00207045</v>
      </c>
      <c r="S447" s="228">
        <v>0</v>
      </c>
      <c r="T447" s="229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230" t="s">
        <v>149</v>
      </c>
      <c r="AT447" s="230" t="s">
        <v>144</v>
      </c>
      <c r="AU447" s="230" t="s">
        <v>89</v>
      </c>
      <c r="AY447" s="17" t="s">
        <v>141</v>
      </c>
      <c r="BE447" s="231">
        <f>IF(N447="základní",J447,0)</f>
        <v>0</v>
      </c>
      <c r="BF447" s="231">
        <f>IF(N447="snížená",J447,0)</f>
        <v>0</v>
      </c>
      <c r="BG447" s="231">
        <f>IF(N447="zákl. přenesená",J447,0)</f>
        <v>0</v>
      </c>
      <c r="BH447" s="231">
        <f>IF(N447="sníž. přenesená",J447,0)</f>
        <v>0</v>
      </c>
      <c r="BI447" s="231">
        <f>IF(N447="nulová",J447,0)</f>
        <v>0</v>
      </c>
      <c r="BJ447" s="17" t="s">
        <v>87</v>
      </c>
      <c r="BK447" s="231">
        <f>ROUND(I447*H447,2)</f>
        <v>0</v>
      </c>
      <c r="BL447" s="17" t="s">
        <v>149</v>
      </c>
      <c r="BM447" s="230" t="s">
        <v>821</v>
      </c>
    </row>
    <row r="448" spans="1:47" s="2" customFormat="1" ht="12">
      <c r="A448" s="38"/>
      <c r="B448" s="39"/>
      <c r="C448" s="40"/>
      <c r="D448" s="232" t="s">
        <v>151</v>
      </c>
      <c r="E448" s="40"/>
      <c r="F448" s="233" t="s">
        <v>822</v>
      </c>
      <c r="G448" s="40"/>
      <c r="H448" s="40"/>
      <c r="I448" s="234"/>
      <c r="J448" s="40"/>
      <c r="K448" s="40"/>
      <c r="L448" s="44"/>
      <c r="M448" s="235"/>
      <c r="N448" s="236"/>
      <c r="O448" s="91"/>
      <c r="P448" s="91"/>
      <c r="Q448" s="91"/>
      <c r="R448" s="91"/>
      <c r="S448" s="91"/>
      <c r="T448" s="92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T448" s="17" t="s">
        <v>151</v>
      </c>
      <c r="AU448" s="17" t="s">
        <v>89</v>
      </c>
    </row>
    <row r="449" spans="1:51" s="13" customFormat="1" ht="12">
      <c r="A449" s="13"/>
      <c r="B449" s="237"/>
      <c r="C449" s="238"/>
      <c r="D449" s="232" t="s">
        <v>153</v>
      </c>
      <c r="E449" s="239" t="s">
        <v>1</v>
      </c>
      <c r="F449" s="240" t="s">
        <v>268</v>
      </c>
      <c r="G449" s="238"/>
      <c r="H449" s="241">
        <v>41.409</v>
      </c>
      <c r="I449" s="242"/>
      <c r="J449" s="238"/>
      <c r="K449" s="238"/>
      <c r="L449" s="243"/>
      <c r="M449" s="244"/>
      <c r="N449" s="245"/>
      <c r="O449" s="245"/>
      <c r="P449" s="245"/>
      <c r="Q449" s="245"/>
      <c r="R449" s="245"/>
      <c r="S449" s="245"/>
      <c r="T449" s="246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7" t="s">
        <v>153</v>
      </c>
      <c r="AU449" s="247" t="s">
        <v>89</v>
      </c>
      <c r="AV449" s="13" t="s">
        <v>89</v>
      </c>
      <c r="AW449" s="13" t="s">
        <v>36</v>
      </c>
      <c r="AX449" s="13" t="s">
        <v>87</v>
      </c>
      <c r="AY449" s="247" t="s">
        <v>141</v>
      </c>
    </row>
    <row r="450" spans="1:65" s="2" customFormat="1" ht="33" customHeight="1">
      <c r="A450" s="38"/>
      <c r="B450" s="39"/>
      <c r="C450" s="219" t="s">
        <v>823</v>
      </c>
      <c r="D450" s="219" t="s">
        <v>144</v>
      </c>
      <c r="E450" s="220" t="s">
        <v>824</v>
      </c>
      <c r="F450" s="221" t="s">
        <v>825</v>
      </c>
      <c r="G450" s="222" t="s">
        <v>311</v>
      </c>
      <c r="H450" s="223">
        <v>228.603</v>
      </c>
      <c r="I450" s="224"/>
      <c r="J450" s="225">
        <f>ROUND(I450*H450,2)</f>
        <v>0</v>
      </c>
      <c r="K450" s="221" t="s">
        <v>513</v>
      </c>
      <c r="L450" s="44"/>
      <c r="M450" s="226" t="s">
        <v>1</v>
      </c>
      <c r="N450" s="227" t="s">
        <v>44</v>
      </c>
      <c r="O450" s="91"/>
      <c r="P450" s="228">
        <f>O450*H450</f>
        <v>0</v>
      </c>
      <c r="Q450" s="228">
        <v>0.00069</v>
      </c>
      <c r="R450" s="228">
        <f>Q450*H450</f>
        <v>0.15773607</v>
      </c>
      <c r="S450" s="228">
        <v>0</v>
      </c>
      <c r="T450" s="229">
        <f>S450*H450</f>
        <v>0</v>
      </c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R450" s="230" t="s">
        <v>149</v>
      </c>
      <c r="AT450" s="230" t="s">
        <v>144</v>
      </c>
      <c r="AU450" s="230" t="s">
        <v>89</v>
      </c>
      <c r="AY450" s="17" t="s">
        <v>141</v>
      </c>
      <c r="BE450" s="231">
        <f>IF(N450="základní",J450,0)</f>
        <v>0</v>
      </c>
      <c r="BF450" s="231">
        <f>IF(N450="snížená",J450,0)</f>
        <v>0</v>
      </c>
      <c r="BG450" s="231">
        <f>IF(N450="zákl. přenesená",J450,0)</f>
        <v>0</v>
      </c>
      <c r="BH450" s="231">
        <f>IF(N450="sníž. přenesená",J450,0)</f>
        <v>0</v>
      </c>
      <c r="BI450" s="231">
        <f>IF(N450="nulová",J450,0)</f>
        <v>0</v>
      </c>
      <c r="BJ450" s="17" t="s">
        <v>87</v>
      </c>
      <c r="BK450" s="231">
        <f>ROUND(I450*H450,2)</f>
        <v>0</v>
      </c>
      <c r="BL450" s="17" t="s">
        <v>149</v>
      </c>
      <c r="BM450" s="230" t="s">
        <v>826</v>
      </c>
    </row>
    <row r="451" spans="1:47" s="2" customFormat="1" ht="12">
      <c r="A451" s="38"/>
      <c r="B451" s="39"/>
      <c r="C451" s="40"/>
      <c r="D451" s="232" t="s">
        <v>151</v>
      </c>
      <c r="E451" s="40"/>
      <c r="F451" s="233" t="s">
        <v>827</v>
      </c>
      <c r="G451" s="40"/>
      <c r="H451" s="40"/>
      <c r="I451" s="234"/>
      <c r="J451" s="40"/>
      <c r="K451" s="40"/>
      <c r="L451" s="44"/>
      <c r="M451" s="235"/>
      <c r="N451" s="236"/>
      <c r="O451" s="91"/>
      <c r="P451" s="91"/>
      <c r="Q451" s="91"/>
      <c r="R451" s="91"/>
      <c r="S451" s="91"/>
      <c r="T451" s="92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T451" s="17" t="s">
        <v>151</v>
      </c>
      <c r="AU451" s="17" t="s">
        <v>89</v>
      </c>
    </row>
    <row r="452" spans="1:51" s="13" customFormat="1" ht="12">
      <c r="A452" s="13"/>
      <c r="B452" s="237"/>
      <c r="C452" s="238"/>
      <c r="D452" s="232" t="s">
        <v>153</v>
      </c>
      <c r="E452" s="239" t="s">
        <v>250</v>
      </c>
      <c r="F452" s="240" t="s">
        <v>828</v>
      </c>
      <c r="G452" s="238"/>
      <c r="H452" s="241">
        <v>228.603</v>
      </c>
      <c r="I452" s="242"/>
      <c r="J452" s="238"/>
      <c r="K452" s="238"/>
      <c r="L452" s="243"/>
      <c r="M452" s="244"/>
      <c r="N452" s="245"/>
      <c r="O452" s="245"/>
      <c r="P452" s="245"/>
      <c r="Q452" s="245"/>
      <c r="R452" s="245"/>
      <c r="S452" s="245"/>
      <c r="T452" s="246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7" t="s">
        <v>153</v>
      </c>
      <c r="AU452" s="247" t="s">
        <v>89</v>
      </c>
      <c r="AV452" s="13" t="s">
        <v>89</v>
      </c>
      <c r="AW452" s="13" t="s">
        <v>36</v>
      </c>
      <c r="AX452" s="13" t="s">
        <v>87</v>
      </c>
      <c r="AY452" s="247" t="s">
        <v>141</v>
      </c>
    </row>
    <row r="453" spans="1:65" s="2" customFormat="1" ht="24.15" customHeight="1">
      <c r="A453" s="38"/>
      <c r="B453" s="39"/>
      <c r="C453" s="219" t="s">
        <v>829</v>
      </c>
      <c r="D453" s="219" t="s">
        <v>144</v>
      </c>
      <c r="E453" s="220" t="s">
        <v>830</v>
      </c>
      <c r="F453" s="221" t="s">
        <v>831</v>
      </c>
      <c r="G453" s="222" t="s">
        <v>535</v>
      </c>
      <c r="H453" s="223">
        <v>70.833</v>
      </c>
      <c r="I453" s="224"/>
      <c r="J453" s="225">
        <f>ROUND(I453*H453,2)</f>
        <v>0</v>
      </c>
      <c r="K453" s="221" t="s">
        <v>148</v>
      </c>
      <c r="L453" s="44"/>
      <c r="M453" s="226" t="s">
        <v>1</v>
      </c>
      <c r="N453" s="227" t="s">
        <v>44</v>
      </c>
      <c r="O453" s="91"/>
      <c r="P453" s="228">
        <f>O453*H453</f>
        <v>0</v>
      </c>
      <c r="Q453" s="228">
        <v>0</v>
      </c>
      <c r="R453" s="228">
        <f>Q453*H453</f>
        <v>0</v>
      </c>
      <c r="S453" s="228">
        <v>0</v>
      </c>
      <c r="T453" s="229">
        <f>S453*H453</f>
        <v>0</v>
      </c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R453" s="230" t="s">
        <v>149</v>
      </c>
      <c r="AT453" s="230" t="s">
        <v>144</v>
      </c>
      <c r="AU453" s="230" t="s">
        <v>89</v>
      </c>
      <c r="AY453" s="17" t="s">
        <v>141</v>
      </c>
      <c r="BE453" s="231">
        <f>IF(N453="základní",J453,0)</f>
        <v>0</v>
      </c>
      <c r="BF453" s="231">
        <f>IF(N453="snížená",J453,0)</f>
        <v>0</v>
      </c>
      <c r="BG453" s="231">
        <f>IF(N453="zákl. přenesená",J453,0)</f>
        <v>0</v>
      </c>
      <c r="BH453" s="231">
        <f>IF(N453="sníž. přenesená",J453,0)</f>
        <v>0</v>
      </c>
      <c r="BI453" s="231">
        <f>IF(N453="nulová",J453,0)</f>
        <v>0</v>
      </c>
      <c r="BJ453" s="17" t="s">
        <v>87</v>
      </c>
      <c r="BK453" s="231">
        <f>ROUND(I453*H453,2)</f>
        <v>0</v>
      </c>
      <c r="BL453" s="17" t="s">
        <v>149</v>
      </c>
      <c r="BM453" s="230" t="s">
        <v>832</v>
      </c>
    </row>
    <row r="454" spans="1:47" s="2" customFormat="1" ht="12">
      <c r="A454" s="38"/>
      <c r="B454" s="39"/>
      <c r="C454" s="40"/>
      <c r="D454" s="232" t="s">
        <v>151</v>
      </c>
      <c r="E454" s="40"/>
      <c r="F454" s="233" t="s">
        <v>833</v>
      </c>
      <c r="G454" s="40"/>
      <c r="H454" s="40"/>
      <c r="I454" s="234"/>
      <c r="J454" s="40"/>
      <c r="K454" s="40"/>
      <c r="L454" s="44"/>
      <c r="M454" s="235"/>
      <c r="N454" s="236"/>
      <c r="O454" s="91"/>
      <c r="P454" s="91"/>
      <c r="Q454" s="91"/>
      <c r="R454" s="91"/>
      <c r="S454" s="91"/>
      <c r="T454" s="92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T454" s="17" t="s">
        <v>151</v>
      </c>
      <c r="AU454" s="17" t="s">
        <v>89</v>
      </c>
    </row>
    <row r="455" spans="1:51" s="13" customFormat="1" ht="12">
      <c r="A455" s="13"/>
      <c r="B455" s="237"/>
      <c r="C455" s="238"/>
      <c r="D455" s="232" t="s">
        <v>153</v>
      </c>
      <c r="E455" s="239" t="s">
        <v>1</v>
      </c>
      <c r="F455" s="240" t="s">
        <v>834</v>
      </c>
      <c r="G455" s="238"/>
      <c r="H455" s="241">
        <v>70.833</v>
      </c>
      <c r="I455" s="242"/>
      <c r="J455" s="238"/>
      <c r="K455" s="238"/>
      <c r="L455" s="243"/>
      <c r="M455" s="244"/>
      <c r="N455" s="245"/>
      <c r="O455" s="245"/>
      <c r="P455" s="245"/>
      <c r="Q455" s="245"/>
      <c r="R455" s="245"/>
      <c r="S455" s="245"/>
      <c r="T455" s="246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7" t="s">
        <v>153</v>
      </c>
      <c r="AU455" s="247" t="s">
        <v>89</v>
      </c>
      <c r="AV455" s="13" t="s">
        <v>89</v>
      </c>
      <c r="AW455" s="13" t="s">
        <v>36</v>
      </c>
      <c r="AX455" s="13" t="s">
        <v>87</v>
      </c>
      <c r="AY455" s="247" t="s">
        <v>141</v>
      </c>
    </row>
    <row r="456" spans="1:65" s="2" customFormat="1" ht="24.15" customHeight="1">
      <c r="A456" s="38"/>
      <c r="B456" s="39"/>
      <c r="C456" s="219" t="s">
        <v>835</v>
      </c>
      <c r="D456" s="219" t="s">
        <v>144</v>
      </c>
      <c r="E456" s="220" t="s">
        <v>836</v>
      </c>
      <c r="F456" s="221" t="s">
        <v>837</v>
      </c>
      <c r="G456" s="222" t="s">
        <v>535</v>
      </c>
      <c r="H456" s="223">
        <v>41.409</v>
      </c>
      <c r="I456" s="224"/>
      <c r="J456" s="225">
        <f>ROUND(I456*H456,2)</f>
        <v>0</v>
      </c>
      <c r="K456" s="221" t="s">
        <v>148</v>
      </c>
      <c r="L456" s="44"/>
      <c r="M456" s="226" t="s">
        <v>1</v>
      </c>
      <c r="N456" s="227" t="s">
        <v>44</v>
      </c>
      <c r="O456" s="91"/>
      <c r="P456" s="228">
        <f>O456*H456</f>
        <v>0</v>
      </c>
      <c r="Q456" s="228">
        <v>0</v>
      </c>
      <c r="R456" s="228">
        <f>Q456*H456</f>
        <v>0</v>
      </c>
      <c r="S456" s="228">
        <v>0</v>
      </c>
      <c r="T456" s="229">
        <f>S456*H456</f>
        <v>0</v>
      </c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R456" s="230" t="s">
        <v>149</v>
      </c>
      <c r="AT456" s="230" t="s">
        <v>144</v>
      </c>
      <c r="AU456" s="230" t="s">
        <v>89</v>
      </c>
      <c r="AY456" s="17" t="s">
        <v>141</v>
      </c>
      <c r="BE456" s="231">
        <f>IF(N456="základní",J456,0)</f>
        <v>0</v>
      </c>
      <c r="BF456" s="231">
        <f>IF(N456="snížená",J456,0)</f>
        <v>0</v>
      </c>
      <c r="BG456" s="231">
        <f>IF(N456="zákl. přenesená",J456,0)</f>
        <v>0</v>
      </c>
      <c r="BH456" s="231">
        <f>IF(N456="sníž. přenesená",J456,0)</f>
        <v>0</v>
      </c>
      <c r="BI456" s="231">
        <f>IF(N456="nulová",J456,0)</f>
        <v>0</v>
      </c>
      <c r="BJ456" s="17" t="s">
        <v>87</v>
      </c>
      <c r="BK456" s="231">
        <f>ROUND(I456*H456,2)</f>
        <v>0</v>
      </c>
      <c r="BL456" s="17" t="s">
        <v>149</v>
      </c>
      <c r="BM456" s="230" t="s">
        <v>838</v>
      </c>
    </row>
    <row r="457" spans="1:47" s="2" customFormat="1" ht="12">
      <c r="A457" s="38"/>
      <c r="B457" s="39"/>
      <c r="C457" s="40"/>
      <c r="D457" s="232" t="s">
        <v>151</v>
      </c>
      <c r="E457" s="40"/>
      <c r="F457" s="233" t="s">
        <v>839</v>
      </c>
      <c r="G457" s="40"/>
      <c r="H457" s="40"/>
      <c r="I457" s="234"/>
      <c r="J457" s="40"/>
      <c r="K457" s="40"/>
      <c r="L457" s="44"/>
      <c r="M457" s="235"/>
      <c r="N457" s="236"/>
      <c r="O457" s="91"/>
      <c r="P457" s="91"/>
      <c r="Q457" s="91"/>
      <c r="R457" s="91"/>
      <c r="S457" s="91"/>
      <c r="T457" s="92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T457" s="17" t="s">
        <v>151</v>
      </c>
      <c r="AU457" s="17" t="s">
        <v>89</v>
      </c>
    </row>
    <row r="458" spans="1:51" s="13" customFormat="1" ht="12">
      <c r="A458" s="13"/>
      <c r="B458" s="237"/>
      <c r="C458" s="238"/>
      <c r="D458" s="232" t="s">
        <v>153</v>
      </c>
      <c r="E458" s="239" t="s">
        <v>268</v>
      </c>
      <c r="F458" s="240" t="s">
        <v>840</v>
      </c>
      <c r="G458" s="238"/>
      <c r="H458" s="241">
        <v>41.409</v>
      </c>
      <c r="I458" s="242"/>
      <c r="J458" s="238"/>
      <c r="K458" s="238"/>
      <c r="L458" s="243"/>
      <c r="M458" s="244"/>
      <c r="N458" s="245"/>
      <c r="O458" s="245"/>
      <c r="P458" s="245"/>
      <c r="Q458" s="245"/>
      <c r="R458" s="245"/>
      <c r="S458" s="245"/>
      <c r="T458" s="246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7" t="s">
        <v>153</v>
      </c>
      <c r="AU458" s="247" t="s">
        <v>89</v>
      </c>
      <c r="AV458" s="13" t="s">
        <v>89</v>
      </c>
      <c r="AW458" s="13" t="s">
        <v>36</v>
      </c>
      <c r="AX458" s="13" t="s">
        <v>87</v>
      </c>
      <c r="AY458" s="247" t="s">
        <v>141</v>
      </c>
    </row>
    <row r="459" spans="1:65" s="2" customFormat="1" ht="33" customHeight="1">
      <c r="A459" s="38"/>
      <c r="B459" s="39"/>
      <c r="C459" s="219" t="s">
        <v>841</v>
      </c>
      <c r="D459" s="219" t="s">
        <v>144</v>
      </c>
      <c r="E459" s="220" t="s">
        <v>842</v>
      </c>
      <c r="F459" s="221" t="s">
        <v>843</v>
      </c>
      <c r="G459" s="222" t="s">
        <v>535</v>
      </c>
      <c r="H459" s="223">
        <v>24</v>
      </c>
      <c r="I459" s="224"/>
      <c r="J459" s="225">
        <f>ROUND(I459*H459,2)</f>
        <v>0</v>
      </c>
      <c r="K459" s="221" t="s">
        <v>513</v>
      </c>
      <c r="L459" s="44"/>
      <c r="M459" s="226" t="s">
        <v>1</v>
      </c>
      <c r="N459" s="227" t="s">
        <v>44</v>
      </c>
      <c r="O459" s="91"/>
      <c r="P459" s="228">
        <f>O459*H459</f>
        <v>0</v>
      </c>
      <c r="Q459" s="228">
        <v>0.187</v>
      </c>
      <c r="R459" s="228">
        <f>Q459*H459</f>
        <v>4.4879999999999995</v>
      </c>
      <c r="S459" s="228">
        <v>0</v>
      </c>
      <c r="T459" s="229">
        <f>S459*H459</f>
        <v>0</v>
      </c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230" t="s">
        <v>149</v>
      </c>
      <c r="AT459" s="230" t="s">
        <v>144</v>
      </c>
      <c r="AU459" s="230" t="s">
        <v>89</v>
      </c>
      <c r="AY459" s="17" t="s">
        <v>141</v>
      </c>
      <c r="BE459" s="231">
        <f>IF(N459="základní",J459,0)</f>
        <v>0</v>
      </c>
      <c r="BF459" s="231">
        <f>IF(N459="snížená",J459,0)</f>
        <v>0</v>
      </c>
      <c r="BG459" s="231">
        <f>IF(N459="zákl. přenesená",J459,0)</f>
        <v>0</v>
      </c>
      <c r="BH459" s="231">
        <f>IF(N459="sníž. přenesená",J459,0)</f>
        <v>0</v>
      </c>
      <c r="BI459" s="231">
        <f>IF(N459="nulová",J459,0)</f>
        <v>0</v>
      </c>
      <c r="BJ459" s="17" t="s">
        <v>87</v>
      </c>
      <c r="BK459" s="231">
        <f>ROUND(I459*H459,2)</f>
        <v>0</v>
      </c>
      <c r="BL459" s="17" t="s">
        <v>149</v>
      </c>
      <c r="BM459" s="230" t="s">
        <v>844</v>
      </c>
    </row>
    <row r="460" spans="1:47" s="2" customFormat="1" ht="12">
      <c r="A460" s="38"/>
      <c r="B460" s="39"/>
      <c r="C460" s="40"/>
      <c r="D460" s="232" t="s">
        <v>151</v>
      </c>
      <c r="E460" s="40"/>
      <c r="F460" s="233" t="s">
        <v>845</v>
      </c>
      <c r="G460" s="40"/>
      <c r="H460" s="40"/>
      <c r="I460" s="234"/>
      <c r="J460" s="40"/>
      <c r="K460" s="40"/>
      <c r="L460" s="44"/>
      <c r="M460" s="235"/>
      <c r="N460" s="236"/>
      <c r="O460" s="91"/>
      <c r="P460" s="91"/>
      <c r="Q460" s="91"/>
      <c r="R460" s="91"/>
      <c r="S460" s="91"/>
      <c r="T460" s="92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T460" s="17" t="s">
        <v>151</v>
      </c>
      <c r="AU460" s="17" t="s">
        <v>89</v>
      </c>
    </row>
    <row r="461" spans="1:65" s="2" customFormat="1" ht="24.15" customHeight="1">
      <c r="A461" s="38"/>
      <c r="B461" s="39"/>
      <c r="C461" s="274" t="s">
        <v>846</v>
      </c>
      <c r="D461" s="274" t="s">
        <v>469</v>
      </c>
      <c r="E461" s="275" t="s">
        <v>847</v>
      </c>
      <c r="F461" s="276" t="s">
        <v>848</v>
      </c>
      <c r="G461" s="277" t="s">
        <v>535</v>
      </c>
      <c r="H461" s="278">
        <v>24</v>
      </c>
      <c r="I461" s="279"/>
      <c r="J461" s="280">
        <f>ROUND(I461*H461,2)</f>
        <v>0</v>
      </c>
      <c r="K461" s="276" t="s">
        <v>513</v>
      </c>
      <c r="L461" s="281"/>
      <c r="M461" s="282" t="s">
        <v>1</v>
      </c>
      <c r="N461" s="283" t="s">
        <v>44</v>
      </c>
      <c r="O461" s="91"/>
      <c r="P461" s="228">
        <f>O461*H461</f>
        <v>0</v>
      </c>
      <c r="Q461" s="228">
        <v>0.103</v>
      </c>
      <c r="R461" s="228">
        <f>Q461*H461</f>
        <v>2.472</v>
      </c>
      <c r="S461" s="228">
        <v>0</v>
      </c>
      <c r="T461" s="229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230" t="s">
        <v>346</v>
      </c>
      <c r="AT461" s="230" t="s">
        <v>469</v>
      </c>
      <c r="AU461" s="230" t="s">
        <v>89</v>
      </c>
      <c r="AY461" s="17" t="s">
        <v>141</v>
      </c>
      <c r="BE461" s="231">
        <f>IF(N461="základní",J461,0)</f>
        <v>0</v>
      </c>
      <c r="BF461" s="231">
        <f>IF(N461="snížená",J461,0)</f>
        <v>0</v>
      </c>
      <c r="BG461" s="231">
        <f>IF(N461="zákl. přenesená",J461,0)</f>
        <v>0</v>
      </c>
      <c r="BH461" s="231">
        <f>IF(N461="sníž. přenesená",J461,0)</f>
        <v>0</v>
      </c>
      <c r="BI461" s="231">
        <f>IF(N461="nulová",J461,0)</f>
        <v>0</v>
      </c>
      <c r="BJ461" s="17" t="s">
        <v>87</v>
      </c>
      <c r="BK461" s="231">
        <f>ROUND(I461*H461,2)</f>
        <v>0</v>
      </c>
      <c r="BL461" s="17" t="s">
        <v>149</v>
      </c>
      <c r="BM461" s="230" t="s">
        <v>849</v>
      </c>
    </row>
    <row r="462" spans="1:47" s="2" customFormat="1" ht="12">
      <c r="A462" s="38"/>
      <c r="B462" s="39"/>
      <c r="C462" s="40"/>
      <c r="D462" s="232" t="s">
        <v>151</v>
      </c>
      <c r="E462" s="40"/>
      <c r="F462" s="233" t="s">
        <v>848</v>
      </c>
      <c r="G462" s="40"/>
      <c r="H462" s="40"/>
      <c r="I462" s="234"/>
      <c r="J462" s="40"/>
      <c r="K462" s="40"/>
      <c r="L462" s="44"/>
      <c r="M462" s="235"/>
      <c r="N462" s="236"/>
      <c r="O462" s="91"/>
      <c r="P462" s="91"/>
      <c r="Q462" s="91"/>
      <c r="R462" s="91"/>
      <c r="S462" s="91"/>
      <c r="T462" s="92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T462" s="17" t="s">
        <v>151</v>
      </c>
      <c r="AU462" s="17" t="s">
        <v>89</v>
      </c>
    </row>
    <row r="463" spans="1:65" s="2" customFormat="1" ht="24.15" customHeight="1">
      <c r="A463" s="38"/>
      <c r="B463" s="39"/>
      <c r="C463" s="274" t="s">
        <v>850</v>
      </c>
      <c r="D463" s="274" t="s">
        <v>469</v>
      </c>
      <c r="E463" s="275" t="s">
        <v>851</v>
      </c>
      <c r="F463" s="276" t="s">
        <v>852</v>
      </c>
      <c r="G463" s="277" t="s">
        <v>147</v>
      </c>
      <c r="H463" s="278">
        <v>2</v>
      </c>
      <c r="I463" s="279"/>
      <c r="J463" s="280">
        <f>ROUND(I463*H463,2)</f>
        <v>0</v>
      </c>
      <c r="K463" s="276" t="s">
        <v>513</v>
      </c>
      <c r="L463" s="281"/>
      <c r="M463" s="282" t="s">
        <v>1</v>
      </c>
      <c r="N463" s="283" t="s">
        <v>44</v>
      </c>
      <c r="O463" s="91"/>
      <c r="P463" s="228">
        <f>O463*H463</f>
        <v>0</v>
      </c>
      <c r="Q463" s="228">
        <v>0.015</v>
      </c>
      <c r="R463" s="228">
        <f>Q463*H463</f>
        <v>0.03</v>
      </c>
      <c r="S463" s="228">
        <v>0</v>
      </c>
      <c r="T463" s="229">
        <f>S463*H463</f>
        <v>0</v>
      </c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R463" s="230" t="s">
        <v>346</v>
      </c>
      <c r="AT463" s="230" t="s">
        <v>469</v>
      </c>
      <c r="AU463" s="230" t="s">
        <v>89</v>
      </c>
      <c r="AY463" s="17" t="s">
        <v>141</v>
      </c>
      <c r="BE463" s="231">
        <f>IF(N463="základní",J463,0)</f>
        <v>0</v>
      </c>
      <c r="BF463" s="231">
        <f>IF(N463="snížená",J463,0)</f>
        <v>0</v>
      </c>
      <c r="BG463" s="231">
        <f>IF(N463="zákl. přenesená",J463,0)</f>
        <v>0</v>
      </c>
      <c r="BH463" s="231">
        <f>IF(N463="sníž. přenesená",J463,0)</f>
        <v>0</v>
      </c>
      <c r="BI463" s="231">
        <f>IF(N463="nulová",J463,0)</f>
        <v>0</v>
      </c>
      <c r="BJ463" s="17" t="s">
        <v>87</v>
      </c>
      <c r="BK463" s="231">
        <f>ROUND(I463*H463,2)</f>
        <v>0</v>
      </c>
      <c r="BL463" s="17" t="s">
        <v>149</v>
      </c>
      <c r="BM463" s="230" t="s">
        <v>853</v>
      </c>
    </row>
    <row r="464" spans="1:47" s="2" customFormat="1" ht="12">
      <c r="A464" s="38"/>
      <c r="B464" s="39"/>
      <c r="C464" s="40"/>
      <c r="D464" s="232" t="s">
        <v>151</v>
      </c>
      <c r="E464" s="40"/>
      <c r="F464" s="233" t="s">
        <v>848</v>
      </c>
      <c r="G464" s="40"/>
      <c r="H464" s="40"/>
      <c r="I464" s="234"/>
      <c r="J464" s="40"/>
      <c r="K464" s="40"/>
      <c r="L464" s="44"/>
      <c r="M464" s="235"/>
      <c r="N464" s="236"/>
      <c r="O464" s="91"/>
      <c r="P464" s="91"/>
      <c r="Q464" s="91"/>
      <c r="R464" s="91"/>
      <c r="S464" s="91"/>
      <c r="T464" s="92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T464" s="17" t="s">
        <v>151</v>
      </c>
      <c r="AU464" s="17" t="s">
        <v>89</v>
      </c>
    </row>
    <row r="465" spans="1:65" s="2" customFormat="1" ht="24.15" customHeight="1">
      <c r="A465" s="38"/>
      <c r="B465" s="39"/>
      <c r="C465" s="274" t="s">
        <v>854</v>
      </c>
      <c r="D465" s="274" t="s">
        <v>469</v>
      </c>
      <c r="E465" s="275" t="s">
        <v>855</v>
      </c>
      <c r="F465" s="276" t="s">
        <v>856</v>
      </c>
      <c r="G465" s="277" t="s">
        <v>147</v>
      </c>
      <c r="H465" s="278">
        <v>1</v>
      </c>
      <c r="I465" s="279"/>
      <c r="J465" s="280">
        <f>ROUND(I465*H465,2)</f>
        <v>0</v>
      </c>
      <c r="K465" s="276" t="s">
        <v>513</v>
      </c>
      <c r="L465" s="281"/>
      <c r="M465" s="282" t="s">
        <v>1</v>
      </c>
      <c r="N465" s="283" t="s">
        <v>44</v>
      </c>
      <c r="O465" s="91"/>
      <c r="P465" s="228">
        <f>O465*H465</f>
        <v>0</v>
      </c>
      <c r="Q465" s="228">
        <v>0.116</v>
      </c>
      <c r="R465" s="228">
        <f>Q465*H465</f>
        <v>0.116</v>
      </c>
      <c r="S465" s="228">
        <v>0</v>
      </c>
      <c r="T465" s="229">
        <f>S465*H465</f>
        <v>0</v>
      </c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R465" s="230" t="s">
        <v>346</v>
      </c>
      <c r="AT465" s="230" t="s">
        <v>469</v>
      </c>
      <c r="AU465" s="230" t="s">
        <v>89</v>
      </c>
      <c r="AY465" s="17" t="s">
        <v>141</v>
      </c>
      <c r="BE465" s="231">
        <f>IF(N465="základní",J465,0)</f>
        <v>0</v>
      </c>
      <c r="BF465" s="231">
        <f>IF(N465="snížená",J465,0)</f>
        <v>0</v>
      </c>
      <c r="BG465" s="231">
        <f>IF(N465="zákl. přenesená",J465,0)</f>
        <v>0</v>
      </c>
      <c r="BH465" s="231">
        <f>IF(N465="sníž. přenesená",J465,0)</f>
        <v>0</v>
      </c>
      <c r="BI465" s="231">
        <f>IF(N465="nulová",J465,0)</f>
        <v>0</v>
      </c>
      <c r="BJ465" s="17" t="s">
        <v>87</v>
      </c>
      <c r="BK465" s="231">
        <f>ROUND(I465*H465,2)</f>
        <v>0</v>
      </c>
      <c r="BL465" s="17" t="s">
        <v>149</v>
      </c>
      <c r="BM465" s="230" t="s">
        <v>857</v>
      </c>
    </row>
    <row r="466" spans="1:47" s="2" customFormat="1" ht="12">
      <c r="A466" s="38"/>
      <c r="B466" s="39"/>
      <c r="C466" s="40"/>
      <c r="D466" s="232" t="s">
        <v>151</v>
      </c>
      <c r="E466" s="40"/>
      <c r="F466" s="233" t="s">
        <v>848</v>
      </c>
      <c r="G466" s="40"/>
      <c r="H466" s="40"/>
      <c r="I466" s="234"/>
      <c r="J466" s="40"/>
      <c r="K466" s="40"/>
      <c r="L466" s="44"/>
      <c r="M466" s="235"/>
      <c r="N466" s="236"/>
      <c r="O466" s="91"/>
      <c r="P466" s="91"/>
      <c r="Q466" s="91"/>
      <c r="R466" s="91"/>
      <c r="S466" s="91"/>
      <c r="T466" s="92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T466" s="17" t="s">
        <v>151</v>
      </c>
      <c r="AU466" s="17" t="s">
        <v>89</v>
      </c>
    </row>
    <row r="467" spans="1:65" s="2" customFormat="1" ht="24.15" customHeight="1">
      <c r="A467" s="38"/>
      <c r="B467" s="39"/>
      <c r="C467" s="274" t="s">
        <v>858</v>
      </c>
      <c r="D467" s="274" t="s">
        <v>469</v>
      </c>
      <c r="E467" s="275" t="s">
        <v>859</v>
      </c>
      <c r="F467" s="276" t="s">
        <v>860</v>
      </c>
      <c r="G467" s="277" t="s">
        <v>147</v>
      </c>
      <c r="H467" s="278">
        <v>1</v>
      </c>
      <c r="I467" s="279"/>
      <c r="J467" s="280">
        <f>ROUND(I467*H467,2)</f>
        <v>0</v>
      </c>
      <c r="K467" s="276" t="s">
        <v>513</v>
      </c>
      <c r="L467" s="281"/>
      <c r="M467" s="282" t="s">
        <v>1</v>
      </c>
      <c r="N467" s="283" t="s">
        <v>44</v>
      </c>
      <c r="O467" s="91"/>
      <c r="P467" s="228">
        <f>O467*H467</f>
        <v>0</v>
      </c>
      <c r="Q467" s="228">
        <v>0.093</v>
      </c>
      <c r="R467" s="228">
        <f>Q467*H467</f>
        <v>0.093</v>
      </c>
      <c r="S467" s="228">
        <v>0</v>
      </c>
      <c r="T467" s="229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230" t="s">
        <v>346</v>
      </c>
      <c r="AT467" s="230" t="s">
        <v>469</v>
      </c>
      <c r="AU467" s="230" t="s">
        <v>89</v>
      </c>
      <c r="AY467" s="17" t="s">
        <v>141</v>
      </c>
      <c r="BE467" s="231">
        <f>IF(N467="základní",J467,0)</f>
        <v>0</v>
      </c>
      <c r="BF467" s="231">
        <f>IF(N467="snížená",J467,0)</f>
        <v>0</v>
      </c>
      <c r="BG467" s="231">
        <f>IF(N467="zákl. přenesená",J467,0)</f>
        <v>0</v>
      </c>
      <c r="BH467" s="231">
        <f>IF(N467="sníž. přenesená",J467,0)</f>
        <v>0</v>
      </c>
      <c r="BI467" s="231">
        <f>IF(N467="nulová",J467,0)</f>
        <v>0</v>
      </c>
      <c r="BJ467" s="17" t="s">
        <v>87</v>
      </c>
      <c r="BK467" s="231">
        <f>ROUND(I467*H467,2)</f>
        <v>0</v>
      </c>
      <c r="BL467" s="17" t="s">
        <v>149</v>
      </c>
      <c r="BM467" s="230" t="s">
        <v>861</v>
      </c>
    </row>
    <row r="468" spans="1:47" s="2" customFormat="1" ht="12">
      <c r="A468" s="38"/>
      <c r="B468" s="39"/>
      <c r="C468" s="40"/>
      <c r="D468" s="232" t="s">
        <v>151</v>
      </c>
      <c r="E468" s="40"/>
      <c r="F468" s="233" t="s">
        <v>848</v>
      </c>
      <c r="G468" s="40"/>
      <c r="H468" s="40"/>
      <c r="I468" s="234"/>
      <c r="J468" s="40"/>
      <c r="K468" s="40"/>
      <c r="L468" s="44"/>
      <c r="M468" s="235"/>
      <c r="N468" s="236"/>
      <c r="O468" s="91"/>
      <c r="P468" s="91"/>
      <c r="Q468" s="91"/>
      <c r="R468" s="91"/>
      <c r="S468" s="91"/>
      <c r="T468" s="92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T468" s="17" t="s">
        <v>151</v>
      </c>
      <c r="AU468" s="17" t="s">
        <v>89</v>
      </c>
    </row>
    <row r="469" spans="1:65" s="2" customFormat="1" ht="24.15" customHeight="1">
      <c r="A469" s="38"/>
      <c r="B469" s="39"/>
      <c r="C469" s="274" t="s">
        <v>862</v>
      </c>
      <c r="D469" s="274" t="s">
        <v>469</v>
      </c>
      <c r="E469" s="275" t="s">
        <v>863</v>
      </c>
      <c r="F469" s="276" t="s">
        <v>864</v>
      </c>
      <c r="G469" s="277" t="s">
        <v>535</v>
      </c>
      <c r="H469" s="278">
        <v>1</v>
      </c>
      <c r="I469" s="279"/>
      <c r="J469" s="280">
        <f>ROUND(I469*H469,2)</f>
        <v>0</v>
      </c>
      <c r="K469" s="276" t="s">
        <v>513</v>
      </c>
      <c r="L469" s="281"/>
      <c r="M469" s="282" t="s">
        <v>1</v>
      </c>
      <c r="N469" s="283" t="s">
        <v>44</v>
      </c>
      <c r="O469" s="91"/>
      <c r="P469" s="228">
        <f>O469*H469</f>
        <v>0</v>
      </c>
      <c r="Q469" s="228">
        <v>0.09</v>
      </c>
      <c r="R469" s="228">
        <f>Q469*H469</f>
        <v>0.09</v>
      </c>
      <c r="S469" s="228">
        <v>0</v>
      </c>
      <c r="T469" s="229">
        <f>S469*H469</f>
        <v>0</v>
      </c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R469" s="230" t="s">
        <v>346</v>
      </c>
      <c r="AT469" s="230" t="s">
        <v>469</v>
      </c>
      <c r="AU469" s="230" t="s">
        <v>89</v>
      </c>
      <c r="AY469" s="17" t="s">
        <v>141</v>
      </c>
      <c r="BE469" s="231">
        <f>IF(N469="základní",J469,0)</f>
        <v>0</v>
      </c>
      <c r="BF469" s="231">
        <f>IF(N469="snížená",J469,0)</f>
        <v>0</v>
      </c>
      <c r="BG469" s="231">
        <f>IF(N469="zákl. přenesená",J469,0)</f>
        <v>0</v>
      </c>
      <c r="BH469" s="231">
        <f>IF(N469="sníž. přenesená",J469,0)</f>
        <v>0</v>
      </c>
      <c r="BI469" s="231">
        <f>IF(N469="nulová",J469,0)</f>
        <v>0</v>
      </c>
      <c r="BJ469" s="17" t="s">
        <v>87</v>
      </c>
      <c r="BK469" s="231">
        <f>ROUND(I469*H469,2)</f>
        <v>0</v>
      </c>
      <c r="BL469" s="17" t="s">
        <v>149</v>
      </c>
      <c r="BM469" s="230" t="s">
        <v>865</v>
      </c>
    </row>
    <row r="470" spans="1:47" s="2" customFormat="1" ht="12">
      <c r="A470" s="38"/>
      <c r="B470" s="39"/>
      <c r="C470" s="40"/>
      <c r="D470" s="232" t="s">
        <v>151</v>
      </c>
      <c r="E470" s="40"/>
      <c r="F470" s="233" t="s">
        <v>848</v>
      </c>
      <c r="G470" s="40"/>
      <c r="H470" s="40"/>
      <c r="I470" s="234"/>
      <c r="J470" s="40"/>
      <c r="K470" s="40"/>
      <c r="L470" s="44"/>
      <c r="M470" s="235"/>
      <c r="N470" s="236"/>
      <c r="O470" s="91"/>
      <c r="P470" s="91"/>
      <c r="Q470" s="91"/>
      <c r="R470" s="91"/>
      <c r="S470" s="91"/>
      <c r="T470" s="92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T470" s="17" t="s">
        <v>151</v>
      </c>
      <c r="AU470" s="17" t="s">
        <v>89</v>
      </c>
    </row>
    <row r="471" spans="1:65" s="2" customFormat="1" ht="24.15" customHeight="1">
      <c r="A471" s="38"/>
      <c r="B471" s="39"/>
      <c r="C471" s="219" t="s">
        <v>866</v>
      </c>
      <c r="D471" s="219" t="s">
        <v>144</v>
      </c>
      <c r="E471" s="220" t="s">
        <v>867</v>
      </c>
      <c r="F471" s="221" t="s">
        <v>868</v>
      </c>
      <c r="G471" s="222" t="s">
        <v>147</v>
      </c>
      <c r="H471" s="223">
        <v>7</v>
      </c>
      <c r="I471" s="224"/>
      <c r="J471" s="225">
        <f>ROUND(I471*H471,2)</f>
        <v>0</v>
      </c>
      <c r="K471" s="221" t="s">
        <v>148</v>
      </c>
      <c r="L471" s="44"/>
      <c r="M471" s="226" t="s">
        <v>1</v>
      </c>
      <c r="N471" s="227" t="s">
        <v>44</v>
      </c>
      <c r="O471" s="91"/>
      <c r="P471" s="228">
        <f>O471*H471</f>
        <v>0</v>
      </c>
      <c r="Q471" s="228">
        <v>0</v>
      </c>
      <c r="R471" s="228">
        <f>Q471*H471</f>
        <v>0</v>
      </c>
      <c r="S471" s="228">
        <v>0.082</v>
      </c>
      <c r="T471" s="229">
        <f>S471*H471</f>
        <v>0.5740000000000001</v>
      </c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R471" s="230" t="s">
        <v>149</v>
      </c>
      <c r="AT471" s="230" t="s">
        <v>144</v>
      </c>
      <c r="AU471" s="230" t="s">
        <v>89</v>
      </c>
      <c r="AY471" s="17" t="s">
        <v>141</v>
      </c>
      <c r="BE471" s="231">
        <f>IF(N471="základní",J471,0)</f>
        <v>0</v>
      </c>
      <c r="BF471" s="231">
        <f>IF(N471="snížená",J471,0)</f>
        <v>0</v>
      </c>
      <c r="BG471" s="231">
        <f>IF(N471="zákl. přenesená",J471,0)</f>
        <v>0</v>
      </c>
      <c r="BH471" s="231">
        <f>IF(N471="sníž. přenesená",J471,0)</f>
        <v>0</v>
      </c>
      <c r="BI471" s="231">
        <f>IF(N471="nulová",J471,0)</f>
        <v>0</v>
      </c>
      <c r="BJ471" s="17" t="s">
        <v>87</v>
      </c>
      <c r="BK471" s="231">
        <f>ROUND(I471*H471,2)</f>
        <v>0</v>
      </c>
      <c r="BL471" s="17" t="s">
        <v>149</v>
      </c>
      <c r="BM471" s="230" t="s">
        <v>869</v>
      </c>
    </row>
    <row r="472" spans="1:47" s="2" customFormat="1" ht="12">
      <c r="A472" s="38"/>
      <c r="B472" s="39"/>
      <c r="C472" s="40"/>
      <c r="D472" s="232" t="s">
        <v>151</v>
      </c>
      <c r="E472" s="40"/>
      <c r="F472" s="233" t="s">
        <v>870</v>
      </c>
      <c r="G472" s="40"/>
      <c r="H472" s="40"/>
      <c r="I472" s="234"/>
      <c r="J472" s="40"/>
      <c r="K472" s="40"/>
      <c r="L472" s="44"/>
      <c r="M472" s="235"/>
      <c r="N472" s="236"/>
      <c r="O472" s="91"/>
      <c r="P472" s="91"/>
      <c r="Q472" s="91"/>
      <c r="R472" s="91"/>
      <c r="S472" s="91"/>
      <c r="T472" s="92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T472" s="17" t="s">
        <v>151</v>
      </c>
      <c r="AU472" s="17" t="s">
        <v>89</v>
      </c>
    </row>
    <row r="473" spans="1:65" s="2" customFormat="1" ht="24.15" customHeight="1">
      <c r="A473" s="38"/>
      <c r="B473" s="39"/>
      <c r="C473" s="219" t="s">
        <v>871</v>
      </c>
      <c r="D473" s="219" t="s">
        <v>144</v>
      </c>
      <c r="E473" s="220" t="s">
        <v>872</v>
      </c>
      <c r="F473" s="221" t="s">
        <v>873</v>
      </c>
      <c r="G473" s="222" t="s">
        <v>147</v>
      </c>
      <c r="H473" s="223">
        <v>8</v>
      </c>
      <c r="I473" s="224"/>
      <c r="J473" s="225">
        <f>ROUND(I473*H473,2)</f>
        <v>0</v>
      </c>
      <c r="K473" s="221" t="s">
        <v>148</v>
      </c>
      <c r="L473" s="44"/>
      <c r="M473" s="226" t="s">
        <v>1</v>
      </c>
      <c r="N473" s="227" t="s">
        <v>44</v>
      </c>
      <c r="O473" s="91"/>
      <c r="P473" s="228">
        <f>O473*H473</f>
        <v>0</v>
      </c>
      <c r="Q473" s="228">
        <v>0</v>
      </c>
      <c r="R473" s="228">
        <f>Q473*H473</f>
        <v>0</v>
      </c>
      <c r="S473" s="228">
        <v>0.004</v>
      </c>
      <c r="T473" s="229">
        <f>S473*H473</f>
        <v>0.032</v>
      </c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R473" s="230" t="s">
        <v>149</v>
      </c>
      <c r="AT473" s="230" t="s">
        <v>144</v>
      </c>
      <c r="AU473" s="230" t="s">
        <v>89</v>
      </c>
      <c r="AY473" s="17" t="s">
        <v>141</v>
      </c>
      <c r="BE473" s="231">
        <f>IF(N473="základní",J473,0)</f>
        <v>0</v>
      </c>
      <c r="BF473" s="231">
        <f>IF(N473="snížená",J473,0)</f>
        <v>0</v>
      </c>
      <c r="BG473" s="231">
        <f>IF(N473="zákl. přenesená",J473,0)</f>
        <v>0</v>
      </c>
      <c r="BH473" s="231">
        <f>IF(N473="sníž. přenesená",J473,0)</f>
        <v>0</v>
      </c>
      <c r="BI473" s="231">
        <f>IF(N473="nulová",J473,0)</f>
        <v>0</v>
      </c>
      <c r="BJ473" s="17" t="s">
        <v>87</v>
      </c>
      <c r="BK473" s="231">
        <f>ROUND(I473*H473,2)</f>
        <v>0</v>
      </c>
      <c r="BL473" s="17" t="s">
        <v>149</v>
      </c>
      <c r="BM473" s="230" t="s">
        <v>874</v>
      </c>
    </row>
    <row r="474" spans="1:47" s="2" customFormat="1" ht="12">
      <c r="A474" s="38"/>
      <c r="B474" s="39"/>
      <c r="C474" s="40"/>
      <c r="D474" s="232" t="s">
        <v>151</v>
      </c>
      <c r="E474" s="40"/>
      <c r="F474" s="233" t="s">
        <v>875</v>
      </c>
      <c r="G474" s="40"/>
      <c r="H474" s="40"/>
      <c r="I474" s="234"/>
      <c r="J474" s="40"/>
      <c r="K474" s="40"/>
      <c r="L474" s="44"/>
      <c r="M474" s="235"/>
      <c r="N474" s="236"/>
      <c r="O474" s="91"/>
      <c r="P474" s="91"/>
      <c r="Q474" s="91"/>
      <c r="R474" s="91"/>
      <c r="S474" s="91"/>
      <c r="T474" s="92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T474" s="17" t="s">
        <v>151</v>
      </c>
      <c r="AU474" s="17" t="s">
        <v>89</v>
      </c>
    </row>
    <row r="475" spans="1:65" s="2" customFormat="1" ht="44.25" customHeight="1">
      <c r="A475" s="38"/>
      <c r="B475" s="39"/>
      <c r="C475" s="219" t="s">
        <v>876</v>
      </c>
      <c r="D475" s="219" t="s">
        <v>144</v>
      </c>
      <c r="E475" s="220" t="s">
        <v>877</v>
      </c>
      <c r="F475" s="221" t="s">
        <v>878</v>
      </c>
      <c r="G475" s="222" t="s">
        <v>147</v>
      </c>
      <c r="H475" s="223">
        <v>5</v>
      </c>
      <c r="I475" s="224"/>
      <c r="J475" s="225">
        <f>ROUND(I475*H475,2)</f>
        <v>0</v>
      </c>
      <c r="K475" s="221" t="s">
        <v>148</v>
      </c>
      <c r="L475" s="44"/>
      <c r="M475" s="226" t="s">
        <v>1</v>
      </c>
      <c r="N475" s="227" t="s">
        <v>44</v>
      </c>
      <c r="O475" s="91"/>
      <c r="P475" s="228">
        <f>O475*H475</f>
        <v>0</v>
      </c>
      <c r="Q475" s="228">
        <v>0</v>
      </c>
      <c r="R475" s="228">
        <f>Q475*H475</f>
        <v>0</v>
      </c>
      <c r="S475" s="228">
        <v>0.034</v>
      </c>
      <c r="T475" s="229">
        <f>S475*H475</f>
        <v>0.17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230" t="s">
        <v>149</v>
      </c>
      <c r="AT475" s="230" t="s">
        <v>144</v>
      </c>
      <c r="AU475" s="230" t="s">
        <v>89</v>
      </c>
      <c r="AY475" s="17" t="s">
        <v>141</v>
      </c>
      <c r="BE475" s="231">
        <f>IF(N475="základní",J475,0)</f>
        <v>0</v>
      </c>
      <c r="BF475" s="231">
        <f>IF(N475="snížená",J475,0)</f>
        <v>0</v>
      </c>
      <c r="BG475" s="231">
        <f>IF(N475="zákl. přenesená",J475,0)</f>
        <v>0</v>
      </c>
      <c r="BH475" s="231">
        <f>IF(N475="sníž. přenesená",J475,0)</f>
        <v>0</v>
      </c>
      <c r="BI475" s="231">
        <f>IF(N475="nulová",J475,0)</f>
        <v>0</v>
      </c>
      <c r="BJ475" s="17" t="s">
        <v>87</v>
      </c>
      <c r="BK475" s="231">
        <f>ROUND(I475*H475,2)</f>
        <v>0</v>
      </c>
      <c r="BL475" s="17" t="s">
        <v>149</v>
      </c>
      <c r="BM475" s="230" t="s">
        <v>879</v>
      </c>
    </row>
    <row r="476" spans="1:47" s="2" customFormat="1" ht="12">
      <c r="A476" s="38"/>
      <c r="B476" s="39"/>
      <c r="C476" s="40"/>
      <c r="D476" s="232" t="s">
        <v>151</v>
      </c>
      <c r="E476" s="40"/>
      <c r="F476" s="233" t="s">
        <v>880</v>
      </c>
      <c r="G476" s="40"/>
      <c r="H476" s="40"/>
      <c r="I476" s="234"/>
      <c r="J476" s="40"/>
      <c r="K476" s="40"/>
      <c r="L476" s="44"/>
      <c r="M476" s="235"/>
      <c r="N476" s="236"/>
      <c r="O476" s="91"/>
      <c r="P476" s="91"/>
      <c r="Q476" s="91"/>
      <c r="R476" s="91"/>
      <c r="S476" s="91"/>
      <c r="T476" s="92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T476" s="17" t="s">
        <v>151</v>
      </c>
      <c r="AU476" s="17" t="s">
        <v>89</v>
      </c>
    </row>
    <row r="477" spans="1:63" s="12" customFormat="1" ht="22.8" customHeight="1">
      <c r="A477" s="12"/>
      <c r="B477" s="203"/>
      <c r="C477" s="204"/>
      <c r="D477" s="205" t="s">
        <v>78</v>
      </c>
      <c r="E477" s="217" t="s">
        <v>881</v>
      </c>
      <c r="F477" s="217" t="s">
        <v>882</v>
      </c>
      <c r="G477" s="204"/>
      <c r="H477" s="204"/>
      <c r="I477" s="207"/>
      <c r="J477" s="218">
        <f>BK477</f>
        <v>0</v>
      </c>
      <c r="K477" s="204"/>
      <c r="L477" s="209"/>
      <c r="M477" s="210"/>
      <c r="N477" s="211"/>
      <c r="O477" s="211"/>
      <c r="P477" s="212">
        <f>SUM(P478:P500)</f>
        <v>0</v>
      </c>
      <c r="Q477" s="211"/>
      <c r="R477" s="212">
        <f>SUM(R478:R500)</f>
        <v>0</v>
      </c>
      <c r="S477" s="211"/>
      <c r="T477" s="213">
        <f>SUM(T478:T500)</f>
        <v>0</v>
      </c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R477" s="214" t="s">
        <v>87</v>
      </c>
      <c r="AT477" s="215" t="s">
        <v>78</v>
      </c>
      <c r="AU477" s="215" t="s">
        <v>87</v>
      </c>
      <c r="AY477" s="214" t="s">
        <v>141</v>
      </c>
      <c r="BK477" s="216">
        <f>SUM(BK478:BK500)</f>
        <v>0</v>
      </c>
    </row>
    <row r="478" spans="1:65" s="2" customFormat="1" ht="37.8" customHeight="1">
      <c r="A478" s="38"/>
      <c r="B478" s="39"/>
      <c r="C478" s="219" t="s">
        <v>883</v>
      </c>
      <c r="D478" s="219" t="s">
        <v>144</v>
      </c>
      <c r="E478" s="220" t="s">
        <v>884</v>
      </c>
      <c r="F478" s="221" t="s">
        <v>885</v>
      </c>
      <c r="G478" s="222" t="s">
        <v>886</v>
      </c>
      <c r="H478" s="223">
        <v>61.796</v>
      </c>
      <c r="I478" s="224"/>
      <c r="J478" s="225">
        <f>ROUND(I478*H478,2)</f>
        <v>0</v>
      </c>
      <c r="K478" s="221" t="s">
        <v>148</v>
      </c>
      <c r="L478" s="44"/>
      <c r="M478" s="226" t="s">
        <v>1</v>
      </c>
      <c r="N478" s="227" t="s">
        <v>44</v>
      </c>
      <c r="O478" s="91"/>
      <c r="P478" s="228">
        <f>O478*H478</f>
        <v>0</v>
      </c>
      <c r="Q478" s="228">
        <v>0</v>
      </c>
      <c r="R478" s="228">
        <f>Q478*H478</f>
        <v>0</v>
      </c>
      <c r="S478" s="228">
        <v>0</v>
      </c>
      <c r="T478" s="229">
        <f>S478*H478</f>
        <v>0</v>
      </c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R478" s="230" t="s">
        <v>149</v>
      </c>
      <c r="AT478" s="230" t="s">
        <v>144</v>
      </c>
      <c r="AU478" s="230" t="s">
        <v>89</v>
      </c>
      <c r="AY478" s="17" t="s">
        <v>141</v>
      </c>
      <c r="BE478" s="231">
        <f>IF(N478="základní",J478,0)</f>
        <v>0</v>
      </c>
      <c r="BF478" s="231">
        <f>IF(N478="snížená",J478,0)</f>
        <v>0</v>
      </c>
      <c r="BG478" s="231">
        <f>IF(N478="zákl. přenesená",J478,0)</f>
        <v>0</v>
      </c>
      <c r="BH478" s="231">
        <f>IF(N478="sníž. přenesená",J478,0)</f>
        <v>0</v>
      </c>
      <c r="BI478" s="231">
        <f>IF(N478="nulová",J478,0)</f>
        <v>0</v>
      </c>
      <c r="BJ478" s="17" t="s">
        <v>87</v>
      </c>
      <c r="BK478" s="231">
        <f>ROUND(I478*H478,2)</f>
        <v>0</v>
      </c>
      <c r="BL478" s="17" t="s">
        <v>149</v>
      </c>
      <c r="BM478" s="230" t="s">
        <v>887</v>
      </c>
    </row>
    <row r="479" spans="1:47" s="2" customFormat="1" ht="12">
      <c r="A479" s="38"/>
      <c r="B479" s="39"/>
      <c r="C479" s="40"/>
      <c r="D479" s="232" t="s">
        <v>151</v>
      </c>
      <c r="E479" s="40"/>
      <c r="F479" s="233" t="s">
        <v>888</v>
      </c>
      <c r="G479" s="40"/>
      <c r="H479" s="40"/>
      <c r="I479" s="234"/>
      <c r="J479" s="40"/>
      <c r="K479" s="40"/>
      <c r="L479" s="44"/>
      <c r="M479" s="235"/>
      <c r="N479" s="236"/>
      <c r="O479" s="91"/>
      <c r="P479" s="91"/>
      <c r="Q479" s="91"/>
      <c r="R479" s="91"/>
      <c r="S479" s="91"/>
      <c r="T479" s="92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T479" s="17" t="s">
        <v>151</v>
      </c>
      <c r="AU479" s="17" t="s">
        <v>89</v>
      </c>
    </row>
    <row r="480" spans="1:51" s="13" customFormat="1" ht="12">
      <c r="A480" s="13"/>
      <c r="B480" s="237"/>
      <c r="C480" s="238"/>
      <c r="D480" s="232" t="s">
        <v>153</v>
      </c>
      <c r="E480" s="239" t="s">
        <v>1</v>
      </c>
      <c r="F480" s="240" t="s">
        <v>270</v>
      </c>
      <c r="G480" s="238"/>
      <c r="H480" s="241">
        <v>61.796</v>
      </c>
      <c r="I480" s="242"/>
      <c r="J480" s="238"/>
      <c r="K480" s="238"/>
      <c r="L480" s="243"/>
      <c r="M480" s="244"/>
      <c r="N480" s="245"/>
      <c r="O480" s="245"/>
      <c r="P480" s="245"/>
      <c r="Q480" s="245"/>
      <c r="R480" s="245"/>
      <c r="S480" s="245"/>
      <c r="T480" s="246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7" t="s">
        <v>153</v>
      </c>
      <c r="AU480" s="247" t="s">
        <v>89</v>
      </c>
      <c r="AV480" s="13" t="s">
        <v>89</v>
      </c>
      <c r="AW480" s="13" t="s">
        <v>36</v>
      </c>
      <c r="AX480" s="13" t="s">
        <v>87</v>
      </c>
      <c r="AY480" s="247" t="s">
        <v>141</v>
      </c>
    </row>
    <row r="481" spans="1:65" s="2" customFormat="1" ht="44.25" customHeight="1">
      <c r="A481" s="38"/>
      <c r="B481" s="39"/>
      <c r="C481" s="219" t="s">
        <v>889</v>
      </c>
      <c r="D481" s="219" t="s">
        <v>144</v>
      </c>
      <c r="E481" s="220" t="s">
        <v>890</v>
      </c>
      <c r="F481" s="221" t="s">
        <v>891</v>
      </c>
      <c r="G481" s="222" t="s">
        <v>886</v>
      </c>
      <c r="H481" s="223">
        <v>1319.355</v>
      </c>
      <c r="I481" s="224"/>
      <c r="J481" s="225">
        <f>ROUND(I481*H481,2)</f>
        <v>0</v>
      </c>
      <c r="K481" s="221" t="s">
        <v>148</v>
      </c>
      <c r="L481" s="44"/>
      <c r="M481" s="226" t="s">
        <v>1</v>
      </c>
      <c r="N481" s="227" t="s">
        <v>44</v>
      </c>
      <c r="O481" s="91"/>
      <c r="P481" s="228">
        <f>O481*H481</f>
        <v>0</v>
      </c>
      <c r="Q481" s="228">
        <v>0</v>
      </c>
      <c r="R481" s="228">
        <f>Q481*H481</f>
        <v>0</v>
      </c>
      <c r="S481" s="228">
        <v>0</v>
      </c>
      <c r="T481" s="229">
        <f>S481*H481</f>
        <v>0</v>
      </c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R481" s="230" t="s">
        <v>149</v>
      </c>
      <c r="AT481" s="230" t="s">
        <v>144</v>
      </c>
      <c r="AU481" s="230" t="s">
        <v>89</v>
      </c>
      <c r="AY481" s="17" t="s">
        <v>141</v>
      </c>
      <c r="BE481" s="231">
        <f>IF(N481="základní",J481,0)</f>
        <v>0</v>
      </c>
      <c r="BF481" s="231">
        <f>IF(N481="snížená",J481,0)</f>
        <v>0</v>
      </c>
      <c r="BG481" s="231">
        <f>IF(N481="zákl. přenesená",J481,0)</f>
        <v>0</v>
      </c>
      <c r="BH481" s="231">
        <f>IF(N481="sníž. přenesená",J481,0)</f>
        <v>0</v>
      </c>
      <c r="BI481" s="231">
        <f>IF(N481="nulová",J481,0)</f>
        <v>0</v>
      </c>
      <c r="BJ481" s="17" t="s">
        <v>87</v>
      </c>
      <c r="BK481" s="231">
        <f>ROUND(I481*H481,2)</f>
        <v>0</v>
      </c>
      <c r="BL481" s="17" t="s">
        <v>149</v>
      </c>
      <c r="BM481" s="230" t="s">
        <v>892</v>
      </c>
    </row>
    <row r="482" spans="1:47" s="2" customFormat="1" ht="12">
      <c r="A482" s="38"/>
      <c r="B482" s="39"/>
      <c r="C482" s="40"/>
      <c r="D482" s="232" t="s">
        <v>151</v>
      </c>
      <c r="E482" s="40"/>
      <c r="F482" s="233" t="s">
        <v>891</v>
      </c>
      <c r="G482" s="40"/>
      <c r="H482" s="40"/>
      <c r="I482" s="234"/>
      <c r="J482" s="40"/>
      <c r="K482" s="40"/>
      <c r="L482" s="44"/>
      <c r="M482" s="235"/>
      <c r="N482" s="236"/>
      <c r="O482" s="91"/>
      <c r="P482" s="91"/>
      <c r="Q482" s="91"/>
      <c r="R482" s="91"/>
      <c r="S482" s="91"/>
      <c r="T482" s="92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T482" s="17" t="s">
        <v>151</v>
      </c>
      <c r="AU482" s="17" t="s">
        <v>89</v>
      </c>
    </row>
    <row r="483" spans="1:51" s="13" customFormat="1" ht="12">
      <c r="A483" s="13"/>
      <c r="B483" s="237"/>
      <c r="C483" s="238"/>
      <c r="D483" s="232" t="s">
        <v>153</v>
      </c>
      <c r="E483" s="239" t="s">
        <v>1</v>
      </c>
      <c r="F483" s="240" t="s">
        <v>272</v>
      </c>
      <c r="G483" s="238"/>
      <c r="H483" s="241">
        <v>1319.355</v>
      </c>
      <c r="I483" s="242"/>
      <c r="J483" s="238"/>
      <c r="K483" s="238"/>
      <c r="L483" s="243"/>
      <c r="M483" s="244"/>
      <c r="N483" s="245"/>
      <c r="O483" s="245"/>
      <c r="P483" s="245"/>
      <c r="Q483" s="245"/>
      <c r="R483" s="245"/>
      <c r="S483" s="245"/>
      <c r="T483" s="246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7" t="s">
        <v>153</v>
      </c>
      <c r="AU483" s="247" t="s">
        <v>89</v>
      </c>
      <c r="AV483" s="13" t="s">
        <v>89</v>
      </c>
      <c r="AW483" s="13" t="s">
        <v>36</v>
      </c>
      <c r="AX483" s="13" t="s">
        <v>87</v>
      </c>
      <c r="AY483" s="247" t="s">
        <v>141</v>
      </c>
    </row>
    <row r="484" spans="1:65" s="2" customFormat="1" ht="44.25" customHeight="1">
      <c r="A484" s="38"/>
      <c r="B484" s="39"/>
      <c r="C484" s="219" t="s">
        <v>893</v>
      </c>
      <c r="D484" s="219" t="s">
        <v>144</v>
      </c>
      <c r="E484" s="220" t="s">
        <v>894</v>
      </c>
      <c r="F484" s="221" t="s">
        <v>895</v>
      </c>
      <c r="G484" s="222" t="s">
        <v>886</v>
      </c>
      <c r="H484" s="223">
        <v>875.913</v>
      </c>
      <c r="I484" s="224"/>
      <c r="J484" s="225">
        <f>ROUND(I484*H484,2)</f>
        <v>0</v>
      </c>
      <c r="K484" s="221" t="s">
        <v>148</v>
      </c>
      <c r="L484" s="44"/>
      <c r="M484" s="226" t="s">
        <v>1</v>
      </c>
      <c r="N484" s="227" t="s">
        <v>44</v>
      </c>
      <c r="O484" s="91"/>
      <c r="P484" s="228">
        <f>O484*H484</f>
        <v>0</v>
      </c>
      <c r="Q484" s="228">
        <v>0</v>
      </c>
      <c r="R484" s="228">
        <f>Q484*H484</f>
        <v>0</v>
      </c>
      <c r="S484" s="228">
        <v>0</v>
      </c>
      <c r="T484" s="229">
        <f>S484*H484</f>
        <v>0</v>
      </c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R484" s="230" t="s">
        <v>149</v>
      </c>
      <c r="AT484" s="230" t="s">
        <v>144</v>
      </c>
      <c r="AU484" s="230" t="s">
        <v>89</v>
      </c>
      <c r="AY484" s="17" t="s">
        <v>141</v>
      </c>
      <c r="BE484" s="231">
        <f>IF(N484="základní",J484,0)</f>
        <v>0</v>
      </c>
      <c r="BF484" s="231">
        <f>IF(N484="snížená",J484,0)</f>
        <v>0</v>
      </c>
      <c r="BG484" s="231">
        <f>IF(N484="zákl. přenesená",J484,0)</f>
        <v>0</v>
      </c>
      <c r="BH484" s="231">
        <f>IF(N484="sníž. přenesená",J484,0)</f>
        <v>0</v>
      </c>
      <c r="BI484" s="231">
        <f>IF(N484="nulová",J484,0)</f>
        <v>0</v>
      </c>
      <c r="BJ484" s="17" t="s">
        <v>87</v>
      </c>
      <c r="BK484" s="231">
        <f>ROUND(I484*H484,2)</f>
        <v>0</v>
      </c>
      <c r="BL484" s="17" t="s">
        <v>149</v>
      </c>
      <c r="BM484" s="230" t="s">
        <v>896</v>
      </c>
    </row>
    <row r="485" spans="1:47" s="2" customFormat="1" ht="12">
      <c r="A485" s="38"/>
      <c r="B485" s="39"/>
      <c r="C485" s="40"/>
      <c r="D485" s="232" t="s">
        <v>151</v>
      </c>
      <c r="E485" s="40"/>
      <c r="F485" s="233" t="s">
        <v>895</v>
      </c>
      <c r="G485" s="40"/>
      <c r="H485" s="40"/>
      <c r="I485" s="234"/>
      <c r="J485" s="40"/>
      <c r="K485" s="40"/>
      <c r="L485" s="44"/>
      <c r="M485" s="235"/>
      <c r="N485" s="236"/>
      <c r="O485" s="91"/>
      <c r="P485" s="91"/>
      <c r="Q485" s="91"/>
      <c r="R485" s="91"/>
      <c r="S485" s="91"/>
      <c r="T485" s="92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T485" s="17" t="s">
        <v>151</v>
      </c>
      <c r="AU485" s="17" t="s">
        <v>89</v>
      </c>
    </row>
    <row r="486" spans="1:51" s="13" customFormat="1" ht="12">
      <c r="A486" s="13"/>
      <c r="B486" s="237"/>
      <c r="C486" s="238"/>
      <c r="D486" s="232" t="s">
        <v>153</v>
      </c>
      <c r="E486" s="239" t="s">
        <v>1</v>
      </c>
      <c r="F486" s="240" t="s">
        <v>276</v>
      </c>
      <c r="G486" s="238"/>
      <c r="H486" s="241">
        <v>875.913</v>
      </c>
      <c r="I486" s="242"/>
      <c r="J486" s="238"/>
      <c r="K486" s="238"/>
      <c r="L486" s="243"/>
      <c r="M486" s="244"/>
      <c r="N486" s="245"/>
      <c r="O486" s="245"/>
      <c r="P486" s="245"/>
      <c r="Q486" s="245"/>
      <c r="R486" s="245"/>
      <c r="S486" s="245"/>
      <c r="T486" s="246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7" t="s">
        <v>153</v>
      </c>
      <c r="AU486" s="247" t="s">
        <v>89</v>
      </c>
      <c r="AV486" s="13" t="s">
        <v>89</v>
      </c>
      <c r="AW486" s="13" t="s">
        <v>36</v>
      </c>
      <c r="AX486" s="13" t="s">
        <v>87</v>
      </c>
      <c r="AY486" s="247" t="s">
        <v>141</v>
      </c>
    </row>
    <row r="487" spans="1:65" s="2" customFormat="1" ht="24.15" customHeight="1">
      <c r="A487" s="38"/>
      <c r="B487" s="39"/>
      <c r="C487" s="219" t="s">
        <v>897</v>
      </c>
      <c r="D487" s="219" t="s">
        <v>144</v>
      </c>
      <c r="E487" s="220" t="s">
        <v>898</v>
      </c>
      <c r="F487" s="221" t="s">
        <v>899</v>
      </c>
      <c r="G487" s="222" t="s">
        <v>886</v>
      </c>
      <c r="H487" s="223">
        <v>1319.355</v>
      </c>
      <c r="I487" s="224"/>
      <c r="J487" s="225">
        <f>ROUND(I487*H487,2)</f>
        <v>0</v>
      </c>
      <c r="K487" s="221" t="s">
        <v>148</v>
      </c>
      <c r="L487" s="44"/>
      <c r="M487" s="226" t="s">
        <v>1</v>
      </c>
      <c r="N487" s="227" t="s">
        <v>44</v>
      </c>
      <c r="O487" s="91"/>
      <c r="P487" s="228">
        <f>O487*H487</f>
        <v>0</v>
      </c>
      <c r="Q487" s="228">
        <v>0</v>
      </c>
      <c r="R487" s="228">
        <f>Q487*H487</f>
        <v>0</v>
      </c>
      <c r="S487" s="228">
        <v>0</v>
      </c>
      <c r="T487" s="229">
        <f>S487*H487</f>
        <v>0</v>
      </c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R487" s="230" t="s">
        <v>149</v>
      </c>
      <c r="AT487" s="230" t="s">
        <v>144</v>
      </c>
      <c r="AU487" s="230" t="s">
        <v>89</v>
      </c>
      <c r="AY487" s="17" t="s">
        <v>141</v>
      </c>
      <c r="BE487" s="231">
        <f>IF(N487="základní",J487,0)</f>
        <v>0</v>
      </c>
      <c r="BF487" s="231">
        <f>IF(N487="snížená",J487,0)</f>
        <v>0</v>
      </c>
      <c r="BG487" s="231">
        <f>IF(N487="zákl. přenesená",J487,0)</f>
        <v>0</v>
      </c>
      <c r="BH487" s="231">
        <f>IF(N487="sníž. přenesená",J487,0)</f>
        <v>0</v>
      </c>
      <c r="BI487" s="231">
        <f>IF(N487="nulová",J487,0)</f>
        <v>0</v>
      </c>
      <c r="BJ487" s="17" t="s">
        <v>87</v>
      </c>
      <c r="BK487" s="231">
        <f>ROUND(I487*H487,2)</f>
        <v>0</v>
      </c>
      <c r="BL487" s="17" t="s">
        <v>149</v>
      </c>
      <c r="BM487" s="230" t="s">
        <v>900</v>
      </c>
    </row>
    <row r="488" spans="1:47" s="2" customFormat="1" ht="12">
      <c r="A488" s="38"/>
      <c r="B488" s="39"/>
      <c r="C488" s="40"/>
      <c r="D488" s="232" t="s">
        <v>151</v>
      </c>
      <c r="E488" s="40"/>
      <c r="F488" s="233" t="s">
        <v>901</v>
      </c>
      <c r="G488" s="40"/>
      <c r="H488" s="40"/>
      <c r="I488" s="234"/>
      <c r="J488" s="40"/>
      <c r="K488" s="40"/>
      <c r="L488" s="44"/>
      <c r="M488" s="235"/>
      <c r="N488" s="236"/>
      <c r="O488" s="91"/>
      <c r="P488" s="91"/>
      <c r="Q488" s="91"/>
      <c r="R488" s="91"/>
      <c r="S488" s="91"/>
      <c r="T488" s="92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T488" s="17" t="s">
        <v>151</v>
      </c>
      <c r="AU488" s="17" t="s">
        <v>89</v>
      </c>
    </row>
    <row r="489" spans="1:51" s="13" customFormat="1" ht="12">
      <c r="A489" s="13"/>
      <c r="B489" s="237"/>
      <c r="C489" s="238"/>
      <c r="D489" s="232" t="s">
        <v>153</v>
      </c>
      <c r="E489" s="239" t="s">
        <v>272</v>
      </c>
      <c r="F489" s="240" t="s">
        <v>902</v>
      </c>
      <c r="G489" s="238"/>
      <c r="H489" s="241">
        <v>1319.355</v>
      </c>
      <c r="I489" s="242"/>
      <c r="J489" s="238"/>
      <c r="K489" s="238"/>
      <c r="L489" s="243"/>
      <c r="M489" s="244"/>
      <c r="N489" s="245"/>
      <c r="O489" s="245"/>
      <c r="P489" s="245"/>
      <c r="Q489" s="245"/>
      <c r="R489" s="245"/>
      <c r="S489" s="245"/>
      <c r="T489" s="246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7" t="s">
        <v>153</v>
      </c>
      <c r="AU489" s="247" t="s">
        <v>89</v>
      </c>
      <c r="AV489" s="13" t="s">
        <v>89</v>
      </c>
      <c r="AW489" s="13" t="s">
        <v>36</v>
      </c>
      <c r="AX489" s="13" t="s">
        <v>87</v>
      </c>
      <c r="AY489" s="247" t="s">
        <v>141</v>
      </c>
    </row>
    <row r="490" spans="1:65" s="2" customFormat="1" ht="24.15" customHeight="1">
      <c r="A490" s="38"/>
      <c r="B490" s="39"/>
      <c r="C490" s="219" t="s">
        <v>903</v>
      </c>
      <c r="D490" s="219" t="s">
        <v>144</v>
      </c>
      <c r="E490" s="220" t="s">
        <v>904</v>
      </c>
      <c r="F490" s="221" t="s">
        <v>905</v>
      </c>
      <c r="G490" s="222" t="s">
        <v>886</v>
      </c>
      <c r="H490" s="223">
        <v>13193.55</v>
      </c>
      <c r="I490" s="224"/>
      <c r="J490" s="225">
        <f>ROUND(I490*H490,2)</f>
        <v>0</v>
      </c>
      <c r="K490" s="221" t="s">
        <v>148</v>
      </c>
      <c r="L490" s="44"/>
      <c r="M490" s="226" t="s">
        <v>1</v>
      </c>
      <c r="N490" s="227" t="s">
        <v>44</v>
      </c>
      <c r="O490" s="91"/>
      <c r="P490" s="228">
        <f>O490*H490</f>
        <v>0</v>
      </c>
      <c r="Q490" s="228">
        <v>0</v>
      </c>
      <c r="R490" s="228">
        <f>Q490*H490</f>
        <v>0</v>
      </c>
      <c r="S490" s="228">
        <v>0</v>
      </c>
      <c r="T490" s="229">
        <f>S490*H490</f>
        <v>0</v>
      </c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R490" s="230" t="s">
        <v>149</v>
      </c>
      <c r="AT490" s="230" t="s">
        <v>144</v>
      </c>
      <c r="AU490" s="230" t="s">
        <v>89</v>
      </c>
      <c r="AY490" s="17" t="s">
        <v>141</v>
      </c>
      <c r="BE490" s="231">
        <f>IF(N490="základní",J490,0)</f>
        <v>0</v>
      </c>
      <c r="BF490" s="231">
        <f>IF(N490="snížená",J490,0)</f>
        <v>0</v>
      </c>
      <c r="BG490" s="231">
        <f>IF(N490="zákl. přenesená",J490,0)</f>
        <v>0</v>
      </c>
      <c r="BH490" s="231">
        <f>IF(N490="sníž. přenesená",J490,0)</f>
        <v>0</v>
      </c>
      <c r="BI490" s="231">
        <f>IF(N490="nulová",J490,0)</f>
        <v>0</v>
      </c>
      <c r="BJ490" s="17" t="s">
        <v>87</v>
      </c>
      <c r="BK490" s="231">
        <f>ROUND(I490*H490,2)</f>
        <v>0</v>
      </c>
      <c r="BL490" s="17" t="s">
        <v>149</v>
      </c>
      <c r="BM490" s="230" t="s">
        <v>906</v>
      </c>
    </row>
    <row r="491" spans="1:47" s="2" customFormat="1" ht="12">
      <c r="A491" s="38"/>
      <c r="B491" s="39"/>
      <c r="C491" s="40"/>
      <c r="D491" s="232" t="s">
        <v>151</v>
      </c>
      <c r="E491" s="40"/>
      <c r="F491" s="233" t="s">
        <v>907</v>
      </c>
      <c r="G491" s="40"/>
      <c r="H491" s="40"/>
      <c r="I491" s="234"/>
      <c r="J491" s="40"/>
      <c r="K491" s="40"/>
      <c r="L491" s="44"/>
      <c r="M491" s="235"/>
      <c r="N491" s="236"/>
      <c r="O491" s="91"/>
      <c r="P491" s="91"/>
      <c r="Q491" s="91"/>
      <c r="R491" s="91"/>
      <c r="S491" s="91"/>
      <c r="T491" s="92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T491" s="17" t="s">
        <v>151</v>
      </c>
      <c r="AU491" s="17" t="s">
        <v>89</v>
      </c>
    </row>
    <row r="492" spans="1:51" s="13" customFormat="1" ht="12">
      <c r="A492" s="13"/>
      <c r="B492" s="237"/>
      <c r="C492" s="238"/>
      <c r="D492" s="232" t="s">
        <v>153</v>
      </c>
      <c r="E492" s="239" t="s">
        <v>1</v>
      </c>
      <c r="F492" s="240" t="s">
        <v>908</v>
      </c>
      <c r="G492" s="238"/>
      <c r="H492" s="241">
        <v>13193.55</v>
      </c>
      <c r="I492" s="242"/>
      <c r="J492" s="238"/>
      <c r="K492" s="238"/>
      <c r="L492" s="243"/>
      <c r="M492" s="244"/>
      <c r="N492" s="245"/>
      <c r="O492" s="245"/>
      <c r="P492" s="245"/>
      <c r="Q492" s="245"/>
      <c r="R492" s="245"/>
      <c r="S492" s="245"/>
      <c r="T492" s="246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7" t="s">
        <v>153</v>
      </c>
      <c r="AU492" s="247" t="s">
        <v>89</v>
      </c>
      <c r="AV492" s="13" t="s">
        <v>89</v>
      </c>
      <c r="AW492" s="13" t="s">
        <v>36</v>
      </c>
      <c r="AX492" s="13" t="s">
        <v>87</v>
      </c>
      <c r="AY492" s="247" t="s">
        <v>141</v>
      </c>
    </row>
    <row r="493" spans="1:65" s="2" customFormat="1" ht="24.15" customHeight="1">
      <c r="A493" s="38"/>
      <c r="B493" s="39"/>
      <c r="C493" s="219" t="s">
        <v>909</v>
      </c>
      <c r="D493" s="219" t="s">
        <v>144</v>
      </c>
      <c r="E493" s="220" t="s">
        <v>910</v>
      </c>
      <c r="F493" s="221" t="s">
        <v>911</v>
      </c>
      <c r="G493" s="222" t="s">
        <v>886</v>
      </c>
      <c r="H493" s="223">
        <v>937.709</v>
      </c>
      <c r="I493" s="224"/>
      <c r="J493" s="225">
        <f>ROUND(I493*H493,2)</f>
        <v>0</v>
      </c>
      <c r="K493" s="221" t="s">
        <v>148</v>
      </c>
      <c r="L493" s="44"/>
      <c r="M493" s="226" t="s">
        <v>1</v>
      </c>
      <c r="N493" s="227" t="s">
        <v>44</v>
      </c>
      <c r="O493" s="91"/>
      <c r="P493" s="228">
        <f>O493*H493</f>
        <v>0</v>
      </c>
      <c r="Q493" s="228">
        <v>0</v>
      </c>
      <c r="R493" s="228">
        <f>Q493*H493</f>
        <v>0</v>
      </c>
      <c r="S493" s="228">
        <v>0</v>
      </c>
      <c r="T493" s="229">
        <f>S493*H493</f>
        <v>0</v>
      </c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R493" s="230" t="s">
        <v>149</v>
      </c>
      <c r="AT493" s="230" t="s">
        <v>144</v>
      </c>
      <c r="AU493" s="230" t="s">
        <v>89</v>
      </c>
      <c r="AY493" s="17" t="s">
        <v>141</v>
      </c>
      <c r="BE493" s="231">
        <f>IF(N493="základní",J493,0)</f>
        <v>0</v>
      </c>
      <c r="BF493" s="231">
        <f>IF(N493="snížená",J493,0)</f>
        <v>0</v>
      </c>
      <c r="BG493" s="231">
        <f>IF(N493="zákl. přenesená",J493,0)</f>
        <v>0</v>
      </c>
      <c r="BH493" s="231">
        <f>IF(N493="sníž. přenesená",J493,0)</f>
        <v>0</v>
      </c>
      <c r="BI493" s="231">
        <f>IF(N493="nulová",J493,0)</f>
        <v>0</v>
      </c>
      <c r="BJ493" s="17" t="s">
        <v>87</v>
      </c>
      <c r="BK493" s="231">
        <f>ROUND(I493*H493,2)</f>
        <v>0</v>
      </c>
      <c r="BL493" s="17" t="s">
        <v>149</v>
      </c>
      <c r="BM493" s="230" t="s">
        <v>912</v>
      </c>
    </row>
    <row r="494" spans="1:47" s="2" customFormat="1" ht="12">
      <c r="A494" s="38"/>
      <c r="B494" s="39"/>
      <c r="C494" s="40"/>
      <c r="D494" s="232" t="s">
        <v>151</v>
      </c>
      <c r="E494" s="40"/>
      <c r="F494" s="233" t="s">
        <v>913</v>
      </c>
      <c r="G494" s="40"/>
      <c r="H494" s="40"/>
      <c r="I494" s="234"/>
      <c r="J494" s="40"/>
      <c r="K494" s="40"/>
      <c r="L494" s="44"/>
      <c r="M494" s="235"/>
      <c r="N494" s="236"/>
      <c r="O494" s="91"/>
      <c r="P494" s="91"/>
      <c r="Q494" s="91"/>
      <c r="R494" s="91"/>
      <c r="S494" s="91"/>
      <c r="T494" s="92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T494" s="17" t="s">
        <v>151</v>
      </c>
      <c r="AU494" s="17" t="s">
        <v>89</v>
      </c>
    </row>
    <row r="495" spans="1:51" s="13" customFormat="1" ht="12">
      <c r="A495" s="13"/>
      <c r="B495" s="237"/>
      <c r="C495" s="238"/>
      <c r="D495" s="232" t="s">
        <v>153</v>
      </c>
      <c r="E495" s="239" t="s">
        <v>270</v>
      </c>
      <c r="F495" s="240" t="s">
        <v>914</v>
      </c>
      <c r="G495" s="238"/>
      <c r="H495" s="241">
        <v>61.796</v>
      </c>
      <c r="I495" s="242"/>
      <c r="J495" s="238"/>
      <c r="K495" s="238"/>
      <c r="L495" s="243"/>
      <c r="M495" s="244"/>
      <c r="N495" s="245"/>
      <c r="O495" s="245"/>
      <c r="P495" s="245"/>
      <c r="Q495" s="245"/>
      <c r="R495" s="245"/>
      <c r="S495" s="245"/>
      <c r="T495" s="246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7" t="s">
        <v>153</v>
      </c>
      <c r="AU495" s="247" t="s">
        <v>89</v>
      </c>
      <c r="AV495" s="13" t="s">
        <v>89</v>
      </c>
      <c r="AW495" s="13" t="s">
        <v>36</v>
      </c>
      <c r="AX495" s="13" t="s">
        <v>79</v>
      </c>
      <c r="AY495" s="247" t="s">
        <v>141</v>
      </c>
    </row>
    <row r="496" spans="1:51" s="13" customFormat="1" ht="12">
      <c r="A496" s="13"/>
      <c r="B496" s="237"/>
      <c r="C496" s="238"/>
      <c r="D496" s="232" t="s">
        <v>153</v>
      </c>
      <c r="E496" s="239" t="s">
        <v>276</v>
      </c>
      <c r="F496" s="240" t="s">
        <v>915</v>
      </c>
      <c r="G496" s="238"/>
      <c r="H496" s="241">
        <v>875.913</v>
      </c>
      <c r="I496" s="242"/>
      <c r="J496" s="238"/>
      <c r="K496" s="238"/>
      <c r="L496" s="243"/>
      <c r="M496" s="244"/>
      <c r="N496" s="245"/>
      <c r="O496" s="245"/>
      <c r="P496" s="245"/>
      <c r="Q496" s="245"/>
      <c r="R496" s="245"/>
      <c r="S496" s="245"/>
      <c r="T496" s="246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7" t="s">
        <v>153</v>
      </c>
      <c r="AU496" s="247" t="s">
        <v>89</v>
      </c>
      <c r="AV496" s="13" t="s">
        <v>89</v>
      </c>
      <c r="AW496" s="13" t="s">
        <v>36</v>
      </c>
      <c r="AX496" s="13" t="s">
        <v>79</v>
      </c>
      <c r="AY496" s="247" t="s">
        <v>141</v>
      </c>
    </row>
    <row r="497" spans="1:51" s="14" customFormat="1" ht="12">
      <c r="A497" s="14"/>
      <c r="B497" s="248"/>
      <c r="C497" s="249"/>
      <c r="D497" s="232" t="s">
        <v>153</v>
      </c>
      <c r="E497" s="250" t="s">
        <v>274</v>
      </c>
      <c r="F497" s="251" t="s">
        <v>154</v>
      </c>
      <c r="G497" s="249"/>
      <c r="H497" s="252">
        <v>937.709</v>
      </c>
      <c r="I497" s="253"/>
      <c r="J497" s="249"/>
      <c r="K497" s="249"/>
      <c r="L497" s="254"/>
      <c r="M497" s="255"/>
      <c r="N497" s="256"/>
      <c r="O497" s="256"/>
      <c r="P497" s="256"/>
      <c r="Q497" s="256"/>
      <c r="R497" s="256"/>
      <c r="S497" s="256"/>
      <c r="T497" s="257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58" t="s">
        <v>153</v>
      </c>
      <c r="AU497" s="258" t="s">
        <v>89</v>
      </c>
      <c r="AV497" s="14" t="s">
        <v>149</v>
      </c>
      <c r="AW497" s="14" t="s">
        <v>36</v>
      </c>
      <c r="AX497" s="14" t="s">
        <v>87</v>
      </c>
      <c r="AY497" s="258" t="s">
        <v>141</v>
      </c>
    </row>
    <row r="498" spans="1:65" s="2" customFormat="1" ht="24.15" customHeight="1">
      <c r="A498" s="38"/>
      <c r="B498" s="39"/>
      <c r="C498" s="219" t="s">
        <v>916</v>
      </c>
      <c r="D498" s="219" t="s">
        <v>144</v>
      </c>
      <c r="E498" s="220" t="s">
        <v>917</v>
      </c>
      <c r="F498" s="221" t="s">
        <v>918</v>
      </c>
      <c r="G498" s="222" t="s">
        <v>886</v>
      </c>
      <c r="H498" s="223">
        <v>9377.09</v>
      </c>
      <c r="I498" s="224"/>
      <c r="J498" s="225">
        <f>ROUND(I498*H498,2)</f>
        <v>0</v>
      </c>
      <c r="K498" s="221" t="s">
        <v>148</v>
      </c>
      <c r="L498" s="44"/>
      <c r="M498" s="226" t="s">
        <v>1</v>
      </c>
      <c r="N498" s="227" t="s">
        <v>44</v>
      </c>
      <c r="O498" s="91"/>
      <c r="P498" s="228">
        <f>O498*H498</f>
        <v>0</v>
      </c>
      <c r="Q498" s="228">
        <v>0</v>
      </c>
      <c r="R498" s="228">
        <f>Q498*H498</f>
        <v>0</v>
      </c>
      <c r="S498" s="228">
        <v>0</v>
      </c>
      <c r="T498" s="229">
        <f>S498*H498</f>
        <v>0</v>
      </c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R498" s="230" t="s">
        <v>149</v>
      </c>
      <c r="AT498" s="230" t="s">
        <v>144</v>
      </c>
      <c r="AU498" s="230" t="s">
        <v>89</v>
      </c>
      <c r="AY498" s="17" t="s">
        <v>141</v>
      </c>
      <c r="BE498" s="231">
        <f>IF(N498="základní",J498,0)</f>
        <v>0</v>
      </c>
      <c r="BF498" s="231">
        <f>IF(N498="snížená",J498,0)</f>
        <v>0</v>
      </c>
      <c r="BG498" s="231">
        <f>IF(N498="zákl. přenesená",J498,0)</f>
        <v>0</v>
      </c>
      <c r="BH498" s="231">
        <f>IF(N498="sníž. přenesená",J498,0)</f>
        <v>0</v>
      </c>
      <c r="BI498" s="231">
        <f>IF(N498="nulová",J498,0)</f>
        <v>0</v>
      </c>
      <c r="BJ498" s="17" t="s">
        <v>87</v>
      </c>
      <c r="BK498" s="231">
        <f>ROUND(I498*H498,2)</f>
        <v>0</v>
      </c>
      <c r="BL498" s="17" t="s">
        <v>149</v>
      </c>
      <c r="BM498" s="230" t="s">
        <v>919</v>
      </c>
    </row>
    <row r="499" spans="1:47" s="2" customFormat="1" ht="12">
      <c r="A499" s="38"/>
      <c r="B499" s="39"/>
      <c r="C499" s="40"/>
      <c r="D499" s="232" t="s">
        <v>151</v>
      </c>
      <c r="E499" s="40"/>
      <c r="F499" s="233" t="s">
        <v>907</v>
      </c>
      <c r="G499" s="40"/>
      <c r="H499" s="40"/>
      <c r="I499" s="234"/>
      <c r="J499" s="40"/>
      <c r="K499" s="40"/>
      <c r="L499" s="44"/>
      <c r="M499" s="235"/>
      <c r="N499" s="236"/>
      <c r="O499" s="91"/>
      <c r="P499" s="91"/>
      <c r="Q499" s="91"/>
      <c r="R499" s="91"/>
      <c r="S499" s="91"/>
      <c r="T499" s="92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T499" s="17" t="s">
        <v>151</v>
      </c>
      <c r="AU499" s="17" t="s">
        <v>89</v>
      </c>
    </row>
    <row r="500" spans="1:51" s="13" customFormat="1" ht="12">
      <c r="A500" s="13"/>
      <c r="B500" s="237"/>
      <c r="C500" s="238"/>
      <c r="D500" s="232" t="s">
        <v>153</v>
      </c>
      <c r="E500" s="239" t="s">
        <v>1</v>
      </c>
      <c r="F500" s="240" t="s">
        <v>920</v>
      </c>
      <c r="G500" s="238"/>
      <c r="H500" s="241">
        <v>9377.09</v>
      </c>
      <c r="I500" s="242"/>
      <c r="J500" s="238"/>
      <c r="K500" s="238"/>
      <c r="L500" s="243"/>
      <c r="M500" s="244"/>
      <c r="N500" s="245"/>
      <c r="O500" s="245"/>
      <c r="P500" s="245"/>
      <c r="Q500" s="245"/>
      <c r="R500" s="245"/>
      <c r="S500" s="245"/>
      <c r="T500" s="246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7" t="s">
        <v>153</v>
      </c>
      <c r="AU500" s="247" t="s">
        <v>89</v>
      </c>
      <c r="AV500" s="13" t="s">
        <v>89</v>
      </c>
      <c r="AW500" s="13" t="s">
        <v>36</v>
      </c>
      <c r="AX500" s="13" t="s">
        <v>87</v>
      </c>
      <c r="AY500" s="247" t="s">
        <v>141</v>
      </c>
    </row>
    <row r="501" spans="1:63" s="12" customFormat="1" ht="22.8" customHeight="1">
      <c r="A501" s="12"/>
      <c r="B501" s="203"/>
      <c r="C501" s="204"/>
      <c r="D501" s="205" t="s">
        <v>78</v>
      </c>
      <c r="E501" s="217" t="s">
        <v>921</v>
      </c>
      <c r="F501" s="217" t="s">
        <v>922</v>
      </c>
      <c r="G501" s="204"/>
      <c r="H501" s="204"/>
      <c r="I501" s="207"/>
      <c r="J501" s="218">
        <f>BK501</f>
        <v>0</v>
      </c>
      <c r="K501" s="204"/>
      <c r="L501" s="209"/>
      <c r="M501" s="210"/>
      <c r="N501" s="211"/>
      <c r="O501" s="211"/>
      <c r="P501" s="212">
        <f>SUM(P502:P503)</f>
        <v>0</v>
      </c>
      <c r="Q501" s="211"/>
      <c r="R501" s="212">
        <f>SUM(R502:R503)</f>
        <v>0</v>
      </c>
      <c r="S501" s="211"/>
      <c r="T501" s="213">
        <f>SUM(T502:T503)</f>
        <v>0</v>
      </c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R501" s="214" t="s">
        <v>87</v>
      </c>
      <c r="AT501" s="215" t="s">
        <v>78</v>
      </c>
      <c r="AU501" s="215" t="s">
        <v>87</v>
      </c>
      <c r="AY501" s="214" t="s">
        <v>141</v>
      </c>
      <c r="BK501" s="216">
        <f>SUM(BK502:BK503)</f>
        <v>0</v>
      </c>
    </row>
    <row r="502" spans="1:65" s="2" customFormat="1" ht="24.15" customHeight="1">
      <c r="A502" s="38"/>
      <c r="B502" s="39"/>
      <c r="C502" s="219" t="s">
        <v>923</v>
      </c>
      <c r="D502" s="219" t="s">
        <v>144</v>
      </c>
      <c r="E502" s="220" t="s">
        <v>924</v>
      </c>
      <c r="F502" s="221" t="s">
        <v>925</v>
      </c>
      <c r="G502" s="222" t="s">
        <v>886</v>
      </c>
      <c r="H502" s="223">
        <v>711.082</v>
      </c>
      <c r="I502" s="224"/>
      <c r="J502" s="225">
        <f>ROUND(I502*H502,2)</f>
        <v>0</v>
      </c>
      <c r="K502" s="221" t="s">
        <v>148</v>
      </c>
      <c r="L502" s="44"/>
      <c r="M502" s="226" t="s">
        <v>1</v>
      </c>
      <c r="N502" s="227" t="s">
        <v>44</v>
      </c>
      <c r="O502" s="91"/>
      <c r="P502" s="228">
        <f>O502*H502</f>
        <v>0</v>
      </c>
      <c r="Q502" s="228">
        <v>0</v>
      </c>
      <c r="R502" s="228">
        <f>Q502*H502</f>
        <v>0</v>
      </c>
      <c r="S502" s="228">
        <v>0</v>
      </c>
      <c r="T502" s="229">
        <f>S502*H502</f>
        <v>0</v>
      </c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R502" s="230" t="s">
        <v>149</v>
      </c>
      <c r="AT502" s="230" t="s">
        <v>144</v>
      </c>
      <c r="AU502" s="230" t="s">
        <v>89</v>
      </c>
      <c r="AY502" s="17" t="s">
        <v>141</v>
      </c>
      <c r="BE502" s="231">
        <f>IF(N502="základní",J502,0)</f>
        <v>0</v>
      </c>
      <c r="BF502" s="231">
        <f>IF(N502="snížená",J502,0)</f>
        <v>0</v>
      </c>
      <c r="BG502" s="231">
        <f>IF(N502="zákl. přenesená",J502,0)</f>
        <v>0</v>
      </c>
      <c r="BH502" s="231">
        <f>IF(N502="sníž. přenesená",J502,0)</f>
        <v>0</v>
      </c>
      <c r="BI502" s="231">
        <f>IF(N502="nulová",J502,0)</f>
        <v>0</v>
      </c>
      <c r="BJ502" s="17" t="s">
        <v>87</v>
      </c>
      <c r="BK502" s="231">
        <f>ROUND(I502*H502,2)</f>
        <v>0</v>
      </c>
      <c r="BL502" s="17" t="s">
        <v>149</v>
      </c>
      <c r="BM502" s="230" t="s">
        <v>926</v>
      </c>
    </row>
    <row r="503" spans="1:47" s="2" customFormat="1" ht="12">
      <c r="A503" s="38"/>
      <c r="B503" s="39"/>
      <c r="C503" s="40"/>
      <c r="D503" s="232" t="s">
        <v>151</v>
      </c>
      <c r="E503" s="40"/>
      <c r="F503" s="233" t="s">
        <v>927</v>
      </c>
      <c r="G503" s="40"/>
      <c r="H503" s="40"/>
      <c r="I503" s="234"/>
      <c r="J503" s="40"/>
      <c r="K503" s="40"/>
      <c r="L503" s="44"/>
      <c r="M503" s="235"/>
      <c r="N503" s="236"/>
      <c r="O503" s="91"/>
      <c r="P503" s="91"/>
      <c r="Q503" s="91"/>
      <c r="R503" s="91"/>
      <c r="S503" s="91"/>
      <c r="T503" s="92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T503" s="17" t="s">
        <v>151</v>
      </c>
      <c r="AU503" s="17" t="s">
        <v>89</v>
      </c>
    </row>
    <row r="504" spans="1:63" s="12" customFormat="1" ht="25.9" customHeight="1">
      <c r="A504" s="12"/>
      <c r="B504" s="203"/>
      <c r="C504" s="204"/>
      <c r="D504" s="205" t="s">
        <v>78</v>
      </c>
      <c r="E504" s="206" t="s">
        <v>928</v>
      </c>
      <c r="F504" s="206" t="s">
        <v>929</v>
      </c>
      <c r="G504" s="204"/>
      <c r="H504" s="204"/>
      <c r="I504" s="207"/>
      <c r="J504" s="208">
        <f>BK504</f>
        <v>0</v>
      </c>
      <c r="K504" s="204"/>
      <c r="L504" s="209"/>
      <c r="M504" s="210"/>
      <c r="N504" s="211"/>
      <c r="O504" s="211"/>
      <c r="P504" s="212">
        <f>P505</f>
        <v>0</v>
      </c>
      <c r="Q504" s="211"/>
      <c r="R504" s="212">
        <f>R505</f>
        <v>0.19336395</v>
      </c>
      <c r="S504" s="211"/>
      <c r="T504" s="213">
        <f>T505</f>
        <v>0</v>
      </c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R504" s="214" t="s">
        <v>89</v>
      </c>
      <c r="AT504" s="215" t="s">
        <v>78</v>
      </c>
      <c r="AU504" s="215" t="s">
        <v>79</v>
      </c>
      <c r="AY504" s="214" t="s">
        <v>141</v>
      </c>
      <c r="BK504" s="216">
        <f>BK505</f>
        <v>0</v>
      </c>
    </row>
    <row r="505" spans="1:63" s="12" customFormat="1" ht="22.8" customHeight="1">
      <c r="A505" s="12"/>
      <c r="B505" s="203"/>
      <c r="C505" s="204"/>
      <c r="D505" s="205" t="s">
        <v>78</v>
      </c>
      <c r="E505" s="217" t="s">
        <v>930</v>
      </c>
      <c r="F505" s="217" t="s">
        <v>931</v>
      </c>
      <c r="G505" s="204"/>
      <c r="H505" s="204"/>
      <c r="I505" s="207"/>
      <c r="J505" s="218">
        <f>BK505</f>
        <v>0</v>
      </c>
      <c r="K505" s="204"/>
      <c r="L505" s="209"/>
      <c r="M505" s="210"/>
      <c r="N505" s="211"/>
      <c r="O505" s="211"/>
      <c r="P505" s="212">
        <f>SUM(P506:P511)</f>
        <v>0</v>
      </c>
      <c r="Q505" s="211"/>
      <c r="R505" s="212">
        <f>SUM(R506:R511)</f>
        <v>0.19336395</v>
      </c>
      <c r="S505" s="211"/>
      <c r="T505" s="213">
        <f>SUM(T506:T511)</f>
        <v>0</v>
      </c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R505" s="214" t="s">
        <v>89</v>
      </c>
      <c r="AT505" s="215" t="s">
        <v>78</v>
      </c>
      <c r="AU505" s="215" t="s">
        <v>87</v>
      </c>
      <c r="AY505" s="214" t="s">
        <v>141</v>
      </c>
      <c r="BK505" s="216">
        <f>SUM(BK506:BK511)</f>
        <v>0</v>
      </c>
    </row>
    <row r="506" spans="1:65" s="2" customFormat="1" ht="33" customHeight="1">
      <c r="A506" s="38"/>
      <c r="B506" s="39"/>
      <c r="C506" s="219" t="s">
        <v>932</v>
      </c>
      <c r="D506" s="219" t="s">
        <v>144</v>
      </c>
      <c r="E506" s="220" t="s">
        <v>933</v>
      </c>
      <c r="F506" s="221" t="s">
        <v>934</v>
      </c>
      <c r="G506" s="222" t="s">
        <v>311</v>
      </c>
      <c r="H506" s="223">
        <v>291.65</v>
      </c>
      <c r="I506" s="224"/>
      <c r="J506" s="225">
        <f>ROUND(I506*H506,2)</f>
        <v>0</v>
      </c>
      <c r="K506" s="221" t="s">
        <v>148</v>
      </c>
      <c r="L506" s="44"/>
      <c r="M506" s="226" t="s">
        <v>1</v>
      </c>
      <c r="N506" s="227" t="s">
        <v>44</v>
      </c>
      <c r="O506" s="91"/>
      <c r="P506" s="228">
        <f>O506*H506</f>
        <v>0</v>
      </c>
      <c r="Q506" s="228">
        <v>0</v>
      </c>
      <c r="R506" s="228">
        <f>Q506*H506</f>
        <v>0</v>
      </c>
      <c r="S506" s="228">
        <v>0</v>
      </c>
      <c r="T506" s="229">
        <f>S506*H506</f>
        <v>0</v>
      </c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R506" s="230" t="s">
        <v>232</v>
      </c>
      <c r="AT506" s="230" t="s">
        <v>144</v>
      </c>
      <c r="AU506" s="230" t="s">
        <v>89</v>
      </c>
      <c r="AY506" s="17" t="s">
        <v>141</v>
      </c>
      <c r="BE506" s="231">
        <f>IF(N506="základní",J506,0)</f>
        <v>0</v>
      </c>
      <c r="BF506" s="231">
        <f>IF(N506="snížená",J506,0)</f>
        <v>0</v>
      </c>
      <c r="BG506" s="231">
        <f>IF(N506="zákl. přenesená",J506,0)</f>
        <v>0</v>
      </c>
      <c r="BH506" s="231">
        <f>IF(N506="sníž. přenesená",J506,0)</f>
        <v>0</v>
      </c>
      <c r="BI506" s="231">
        <f>IF(N506="nulová",J506,0)</f>
        <v>0</v>
      </c>
      <c r="BJ506" s="17" t="s">
        <v>87</v>
      </c>
      <c r="BK506" s="231">
        <f>ROUND(I506*H506,2)</f>
        <v>0</v>
      </c>
      <c r="BL506" s="17" t="s">
        <v>232</v>
      </c>
      <c r="BM506" s="230" t="s">
        <v>935</v>
      </c>
    </row>
    <row r="507" spans="1:47" s="2" customFormat="1" ht="12">
      <c r="A507" s="38"/>
      <c r="B507" s="39"/>
      <c r="C507" s="40"/>
      <c r="D507" s="232" t="s">
        <v>151</v>
      </c>
      <c r="E507" s="40"/>
      <c r="F507" s="233" t="s">
        <v>936</v>
      </c>
      <c r="G507" s="40"/>
      <c r="H507" s="40"/>
      <c r="I507" s="234"/>
      <c r="J507" s="40"/>
      <c r="K507" s="40"/>
      <c r="L507" s="44"/>
      <c r="M507" s="235"/>
      <c r="N507" s="236"/>
      <c r="O507" s="91"/>
      <c r="P507" s="91"/>
      <c r="Q507" s="91"/>
      <c r="R507" s="91"/>
      <c r="S507" s="91"/>
      <c r="T507" s="92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T507" s="17" t="s">
        <v>151</v>
      </c>
      <c r="AU507" s="17" t="s">
        <v>89</v>
      </c>
    </row>
    <row r="508" spans="1:51" s="13" customFormat="1" ht="12">
      <c r="A508" s="13"/>
      <c r="B508" s="237"/>
      <c r="C508" s="238"/>
      <c r="D508" s="232" t="s">
        <v>153</v>
      </c>
      <c r="E508" s="239" t="s">
        <v>215</v>
      </c>
      <c r="F508" s="240" t="s">
        <v>937</v>
      </c>
      <c r="G508" s="238"/>
      <c r="H508" s="241">
        <v>291.65</v>
      </c>
      <c r="I508" s="242"/>
      <c r="J508" s="238"/>
      <c r="K508" s="238"/>
      <c r="L508" s="243"/>
      <c r="M508" s="244"/>
      <c r="N508" s="245"/>
      <c r="O508" s="245"/>
      <c r="P508" s="245"/>
      <c r="Q508" s="245"/>
      <c r="R508" s="245"/>
      <c r="S508" s="245"/>
      <c r="T508" s="246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7" t="s">
        <v>153</v>
      </c>
      <c r="AU508" s="247" t="s">
        <v>89</v>
      </c>
      <c r="AV508" s="13" t="s">
        <v>89</v>
      </c>
      <c r="AW508" s="13" t="s">
        <v>36</v>
      </c>
      <c r="AX508" s="13" t="s">
        <v>87</v>
      </c>
      <c r="AY508" s="247" t="s">
        <v>141</v>
      </c>
    </row>
    <row r="509" spans="1:65" s="2" customFormat="1" ht="24.15" customHeight="1">
      <c r="A509" s="38"/>
      <c r="B509" s="39"/>
      <c r="C509" s="274" t="s">
        <v>938</v>
      </c>
      <c r="D509" s="274" t="s">
        <v>469</v>
      </c>
      <c r="E509" s="275" t="s">
        <v>939</v>
      </c>
      <c r="F509" s="276" t="s">
        <v>940</v>
      </c>
      <c r="G509" s="277" t="s">
        <v>311</v>
      </c>
      <c r="H509" s="278">
        <v>297.483</v>
      </c>
      <c r="I509" s="279"/>
      <c r="J509" s="280">
        <f>ROUND(I509*H509,2)</f>
        <v>0</v>
      </c>
      <c r="K509" s="276" t="s">
        <v>148</v>
      </c>
      <c r="L509" s="281"/>
      <c r="M509" s="282" t="s">
        <v>1</v>
      </c>
      <c r="N509" s="283" t="s">
        <v>44</v>
      </c>
      <c r="O509" s="91"/>
      <c r="P509" s="228">
        <f>O509*H509</f>
        <v>0</v>
      </c>
      <c r="Q509" s="228">
        <v>0.00065</v>
      </c>
      <c r="R509" s="228">
        <f>Q509*H509</f>
        <v>0.19336395</v>
      </c>
      <c r="S509" s="228">
        <v>0</v>
      </c>
      <c r="T509" s="229">
        <f>S509*H509</f>
        <v>0</v>
      </c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R509" s="230" t="s">
        <v>488</v>
      </c>
      <c r="AT509" s="230" t="s">
        <v>469</v>
      </c>
      <c r="AU509" s="230" t="s">
        <v>89</v>
      </c>
      <c r="AY509" s="17" t="s">
        <v>141</v>
      </c>
      <c r="BE509" s="231">
        <f>IF(N509="základní",J509,0)</f>
        <v>0</v>
      </c>
      <c r="BF509" s="231">
        <f>IF(N509="snížená",J509,0)</f>
        <v>0</v>
      </c>
      <c r="BG509" s="231">
        <f>IF(N509="zákl. přenesená",J509,0)</f>
        <v>0</v>
      </c>
      <c r="BH509" s="231">
        <f>IF(N509="sníž. přenesená",J509,0)</f>
        <v>0</v>
      </c>
      <c r="BI509" s="231">
        <f>IF(N509="nulová",J509,0)</f>
        <v>0</v>
      </c>
      <c r="BJ509" s="17" t="s">
        <v>87</v>
      </c>
      <c r="BK509" s="231">
        <f>ROUND(I509*H509,2)</f>
        <v>0</v>
      </c>
      <c r="BL509" s="17" t="s">
        <v>232</v>
      </c>
      <c r="BM509" s="230" t="s">
        <v>941</v>
      </c>
    </row>
    <row r="510" spans="1:47" s="2" customFormat="1" ht="12">
      <c r="A510" s="38"/>
      <c r="B510" s="39"/>
      <c r="C510" s="40"/>
      <c r="D510" s="232" t="s">
        <v>151</v>
      </c>
      <c r="E510" s="40"/>
      <c r="F510" s="233" t="s">
        <v>940</v>
      </c>
      <c r="G510" s="40"/>
      <c r="H510" s="40"/>
      <c r="I510" s="234"/>
      <c r="J510" s="40"/>
      <c r="K510" s="40"/>
      <c r="L510" s="44"/>
      <c r="M510" s="235"/>
      <c r="N510" s="236"/>
      <c r="O510" s="91"/>
      <c r="P510" s="91"/>
      <c r="Q510" s="91"/>
      <c r="R510" s="91"/>
      <c r="S510" s="91"/>
      <c r="T510" s="92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T510" s="17" t="s">
        <v>151</v>
      </c>
      <c r="AU510" s="17" t="s">
        <v>89</v>
      </c>
    </row>
    <row r="511" spans="1:51" s="13" customFormat="1" ht="12">
      <c r="A511" s="13"/>
      <c r="B511" s="237"/>
      <c r="C511" s="238"/>
      <c r="D511" s="232" t="s">
        <v>153</v>
      </c>
      <c r="E511" s="239" t="s">
        <v>1</v>
      </c>
      <c r="F511" s="240" t="s">
        <v>942</v>
      </c>
      <c r="G511" s="238"/>
      <c r="H511" s="241">
        <v>297.483</v>
      </c>
      <c r="I511" s="242"/>
      <c r="J511" s="238"/>
      <c r="K511" s="238"/>
      <c r="L511" s="243"/>
      <c r="M511" s="244"/>
      <c r="N511" s="245"/>
      <c r="O511" s="245"/>
      <c r="P511" s="245"/>
      <c r="Q511" s="245"/>
      <c r="R511" s="245"/>
      <c r="S511" s="245"/>
      <c r="T511" s="246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7" t="s">
        <v>153</v>
      </c>
      <c r="AU511" s="247" t="s">
        <v>89</v>
      </c>
      <c r="AV511" s="13" t="s">
        <v>89</v>
      </c>
      <c r="AW511" s="13" t="s">
        <v>36</v>
      </c>
      <c r="AX511" s="13" t="s">
        <v>87</v>
      </c>
      <c r="AY511" s="247" t="s">
        <v>141</v>
      </c>
    </row>
    <row r="512" spans="1:63" s="12" customFormat="1" ht="25.9" customHeight="1">
      <c r="A512" s="12"/>
      <c r="B512" s="203"/>
      <c r="C512" s="204"/>
      <c r="D512" s="205" t="s">
        <v>78</v>
      </c>
      <c r="E512" s="206" t="s">
        <v>469</v>
      </c>
      <c r="F512" s="206" t="s">
        <v>943</v>
      </c>
      <c r="G512" s="204"/>
      <c r="H512" s="204"/>
      <c r="I512" s="207"/>
      <c r="J512" s="208">
        <f>BK512</f>
        <v>0</v>
      </c>
      <c r="K512" s="204"/>
      <c r="L512" s="209"/>
      <c r="M512" s="210"/>
      <c r="N512" s="211"/>
      <c r="O512" s="211"/>
      <c r="P512" s="212">
        <f>P513</f>
        <v>0</v>
      </c>
      <c r="Q512" s="211"/>
      <c r="R512" s="212">
        <f>R513</f>
        <v>0.0194</v>
      </c>
      <c r="S512" s="211"/>
      <c r="T512" s="213">
        <f>T513</f>
        <v>0</v>
      </c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R512" s="214" t="s">
        <v>103</v>
      </c>
      <c r="AT512" s="215" t="s">
        <v>78</v>
      </c>
      <c r="AU512" s="215" t="s">
        <v>79</v>
      </c>
      <c r="AY512" s="214" t="s">
        <v>141</v>
      </c>
      <c r="BK512" s="216">
        <f>BK513</f>
        <v>0</v>
      </c>
    </row>
    <row r="513" spans="1:63" s="12" customFormat="1" ht="22.8" customHeight="1">
      <c r="A513" s="12"/>
      <c r="B513" s="203"/>
      <c r="C513" s="204"/>
      <c r="D513" s="205" t="s">
        <v>78</v>
      </c>
      <c r="E513" s="217" t="s">
        <v>944</v>
      </c>
      <c r="F513" s="217" t="s">
        <v>945</v>
      </c>
      <c r="G513" s="204"/>
      <c r="H513" s="204"/>
      <c r="I513" s="207"/>
      <c r="J513" s="218">
        <f>BK513</f>
        <v>0</v>
      </c>
      <c r="K513" s="204"/>
      <c r="L513" s="209"/>
      <c r="M513" s="210"/>
      <c r="N513" s="211"/>
      <c r="O513" s="211"/>
      <c r="P513" s="212">
        <f>SUM(P514:P524)</f>
        <v>0</v>
      </c>
      <c r="Q513" s="211"/>
      <c r="R513" s="212">
        <f>SUM(R514:R524)</f>
        <v>0.0194</v>
      </c>
      <c r="S513" s="211"/>
      <c r="T513" s="213">
        <f>SUM(T514:T524)</f>
        <v>0</v>
      </c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R513" s="214" t="s">
        <v>103</v>
      </c>
      <c r="AT513" s="215" t="s">
        <v>78</v>
      </c>
      <c r="AU513" s="215" t="s">
        <v>87</v>
      </c>
      <c r="AY513" s="214" t="s">
        <v>141</v>
      </c>
      <c r="BK513" s="216">
        <f>SUM(BK514:BK524)</f>
        <v>0</v>
      </c>
    </row>
    <row r="514" spans="1:65" s="2" customFormat="1" ht="24.15" customHeight="1">
      <c r="A514" s="38"/>
      <c r="B514" s="39"/>
      <c r="C514" s="219" t="s">
        <v>946</v>
      </c>
      <c r="D514" s="219" t="s">
        <v>144</v>
      </c>
      <c r="E514" s="220" t="s">
        <v>947</v>
      </c>
      <c r="F514" s="221" t="s">
        <v>948</v>
      </c>
      <c r="G514" s="222" t="s">
        <v>949</v>
      </c>
      <c r="H514" s="223">
        <v>2</v>
      </c>
      <c r="I514" s="224"/>
      <c r="J514" s="225">
        <f>ROUND(I514*H514,2)</f>
        <v>0</v>
      </c>
      <c r="K514" s="221" t="s">
        <v>148</v>
      </c>
      <c r="L514" s="44"/>
      <c r="M514" s="226" t="s">
        <v>1</v>
      </c>
      <c r="N514" s="227" t="s">
        <v>44</v>
      </c>
      <c r="O514" s="91"/>
      <c r="P514" s="228">
        <f>O514*H514</f>
        <v>0</v>
      </c>
      <c r="Q514" s="228">
        <v>0.0088</v>
      </c>
      <c r="R514" s="228">
        <f>Q514*H514</f>
        <v>0.0176</v>
      </c>
      <c r="S514" s="228">
        <v>0</v>
      </c>
      <c r="T514" s="229">
        <f>S514*H514</f>
        <v>0</v>
      </c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R514" s="230" t="s">
        <v>644</v>
      </c>
      <c r="AT514" s="230" t="s">
        <v>144</v>
      </c>
      <c r="AU514" s="230" t="s">
        <v>89</v>
      </c>
      <c r="AY514" s="17" t="s">
        <v>141</v>
      </c>
      <c r="BE514" s="231">
        <f>IF(N514="základní",J514,0)</f>
        <v>0</v>
      </c>
      <c r="BF514" s="231">
        <f>IF(N514="snížená",J514,0)</f>
        <v>0</v>
      </c>
      <c r="BG514" s="231">
        <f>IF(N514="zákl. přenesená",J514,0)</f>
        <v>0</v>
      </c>
      <c r="BH514" s="231">
        <f>IF(N514="sníž. přenesená",J514,0)</f>
        <v>0</v>
      </c>
      <c r="BI514" s="231">
        <f>IF(N514="nulová",J514,0)</f>
        <v>0</v>
      </c>
      <c r="BJ514" s="17" t="s">
        <v>87</v>
      </c>
      <c r="BK514" s="231">
        <f>ROUND(I514*H514,2)</f>
        <v>0</v>
      </c>
      <c r="BL514" s="17" t="s">
        <v>644</v>
      </c>
      <c r="BM514" s="230" t="s">
        <v>950</v>
      </c>
    </row>
    <row r="515" spans="1:47" s="2" customFormat="1" ht="12">
      <c r="A515" s="38"/>
      <c r="B515" s="39"/>
      <c r="C515" s="40"/>
      <c r="D515" s="232" t="s">
        <v>151</v>
      </c>
      <c r="E515" s="40"/>
      <c r="F515" s="233" t="s">
        <v>951</v>
      </c>
      <c r="G515" s="40"/>
      <c r="H515" s="40"/>
      <c r="I515" s="234"/>
      <c r="J515" s="40"/>
      <c r="K515" s="40"/>
      <c r="L515" s="44"/>
      <c r="M515" s="235"/>
      <c r="N515" s="236"/>
      <c r="O515" s="91"/>
      <c r="P515" s="91"/>
      <c r="Q515" s="91"/>
      <c r="R515" s="91"/>
      <c r="S515" s="91"/>
      <c r="T515" s="92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T515" s="17" t="s">
        <v>151</v>
      </c>
      <c r="AU515" s="17" t="s">
        <v>89</v>
      </c>
    </row>
    <row r="516" spans="1:65" s="2" customFormat="1" ht="24.15" customHeight="1">
      <c r="A516" s="38"/>
      <c r="B516" s="39"/>
      <c r="C516" s="219" t="s">
        <v>952</v>
      </c>
      <c r="D516" s="219" t="s">
        <v>144</v>
      </c>
      <c r="E516" s="220" t="s">
        <v>953</v>
      </c>
      <c r="F516" s="221" t="s">
        <v>954</v>
      </c>
      <c r="G516" s="222" t="s">
        <v>535</v>
      </c>
      <c r="H516" s="223">
        <v>20</v>
      </c>
      <c r="I516" s="224"/>
      <c r="J516" s="225">
        <f>ROUND(I516*H516,2)</f>
        <v>0</v>
      </c>
      <c r="K516" s="221" t="s">
        <v>148</v>
      </c>
      <c r="L516" s="44"/>
      <c r="M516" s="226" t="s">
        <v>1</v>
      </c>
      <c r="N516" s="227" t="s">
        <v>44</v>
      </c>
      <c r="O516" s="91"/>
      <c r="P516" s="228">
        <f>O516*H516</f>
        <v>0</v>
      </c>
      <c r="Q516" s="228">
        <v>0</v>
      </c>
      <c r="R516" s="228">
        <f>Q516*H516</f>
        <v>0</v>
      </c>
      <c r="S516" s="228">
        <v>0</v>
      </c>
      <c r="T516" s="229">
        <f>S516*H516</f>
        <v>0</v>
      </c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R516" s="230" t="s">
        <v>644</v>
      </c>
      <c r="AT516" s="230" t="s">
        <v>144</v>
      </c>
      <c r="AU516" s="230" t="s">
        <v>89</v>
      </c>
      <c r="AY516" s="17" t="s">
        <v>141</v>
      </c>
      <c r="BE516" s="231">
        <f>IF(N516="základní",J516,0)</f>
        <v>0</v>
      </c>
      <c r="BF516" s="231">
        <f>IF(N516="snížená",J516,0)</f>
        <v>0</v>
      </c>
      <c r="BG516" s="231">
        <f>IF(N516="zákl. přenesená",J516,0)</f>
        <v>0</v>
      </c>
      <c r="BH516" s="231">
        <f>IF(N516="sníž. přenesená",J516,0)</f>
        <v>0</v>
      </c>
      <c r="BI516" s="231">
        <f>IF(N516="nulová",J516,0)</f>
        <v>0</v>
      </c>
      <c r="BJ516" s="17" t="s">
        <v>87</v>
      </c>
      <c r="BK516" s="231">
        <f>ROUND(I516*H516,2)</f>
        <v>0</v>
      </c>
      <c r="BL516" s="17" t="s">
        <v>644</v>
      </c>
      <c r="BM516" s="230" t="s">
        <v>955</v>
      </c>
    </row>
    <row r="517" spans="1:47" s="2" customFormat="1" ht="12">
      <c r="A517" s="38"/>
      <c r="B517" s="39"/>
      <c r="C517" s="40"/>
      <c r="D517" s="232" t="s">
        <v>151</v>
      </c>
      <c r="E517" s="40"/>
      <c r="F517" s="233" t="s">
        <v>956</v>
      </c>
      <c r="G517" s="40"/>
      <c r="H517" s="40"/>
      <c r="I517" s="234"/>
      <c r="J517" s="40"/>
      <c r="K517" s="40"/>
      <c r="L517" s="44"/>
      <c r="M517" s="235"/>
      <c r="N517" s="236"/>
      <c r="O517" s="91"/>
      <c r="P517" s="91"/>
      <c r="Q517" s="91"/>
      <c r="R517" s="91"/>
      <c r="S517" s="91"/>
      <c r="T517" s="92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T517" s="17" t="s">
        <v>151</v>
      </c>
      <c r="AU517" s="17" t="s">
        <v>89</v>
      </c>
    </row>
    <row r="518" spans="1:51" s="13" customFormat="1" ht="12">
      <c r="A518" s="13"/>
      <c r="B518" s="237"/>
      <c r="C518" s="238"/>
      <c r="D518" s="232" t="s">
        <v>153</v>
      </c>
      <c r="E518" s="239" t="s">
        <v>266</v>
      </c>
      <c r="F518" s="240" t="s">
        <v>267</v>
      </c>
      <c r="G518" s="238"/>
      <c r="H518" s="241">
        <v>20</v>
      </c>
      <c r="I518" s="242"/>
      <c r="J518" s="238"/>
      <c r="K518" s="238"/>
      <c r="L518" s="243"/>
      <c r="M518" s="244"/>
      <c r="N518" s="245"/>
      <c r="O518" s="245"/>
      <c r="P518" s="245"/>
      <c r="Q518" s="245"/>
      <c r="R518" s="245"/>
      <c r="S518" s="245"/>
      <c r="T518" s="246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7" t="s">
        <v>153</v>
      </c>
      <c r="AU518" s="247" t="s">
        <v>89</v>
      </c>
      <c r="AV518" s="13" t="s">
        <v>89</v>
      </c>
      <c r="AW518" s="13" t="s">
        <v>36</v>
      </c>
      <c r="AX518" s="13" t="s">
        <v>87</v>
      </c>
      <c r="AY518" s="247" t="s">
        <v>141</v>
      </c>
    </row>
    <row r="519" spans="1:65" s="2" customFormat="1" ht="24.15" customHeight="1">
      <c r="A519" s="38"/>
      <c r="B519" s="39"/>
      <c r="C519" s="219" t="s">
        <v>957</v>
      </c>
      <c r="D519" s="219" t="s">
        <v>144</v>
      </c>
      <c r="E519" s="220" t="s">
        <v>958</v>
      </c>
      <c r="F519" s="221" t="s">
        <v>959</v>
      </c>
      <c r="G519" s="222" t="s">
        <v>535</v>
      </c>
      <c r="H519" s="223">
        <v>20</v>
      </c>
      <c r="I519" s="224"/>
      <c r="J519" s="225">
        <f>ROUND(I519*H519,2)</f>
        <v>0</v>
      </c>
      <c r="K519" s="221" t="s">
        <v>148</v>
      </c>
      <c r="L519" s="44"/>
      <c r="M519" s="226" t="s">
        <v>1</v>
      </c>
      <c r="N519" s="227" t="s">
        <v>44</v>
      </c>
      <c r="O519" s="91"/>
      <c r="P519" s="228">
        <f>O519*H519</f>
        <v>0</v>
      </c>
      <c r="Q519" s="228">
        <v>0</v>
      </c>
      <c r="R519" s="228">
        <f>Q519*H519</f>
        <v>0</v>
      </c>
      <c r="S519" s="228">
        <v>0</v>
      </c>
      <c r="T519" s="229">
        <f>S519*H519</f>
        <v>0</v>
      </c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R519" s="230" t="s">
        <v>644</v>
      </c>
      <c r="AT519" s="230" t="s">
        <v>144</v>
      </c>
      <c r="AU519" s="230" t="s">
        <v>89</v>
      </c>
      <c r="AY519" s="17" t="s">
        <v>141</v>
      </c>
      <c r="BE519" s="231">
        <f>IF(N519="základní",J519,0)</f>
        <v>0</v>
      </c>
      <c r="BF519" s="231">
        <f>IF(N519="snížená",J519,0)</f>
        <v>0</v>
      </c>
      <c r="BG519" s="231">
        <f>IF(N519="zákl. přenesená",J519,0)</f>
        <v>0</v>
      </c>
      <c r="BH519" s="231">
        <f>IF(N519="sníž. přenesená",J519,0)</f>
        <v>0</v>
      </c>
      <c r="BI519" s="231">
        <f>IF(N519="nulová",J519,0)</f>
        <v>0</v>
      </c>
      <c r="BJ519" s="17" t="s">
        <v>87</v>
      </c>
      <c r="BK519" s="231">
        <f>ROUND(I519*H519,2)</f>
        <v>0</v>
      </c>
      <c r="BL519" s="17" t="s">
        <v>644</v>
      </c>
      <c r="BM519" s="230" t="s">
        <v>960</v>
      </c>
    </row>
    <row r="520" spans="1:47" s="2" customFormat="1" ht="12">
      <c r="A520" s="38"/>
      <c r="B520" s="39"/>
      <c r="C520" s="40"/>
      <c r="D520" s="232" t="s">
        <v>151</v>
      </c>
      <c r="E520" s="40"/>
      <c r="F520" s="233" t="s">
        <v>961</v>
      </c>
      <c r="G520" s="40"/>
      <c r="H520" s="40"/>
      <c r="I520" s="234"/>
      <c r="J520" s="40"/>
      <c r="K520" s="40"/>
      <c r="L520" s="44"/>
      <c r="M520" s="235"/>
      <c r="N520" s="236"/>
      <c r="O520" s="91"/>
      <c r="P520" s="91"/>
      <c r="Q520" s="91"/>
      <c r="R520" s="91"/>
      <c r="S520" s="91"/>
      <c r="T520" s="92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T520" s="17" t="s">
        <v>151</v>
      </c>
      <c r="AU520" s="17" t="s">
        <v>89</v>
      </c>
    </row>
    <row r="521" spans="1:51" s="13" customFormat="1" ht="12">
      <c r="A521" s="13"/>
      <c r="B521" s="237"/>
      <c r="C521" s="238"/>
      <c r="D521" s="232" t="s">
        <v>153</v>
      </c>
      <c r="E521" s="239" t="s">
        <v>1</v>
      </c>
      <c r="F521" s="240" t="s">
        <v>266</v>
      </c>
      <c r="G521" s="238"/>
      <c r="H521" s="241">
        <v>20</v>
      </c>
      <c r="I521" s="242"/>
      <c r="J521" s="238"/>
      <c r="K521" s="238"/>
      <c r="L521" s="243"/>
      <c r="M521" s="244"/>
      <c r="N521" s="245"/>
      <c r="O521" s="245"/>
      <c r="P521" s="245"/>
      <c r="Q521" s="245"/>
      <c r="R521" s="245"/>
      <c r="S521" s="245"/>
      <c r="T521" s="246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7" t="s">
        <v>153</v>
      </c>
      <c r="AU521" s="247" t="s">
        <v>89</v>
      </c>
      <c r="AV521" s="13" t="s">
        <v>89</v>
      </c>
      <c r="AW521" s="13" t="s">
        <v>36</v>
      </c>
      <c r="AX521" s="13" t="s">
        <v>87</v>
      </c>
      <c r="AY521" s="247" t="s">
        <v>141</v>
      </c>
    </row>
    <row r="522" spans="1:65" s="2" customFormat="1" ht="16.5" customHeight="1">
      <c r="A522" s="38"/>
      <c r="B522" s="39"/>
      <c r="C522" s="219" t="s">
        <v>962</v>
      </c>
      <c r="D522" s="219" t="s">
        <v>144</v>
      </c>
      <c r="E522" s="220" t="s">
        <v>963</v>
      </c>
      <c r="F522" s="221" t="s">
        <v>964</v>
      </c>
      <c r="G522" s="222" t="s">
        <v>535</v>
      </c>
      <c r="H522" s="223">
        <v>20</v>
      </c>
      <c r="I522" s="224"/>
      <c r="J522" s="225">
        <f>ROUND(I522*H522,2)</f>
        <v>0</v>
      </c>
      <c r="K522" s="221" t="s">
        <v>148</v>
      </c>
      <c r="L522" s="44"/>
      <c r="M522" s="226" t="s">
        <v>1</v>
      </c>
      <c r="N522" s="227" t="s">
        <v>44</v>
      </c>
      <c r="O522" s="91"/>
      <c r="P522" s="228">
        <f>O522*H522</f>
        <v>0</v>
      </c>
      <c r="Q522" s="228">
        <v>9E-05</v>
      </c>
      <c r="R522" s="228">
        <f>Q522*H522</f>
        <v>0.0018000000000000002</v>
      </c>
      <c r="S522" s="228">
        <v>0</v>
      </c>
      <c r="T522" s="229">
        <f>S522*H522</f>
        <v>0</v>
      </c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R522" s="230" t="s">
        <v>644</v>
      </c>
      <c r="AT522" s="230" t="s">
        <v>144</v>
      </c>
      <c r="AU522" s="230" t="s">
        <v>89</v>
      </c>
      <c r="AY522" s="17" t="s">
        <v>141</v>
      </c>
      <c r="BE522" s="231">
        <f>IF(N522="základní",J522,0)</f>
        <v>0</v>
      </c>
      <c r="BF522" s="231">
        <f>IF(N522="snížená",J522,0)</f>
        <v>0</v>
      </c>
      <c r="BG522" s="231">
        <f>IF(N522="zákl. přenesená",J522,0)</f>
        <v>0</v>
      </c>
      <c r="BH522" s="231">
        <f>IF(N522="sníž. přenesená",J522,0)</f>
        <v>0</v>
      </c>
      <c r="BI522" s="231">
        <f>IF(N522="nulová",J522,0)</f>
        <v>0</v>
      </c>
      <c r="BJ522" s="17" t="s">
        <v>87</v>
      </c>
      <c r="BK522" s="231">
        <f>ROUND(I522*H522,2)</f>
        <v>0</v>
      </c>
      <c r="BL522" s="17" t="s">
        <v>644</v>
      </c>
      <c r="BM522" s="230" t="s">
        <v>965</v>
      </c>
    </row>
    <row r="523" spans="1:47" s="2" customFormat="1" ht="12">
      <c r="A523" s="38"/>
      <c r="B523" s="39"/>
      <c r="C523" s="40"/>
      <c r="D523" s="232" t="s">
        <v>151</v>
      </c>
      <c r="E523" s="40"/>
      <c r="F523" s="233" t="s">
        <v>966</v>
      </c>
      <c r="G523" s="40"/>
      <c r="H523" s="40"/>
      <c r="I523" s="234"/>
      <c r="J523" s="40"/>
      <c r="K523" s="40"/>
      <c r="L523" s="44"/>
      <c r="M523" s="235"/>
      <c r="N523" s="236"/>
      <c r="O523" s="91"/>
      <c r="P523" s="91"/>
      <c r="Q523" s="91"/>
      <c r="R523" s="91"/>
      <c r="S523" s="91"/>
      <c r="T523" s="92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T523" s="17" t="s">
        <v>151</v>
      </c>
      <c r="AU523" s="17" t="s">
        <v>89</v>
      </c>
    </row>
    <row r="524" spans="1:51" s="13" customFormat="1" ht="12">
      <c r="A524" s="13"/>
      <c r="B524" s="237"/>
      <c r="C524" s="238"/>
      <c r="D524" s="232" t="s">
        <v>153</v>
      </c>
      <c r="E524" s="239" t="s">
        <v>1</v>
      </c>
      <c r="F524" s="240" t="s">
        <v>266</v>
      </c>
      <c r="G524" s="238"/>
      <c r="H524" s="241">
        <v>20</v>
      </c>
      <c r="I524" s="242"/>
      <c r="J524" s="238"/>
      <c r="K524" s="238"/>
      <c r="L524" s="243"/>
      <c r="M524" s="259"/>
      <c r="N524" s="260"/>
      <c r="O524" s="260"/>
      <c r="P524" s="260"/>
      <c r="Q524" s="260"/>
      <c r="R524" s="260"/>
      <c r="S524" s="260"/>
      <c r="T524" s="261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7" t="s">
        <v>153</v>
      </c>
      <c r="AU524" s="247" t="s">
        <v>89</v>
      </c>
      <c r="AV524" s="13" t="s">
        <v>89</v>
      </c>
      <c r="AW524" s="13" t="s">
        <v>36</v>
      </c>
      <c r="AX524" s="13" t="s">
        <v>87</v>
      </c>
      <c r="AY524" s="247" t="s">
        <v>141</v>
      </c>
    </row>
    <row r="525" spans="1:31" s="2" customFormat="1" ht="6.95" customHeight="1">
      <c r="A525" s="38"/>
      <c r="B525" s="66"/>
      <c r="C525" s="67"/>
      <c r="D525" s="67"/>
      <c r="E525" s="67"/>
      <c r="F525" s="67"/>
      <c r="G525" s="67"/>
      <c r="H525" s="67"/>
      <c r="I525" s="67"/>
      <c r="J525" s="67"/>
      <c r="K525" s="67"/>
      <c r="L525" s="44"/>
      <c r="M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</row>
  </sheetData>
  <sheetProtection password="CC35" sheet="1" objects="1" scenarios="1" formatColumns="0" formatRows="0" autoFilter="0"/>
  <autoFilter ref="C128:K524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  <c r="AZ2" s="136" t="s">
        <v>967</v>
      </c>
      <c r="BA2" s="136" t="s">
        <v>1</v>
      </c>
      <c r="BB2" s="136" t="s">
        <v>1</v>
      </c>
      <c r="BC2" s="136" t="s">
        <v>725</v>
      </c>
      <c r="BD2" s="136" t="s">
        <v>89</v>
      </c>
    </row>
    <row r="3" spans="2:5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89</v>
      </c>
      <c r="AZ3" s="136" t="s">
        <v>968</v>
      </c>
      <c r="BA3" s="136" t="s">
        <v>1</v>
      </c>
      <c r="BB3" s="136" t="s">
        <v>1</v>
      </c>
      <c r="BC3" s="136" t="s">
        <v>969</v>
      </c>
      <c r="BD3" s="136" t="s">
        <v>89</v>
      </c>
    </row>
    <row r="4" spans="2:56" s="1" customFormat="1" ht="24.95" customHeight="1">
      <c r="B4" s="20"/>
      <c r="D4" s="139" t="s">
        <v>104</v>
      </c>
      <c r="L4" s="20"/>
      <c r="M4" s="140" t="s">
        <v>10</v>
      </c>
      <c r="AT4" s="17" t="s">
        <v>4</v>
      </c>
      <c r="AZ4" s="136" t="s">
        <v>970</v>
      </c>
      <c r="BA4" s="136" t="s">
        <v>1</v>
      </c>
      <c r="BB4" s="136" t="s">
        <v>1</v>
      </c>
      <c r="BC4" s="136" t="s">
        <v>971</v>
      </c>
      <c r="BD4" s="136" t="s">
        <v>89</v>
      </c>
    </row>
    <row r="5" spans="2:56" s="1" customFormat="1" ht="6.95" customHeight="1">
      <c r="B5" s="20"/>
      <c r="L5" s="20"/>
      <c r="AZ5" s="136" t="s">
        <v>972</v>
      </c>
      <c r="BA5" s="136" t="s">
        <v>1</v>
      </c>
      <c r="BB5" s="136" t="s">
        <v>1</v>
      </c>
      <c r="BC5" s="136" t="s">
        <v>87</v>
      </c>
      <c r="BD5" s="136" t="s">
        <v>89</v>
      </c>
    </row>
    <row r="6" spans="2:56" s="1" customFormat="1" ht="12" customHeight="1">
      <c r="B6" s="20"/>
      <c r="D6" s="141" t="s">
        <v>16</v>
      </c>
      <c r="L6" s="20"/>
      <c r="AZ6" s="136" t="s">
        <v>973</v>
      </c>
      <c r="BA6" s="136" t="s">
        <v>1</v>
      </c>
      <c r="BB6" s="136" t="s">
        <v>1</v>
      </c>
      <c r="BC6" s="136" t="s">
        <v>263</v>
      </c>
      <c r="BD6" s="136" t="s">
        <v>89</v>
      </c>
    </row>
    <row r="7" spans="2:56" s="1" customFormat="1" ht="16.5" customHeight="1">
      <c r="B7" s="20"/>
      <c r="E7" s="142" t="str">
        <f>'Rekapitulace stavby'!K6</f>
        <v>Ostrov, Rekonstrukce Tylovy ulice</v>
      </c>
      <c r="F7" s="141"/>
      <c r="G7" s="141"/>
      <c r="H7" s="141"/>
      <c r="L7" s="20"/>
      <c r="AZ7" s="136" t="s">
        <v>974</v>
      </c>
      <c r="BA7" s="136" t="s">
        <v>1</v>
      </c>
      <c r="BB7" s="136" t="s">
        <v>1</v>
      </c>
      <c r="BC7" s="136" t="s">
        <v>346</v>
      </c>
      <c r="BD7" s="136" t="s">
        <v>89</v>
      </c>
    </row>
    <row r="8" spans="1:56" s="2" customFormat="1" ht="12" customHeight="1">
      <c r="A8" s="38"/>
      <c r="B8" s="44"/>
      <c r="C8" s="38"/>
      <c r="D8" s="141" t="s">
        <v>109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136" t="s">
        <v>975</v>
      </c>
      <c r="BA8" s="136" t="s">
        <v>1</v>
      </c>
      <c r="BB8" s="136" t="s">
        <v>1</v>
      </c>
      <c r="BC8" s="136" t="s">
        <v>87</v>
      </c>
      <c r="BD8" s="136" t="s">
        <v>89</v>
      </c>
    </row>
    <row r="9" spans="1:56" s="2" customFormat="1" ht="16.5" customHeight="1">
      <c r="A9" s="38"/>
      <c r="B9" s="44"/>
      <c r="C9" s="38"/>
      <c r="D9" s="38"/>
      <c r="E9" s="143" t="s">
        <v>976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136" t="s">
        <v>977</v>
      </c>
      <c r="BA9" s="136" t="s">
        <v>1</v>
      </c>
      <c r="BB9" s="136" t="s">
        <v>1</v>
      </c>
      <c r="BC9" s="136" t="s">
        <v>142</v>
      </c>
      <c r="BD9" s="136" t="s">
        <v>89</v>
      </c>
    </row>
    <row r="10" spans="1:56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136" t="s">
        <v>978</v>
      </c>
      <c r="BA10" s="136" t="s">
        <v>1</v>
      </c>
      <c r="BB10" s="136" t="s">
        <v>1</v>
      </c>
      <c r="BC10" s="136" t="s">
        <v>979</v>
      </c>
      <c r="BD10" s="136" t="s">
        <v>89</v>
      </c>
    </row>
    <row r="11" spans="1:56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136" t="s">
        <v>980</v>
      </c>
      <c r="BA11" s="136" t="s">
        <v>1</v>
      </c>
      <c r="BB11" s="136" t="s">
        <v>1</v>
      </c>
      <c r="BC11" s="136" t="s">
        <v>981</v>
      </c>
      <c r="BD11" s="136" t="s">
        <v>89</v>
      </c>
    </row>
    <row r="12" spans="1:56" s="2" customFormat="1" ht="12" customHeight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4. 4. 2022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136" t="s">
        <v>982</v>
      </c>
      <c r="BA12" s="136" t="s">
        <v>1</v>
      </c>
      <c r="BB12" s="136" t="s">
        <v>1</v>
      </c>
      <c r="BC12" s="136" t="s">
        <v>983</v>
      </c>
      <c r="BD12" s="136" t="s">
        <v>89</v>
      </c>
    </row>
    <row r="13" spans="1:56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Z13" s="136" t="s">
        <v>984</v>
      </c>
      <c r="BA13" s="136" t="s">
        <v>1</v>
      </c>
      <c r="BB13" s="136" t="s">
        <v>1</v>
      </c>
      <c r="BC13" s="136" t="s">
        <v>985</v>
      </c>
      <c r="BD13" s="136" t="s">
        <v>89</v>
      </c>
    </row>
    <row r="14" spans="1:56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Z14" s="136" t="s">
        <v>986</v>
      </c>
      <c r="BA14" s="136" t="s">
        <v>1</v>
      </c>
      <c r="BB14" s="136" t="s">
        <v>1</v>
      </c>
      <c r="BC14" s="136" t="s">
        <v>987</v>
      </c>
      <c r="BD14" s="136" t="s">
        <v>89</v>
      </c>
    </row>
    <row r="15" spans="1:56" s="2" customFormat="1" ht="18" customHeight="1">
      <c r="A15" s="38"/>
      <c r="B15" s="44"/>
      <c r="C15" s="38"/>
      <c r="D15" s="38"/>
      <c r="E15" s="144" t="s">
        <v>27</v>
      </c>
      <c r="F15" s="38"/>
      <c r="G15" s="38"/>
      <c r="H15" s="38"/>
      <c r="I15" s="141" t="s">
        <v>28</v>
      </c>
      <c r="J15" s="144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Z15" s="136" t="s">
        <v>988</v>
      </c>
      <c r="BA15" s="136" t="s">
        <v>1</v>
      </c>
      <c r="BB15" s="136" t="s">
        <v>1</v>
      </c>
      <c r="BC15" s="136" t="s">
        <v>989</v>
      </c>
      <c r="BD15" s="136" t="s">
        <v>89</v>
      </c>
    </row>
    <row r="16" spans="1:56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Z16" s="136" t="s">
        <v>990</v>
      </c>
      <c r="BA16" s="136" t="s">
        <v>1</v>
      </c>
      <c r="BB16" s="136" t="s">
        <v>1</v>
      </c>
      <c r="BC16" s="136" t="s">
        <v>991</v>
      </c>
      <c r="BD16" s="136" t="s">
        <v>89</v>
      </c>
    </row>
    <row r="17" spans="1:56" s="2" customFormat="1" ht="12" customHeight="1">
      <c r="A17" s="38"/>
      <c r="B17" s="44"/>
      <c r="C17" s="38"/>
      <c r="D17" s="141" t="s">
        <v>30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Z17" s="136" t="s">
        <v>992</v>
      </c>
      <c r="BA17" s="136" t="s">
        <v>1</v>
      </c>
      <c r="BB17" s="136" t="s">
        <v>1</v>
      </c>
      <c r="BC17" s="136" t="s">
        <v>149</v>
      </c>
      <c r="BD17" s="136" t="s">
        <v>89</v>
      </c>
    </row>
    <row r="18" spans="1:56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Z18" s="136" t="s">
        <v>270</v>
      </c>
      <c r="BA18" s="136" t="s">
        <v>1</v>
      </c>
      <c r="BB18" s="136" t="s">
        <v>1</v>
      </c>
      <c r="BC18" s="136" t="s">
        <v>993</v>
      </c>
      <c r="BD18" s="136" t="s">
        <v>89</v>
      </c>
    </row>
    <row r="19" spans="1:56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Z19" s="136" t="s">
        <v>994</v>
      </c>
      <c r="BA19" s="136" t="s">
        <v>1</v>
      </c>
      <c r="BB19" s="136" t="s">
        <v>1</v>
      </c>
      <c r="BC19" s="136" t="s">
        <v>995</v>
      </c>
      <c r="BD19" s="136" t="s">
        <v>89</v>
      </c>
    </row>
    <row r="20" spans="1:31" s="2" customFormat="1" ht="12" customHeight="1">
      <c r="A20" s="38"/>
      <c r="B20" s="44"/>
      <c r="C20" s="38"/>
      <c r="D20" s="141" t="s">
        <v>32</v>
      </c>
      <c r="E20" s="38"/>
      <c r="F20" s="38"/>
      <c r="G20" s="38"/>
      <c r="H20" s="38"/>
      <c r="I20" s="141" t="s">
        <v>25</v>
      </c>
      <c r="J20" s="144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34</v>
      </c>
      <c r="F21" s="38"/>
      <c r="G21" s="38"/>
      <c r="H21" s="38"/>
      <c r="I21" s="141" t="s">
        <v>28</v>
      </c>
      <c r="J21" s="144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37</v>
      </c>
      <c r="E23" s="38"/>
      <c r="F23" s="38"/>
      <c r="G23" s="38"/>
      <c r="H23" s="38"/>
      <c r="I23" s="141" t="s">
        <v>25</v>
      </c>
      <c r="J23" s="144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34</v>
      </c>
      <c r="F24" s="38"/>
      <c r="G24" s="38"/>
      <c r="H24" s="38"/>
      <c r="I24" s="141" t="s">
        <v>28</v>
      </c>
      <c r="J24" s="144" t="s">
        <v>35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39</v>
      </c>
      <c r="E30" s="38"/>
      <c r="F30" s="38"/>
      <c r="G30" s="38"/>
      <c r="H30" s="38"/>
      <c r="I30" s="38"/>
      <c r="J30" s="152">
        <f>ROUND(J125,2)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0"/>
      <c r="E31" s="150"/>
      <c r="F31" s="150"/>
      <c r="G31" s="150"/>
      <c r="H31" s="150"/>
      <c r="I31" s="150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41</v>
      </c>
      <c r="G32" s="38"/>
      <c r="H32" s="38"/>
      <c r="I32" s="153" t="s">
        <v>40</v>
      </c>
      <c r="J32" s="153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4" t="s">
        <v>43</v>
      </c>
      <c r="E33" s="141" t="s">
        <v>44</v>
      </c>
      <c r="F33" s="155">
        <f>ROUND((SUM(BE125:BE267)),2)</f>
        <v>0</v>
      </c>
      <c r="G33" s="38"/>
      <c r="H33" s="38"/>
      <c r="I33" s="156">
        <v>0.21</v>
      </c>
      <c r="J33" s="155">
        <f>ROUND(((SUM(BE125:BE267))*I33),2)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1" t="s">
        <v>45</v>
      </c>
      <c r="F34" s="155">
        <f>ROUND((SUM(BF125:BF267)),2)</f>
        <v>0</v>
      </c>
      <c r="G34" s="38"/>
      <c r="H34" s="38"/>
      <c r="I34" s="156">
        <v>0.15</v>
      </c>
      <c r="J34" s="155">
        <f>ROUND(((SUM(BF125:BF267))*I34),2)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1" t="s">
        <v>46</v>
      </c>
      <c r="F35" s="155">
        <f>ROUND((SUM(BG125:BG267)),2)</f>
        <v>0</v>
      </c>
      <c r="G35" s="38"/>
      <c r="H35" s="38"/>
      <c r="I35" s="156">
        <v>0.21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1" t="s">
        <v>47</v>
      </c>
      <c r="F36" s="155">
        <f>ROUND((SUM(BH125:BH267)),2)</f>
        <v>0</v>
      </c>
      <c r="G36" s="38"/>
      <c r="H36" s="38"/>
      <c r="I36" s="156">
        <v>0.15</v>
      </c>
      <c r="J36" s="155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48</v>
      </c>
      <c r="F37" s="155">
        <f>ROUND((SUM(BI125:BI267)),2)</f>
        <v>0</v>
      </c>
      <c r="G37" s="38"/>
      <c r="H37" s="38"/>
      <c r="I37" s="156">
        <v>0</v>
      </c>
      <c r="J37" s="15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59"/>
      <c r="J39" s="162">
        <f>SUM(J30:J37)</f>
        <v>0</v>
      </c>
      <c r="K39" s="163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4" t="s">
        <v>52</v>
      </c>
      <c r="E50" s="165"/>
      <c r="F50" s="165"/>
      <c r="G50" s="164" t="s">
        <v>53</v>
      </c>
      <c r="H50" s="165"/>
      <c r="I50" s="165"/>
      <c r="J50" s="165"/>
      <c r="K50" s="16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6" t="s">
        <v>54</v>
      </c>
      <c r="E61" s="167"/>
      <c r="F61" s="168" t="s">
        <v>55</v>
      </c>
      <c r="G61" s="166" t="s">
        <v>54</v>
      </c>
      <c r="H61" s="167"/>
      <c r="I61" s="167"/>
      <c r="J61" s="169" t="s">
        <v>55</v>
      </c>
      <c r="K61" s="16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4" t="s">
        <v>56</v>
      </c>
      <c r="E65" s="170"/>
      <c r="F65" s="170"/>
      <c r="G65" s="164" t="s">
        <v>57</v>
      </c>
      <c r="H65" s="170"/>
      <c r="I65" s="170"/>
      <c r="J65" s="170"/>
      <c r="K65" s="17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6" t="s">
        <v>54</v>
      </c>
      <c r="E76" s="167"/>
      <c r="F76" s="168" t="s">
        <v>55</v>
      </c>
      <c r="G76" s="166" t="s">
        <v>54</v>
      </c>
      <c r="H76" s="167"/>
      <c r="I76" s="167"/>
      <c r="J76" s="169" t="s">
        <v>55</v>
      </c>
      <c r="K76" s="16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5" t="str">
        <f>E7</f>
        <v>Ostrov, Rekonstrukce Tylovy ulice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SO431 - VO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Ostrov</v>
      </c>
      <c r="G89" s="40"/>
      <c r="H89" s="40"/>
      <c r="I89" s="32" t="s">
        <v>22</v>
      </c>
      <c r="J89" s="79" t="str">
        <f>IF(J12="","",J12)</f>
        <v>4. 4. 2022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Ostrov</v>
      </c>
      <c r="G91" s="40"/>
      <c r="H91" s="40"/>
      <c r="I91" s="32" t="s">
        <v>32</v>
      </c>
      <c r="J91" s="36" t="str">
        <f>E21</f>
        <v>Ing. Igor Hrazdil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Ing. Igor Hrazdil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6" t="s">
        <v>120</v>
      </c>
      <c r="D94" s="177"/>
      <c r="E94" s="177"/>
      <c r="F94" s="177"/>
      <c r="G94" s="177"/>
      <c r="H94" s="177"/>
      <c r="I94" s="177"/>
      <c r="J94" s="178" t="s">
        <v>121</v>
      </c>
      <c r="K94" s="17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9" t="s">
        <v>122</v>
      </c>
      <c r="D96" s="40"/>
      <c r="E96" s="40"/>
      <c r="F96" s="40"/>
      <c r="G96" s="40"/>
      <c r="H96" s="40"/>
      <c r="I96" s="40"/>
      <c r="J96" s="110">
        <f>J125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123</v>
      </c>
    </row>
    <row r="97" spans="1:31" s="9" customFormat="1" ht="24.95" customHeight="1">
      <c r="A97" s="9"/>
      <c r="B97" s="180"/>
      <c r="C97" s="181"/>
      <c r="D97" s="182" t="s">
        <v>124</v>
      </c>
      <c r="E97" s="183"/>
      <c r="F97" s="183"/>
      <c r="G97" s="183"/>
      <c r="H97" s="183"/>
      <c r="I97" s="183"/>
      <c r="J97" s="184">
        <f>J126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297</v>
      </c>
      <c r="E98" s="189"/>
      <c r="F98" s="189"/>
      <c r="G98" s="189"/>
      <c r="H98" s="189"/>
      <c r="I98" s="189"/>
      <c r="J98" s="190">
        <f>J127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302</v>
      </c>
      <c r="E99" s="189"/>
      <c r="F99" s="189"/>
      <c r="G99" s="189"/>
      <c r="H99" s="189"/>
      <c r="I99" s="189"/>
      <c r="J99" s="190">
        <f>J134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80"/>
      <c r="C100" s="181"/>
      <c r="D100" s="182" t="s">
        <v>304</v>
      </c>
      <c r="E100" s="183"/>
      <c r="F100" s="183"/>
      <c r="G100" s="183"/>
      <c r="H100" s="183"/>
      <c r="I100" s="183"/>
      <c r="J100" s="184">
        <f>J141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6"/>
      <c r="C101" s="187"/>
      <c r="D101" s="188" t="s">
        <v>996</v>
      </c>
      <c r="E101" s="189"/>
      <c r="F101" s="189"/>
      <c r="G101" s="189"/>
      <c r="H101" s="189"/>
      <c r="I101" s="189"/>
      <c r="J101" s="190">
        <f>J142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80"/>
      <c r="C102" s="181"/>
      <c r="D102" s="182" t="s">
        <v>306</v>
      </c>
      <c r="E102" s="183"/>
      <c r="F102" s="183"/>
      <c r="G102" s="183"/>
      <c r="H102" s="183"/>
      <c r="I102" s="183"/>
      <c r="J102" s="184">
        <f>J161</f>
        <v>0</v>
      </c>
      <c r="K102" s="181"/>
      <c r="L102" s="18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6"/>
      <c r="C103" s="187"/>
      <c r="D103" s="188" t="s">
        <v>997</v>
      </c>
      <c r="E103" s="189"/>
      <c r="F103" s="189"/>
      <c r="G103" s="189"/>
      <c r="H103" s="189"/>
      <c r="I103" s="189"/>
      <c r="J103" s="190">
        <f>J162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998</v>
      </c>
      <c r="E104" s="189"/>
      <c r="F104" s="189"/>
      <c r="G104" s="189"/>
      <c r="H104" s="189"/>
      <c r="I104" s="189"/>
      <c r="J104" s="190">
        <f>J204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307</v>
      </c>
      <c r="E105" s="189"/>
      <c r="F105" s="189"/>
      <c r="G105" s="189"/>
      <c r="H105" s="189"/>
      <c r="I105" s="189"/>
      <c r="J105" s="190">
        <f>J209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126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175" t="str">
        <f>E7</f>
        <v>Ostrov, Rekonstrukce Tylovy ulice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109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76" t="str">
        <f>E9</f>
        <v>SO431 - VO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20</v>
      </c>
      <c r="D119" s="40"/>
      <c r="E119" s="40"/>
      <c r="F119" s="27" t="str">
        <f>F12</f>
        <v>Ostrov</v>
      </c>
      <c r="G119" s="40"/>
      <c r="H119" s="40"/>
      <c r="I119" s="32" t="s">
        <v>22</v>
      </c>
      <c r="J119" s="79" t="str">
        <f>IF(J12="","",J12)</f>
        <v>4. 4. 2022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24</v>
      </c>
      <c r="D121" s="40"/>
      <c r="E121" s="40"/>
      <c r="F121" s="27" t="str">
        <f>E15</f>
        <v>Město Ostrov</v>
      </c>
      <c r="G121" s="40"/>
      <c r="H121" s="40"/>
      <c r="I121" s="32" t="s">
        <v>32</v>
      </c>
      <c r="J121" s="36" t="str">
        <f>E21</f>
        <v>Ing. Igor Hrazdil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30</v>
      </c>
      <c r="D122" s="40"/>
      <c r="E122" s="40"/>
      <c r="F122" s="27" t="str">
        <f>IF(E18="","",E18)</f>
        <v>Vyplň údaj</v>
      </c>
      <c r="G122" s="40"/>
      <c r="H122" s="40"/>
      <c r="I122" s="32" t="s">
        <v>37</v>
      </c>
      <c r="J122" s="36" t="str">
        <f>E24</f>
        <v>Ing. Igor Hrazdil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192"/>
      <c r="B124" s="193"/>
      <c r="C124" s="194" t="s">
        <v>127</v>
      </c>
      <c r="D124" s="195" t="s">
        <v>64</v>
      </c>
      <c r="E124" s="195" t="s">
        <v>60</v>
      </c>
      <c r="F124" s="195" t="s">
        <v>61</v>
      </c>
      <c r="G124" s="195" t="s">
        <v>128</v>
      </c>
      <c r="H124" s="195" t="s">
        <v>129</v>
      </c>
      <c r="I124" s="195" t="s">
        <v>130</v>
      </c>
      <c r="J124" s="195" t="s">
        <v>121</v>
      </c>
      <c r="K124" s="196" t="s">
        <v>131</v>
      </c>
      <c r="L124" s="197"/>
      <c r="M124" s="100" t="s">
        <v>1</v>
      </c>
      <c r="N124" s="101" t="s">
        <v>43</v>
      </c>
      <c r="O124" s="101" t="s">
        <v>132</v>
      </c>
      <c r="P124" s="101" t="s">
        <v>133</v>
      </c>
      <c r="Q124" s="101" t="s">
        <v>134</v>
      </c>
      <c r="R124" s="101" t="s">
        <v>135</v>
      </c>
      <c r="S124" s="101" t="s">
        <v>136</v>
      </c>
      <c r="T124" s="102" t="s">
        <v>137</v>
      </c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</row>
    <row r="125" spans="1:63" s="2" customFormat="1" ht="22.8" customHeight="1">
      <c r="A125" s="38"/>
      <c r="B125" s="39"/>
      <c r="C125" s="107" t="s">
        <v>138</v>
      </c>
      <c r="D125" s="40"/>
      <c r="E125" s="40"/>
      <c r="F125" s="40"/>
      <c r="G125" s="40"/>
      <c r="H125" s="40"/>
      <c r="I125" s="40"/>
      <c r="J125" s="198">
        <f>BK125</f>
        <v>0</v>
      </c>
      <c r="K125" s="40"/>
      <c r="L125" s="44"/>
      <c r="M125" s="103"/>
      <c r="N125" s="199"/>
      <c r="O125" s="104"/>
      <c r="P125" s="200">
        <f>P126+P141+P161</f>
        <v>0</v>
      </c>
      <c r="Q125" s="104"/>
      <c r="R125" s="200">
        <f>R126+R141+R161</f>
        <v>55.87267404</v>
      </c>
      <c r="S125" s="104"/>
      <c r="T125" s="201">
        <f>T126+T141+T161</f>
        <v>3.4496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78</v>
      </c>
      <c r="AU125" s="17" t="s">
        <v>123</v>
      </c>
      <c r="BK125" s="202">
        <f>BK126+BK141+BK161</f>
        <v>0</v>
      </c>
    </row>
    <row r="126" spans="1:63" s="12" customFormat="1" ht="25.9" customHeight="1">
      <c r="A126" s="12"/>
      <c r="B126" s="203"/>
      <c r="C126" s="204"/>
      <c r="D126" s="205" t="s">
        <v>78</v>
      </c>
      <c r="E126" s="206" t="s">
        <v>139</v>
      </c>
      <c r="F126" s="206" t="s">
        <v>140</v>
      </c>
      <c r="G126" s="204"/>
      <c r="H126" s="204"/>
      <c r="I126" s="207"/>
      <c r="J126" s="208">
        <f>BK126</f>
        <v>0</v>
      </c>
      <c r="K126" s="204"/>
      <c r="L126" s="209"/>
      <c r="M126" s="210"/>
      <c r="N126" s="211"/>
      <c r="O126" s="211"/>
      <c r="P126" s="212">
        <f>P127+P134</f>
        <v>0</v>
      </c>
      <c r="Q126" s="211"/>
      <c r="R126" s="212">
        <f>R127+R134</f>
        <v>0</v>
      </c>
      <c r="S126" s="211"/>
      <c r="T126" s="213">
        <f>T127+T134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87</v>
      </c>
      <c r="AT126" s="215" t="s">
        <v>78</v>
      </c>
      <c r="AU126" s="215" t="s">
        <v>79</v>
      </c>
      <c r="AY126" s="214" t="s">
        <v>141</v>
      </c>
      <c r="BK126" s="216">
        <f>BK127+BK134</f>
        <v>0</v>
      </c>
    </row>
    <row r="127" spans="1:63" s="12" customFormat="1" ht="22.8" customHeight="1">
      <c r="A127" s="12"/>
      <c r="B127" s="203"/>
      <c r="C127" s="204"/>
      <c r="D127" s="205" t="s">
        <v>78</v>
      </c>
      <c r="E127" s="217" t="s">
        <v>87</v>
      </c>
      <c r="F127" s="217" t="s">
        <v>308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SUM(P128:P133)</f>
        <v>0</v>
      </c>
      <c r="Q127" s="211"/>
      <c r="R127" s="212">
        <f>SUM(R128:R133)</f>
        <v>0</v>
      </c>
      <c r="S127" s="211"/>
      <c r="T127" s="213">
        <f>SUM(T128:T133)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87</v>
      </c>
      <c r="AT127" s="215" t="s">
        <v>78</v>
      </c>
      <c r="AU127" s="215" t="s">
        <v>87</v>
      </c>
      <c r="AY127" s="214" t="s">
        <v>141</v>
      </c>
      <c r="BK127" s="216">
        <f>SUM(BK128:BK133)</f>
        <v>0</v>
      </c>
    </row>
    <row r="128" spans="1:65" s="2" customFormat="1" ht="37.8" customHeight="1">
      <c r="A128" s="38"/>
      <c r="B128" s="39"/>
      <c r="C128" s="219" t="s">
        <v>87</v>
      </c>
      <c r="D128" s="219" t="s">
        <v>144</v>
      </c>
      <c r="E128" s="220" t="s">
        <v>372</v>
      </c>
      <c r="F128" s="221" t="s">
        <v>373</v>
      </c>
      <c r="G128" s="222" t="s">
        <v>354</v>
      </c>
      <c r="H128" s="223">
        <v>2.304</v>
      </c>
      <c r="I128" s="224"/>
      <c r="J128" s="225">
        <f>ROUND(I128*H128,2)</f>
        <v>0</v>
      </c>
      <c r="K128" s="221" t="s">
        <v>148</v>
      </c>
      <c r="L128" s="44"/>
      <c r="M128" s="226" t="s">
        <v>1</v>
      </c>
      <c r="N128" s="227" t="s">
        <v>44</v>
      </c>
      <c r="O128" s="91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0" t="s">
        <v>149</v>
      </c>
      <c r="AT128" s="230" t="s">
        <v>144</v>
      </c>
      <c r="AU128" s="230" t="s">
        <v>89</v>
      </c>
      <c r="AY128" s="17" t="s">
        <v>141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7" t="s">
        <v>87</v>
      </c>
      <c r="BK128" s="231">
        <f>ROUND(I128*H128,2)</f>
        <v>0</v>
      </c>
      <c r="BL128" s="17" t="s">
        <v>149</v>
      </c>
      <c r="BM128" s="230" t="s">
        <v>999</v>
      </c>
    </row>
    <row r="129" spans="1:47" s="2" customFormat="1" ht="12">
      <c r="A129" s="38"/>
      <c r="B129" s="39"/>
      <c r="C129" s="40"/>
      <c r="D129" s="232" t="s">
        <v>151</v>
      </c>
      <c r="E129" s="40"/>
      <c r="F129" s="233" t="s">
        <v>375</v>
      </c>
      <c r="G129" s="40"/>
      <c r="H129" s="40"/>
      <c r="I129" s="234"/>
      <c r="J129" s="40"/>
      <c r="K129" s="40"/>
      <c r="L129" s="44"/>
      <c r="M129" s="235"/>
      <c r="N129" s="236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151</v>
      </c>
      <c r="AU129" s="17" t="s">
        <v>89</v>
      </c>
    </row>
    <row r="130" spans="1:51" s="13" customFormat="1" ht="12">
      <c r="A130" s="13"/>
      <c r="B130" s="237"/>
      <c r="C130" s="238"/>
      <c r="D130" s="232" t="s">
        <v>153</v>
      </c>
      <c r="E130" s="239" t="s">
        <v>1</v>
      </c>
      <c r="F130" s="240" t="s">
        <v>982</v>
      </c>
      <c r="G130" s="238"/>
      <c r="H130" s="241">
        <v>2.304</v>
      </c>
      <c r="I130" s="242"/>
      <c r="J130" s="238"/>
      <c r="K130" s="238"/>
      <c r="L130" s="243"/>
      <c r="M130" s="244"/>
      <c r="N130" s="245"/>
      <c r="O130" s="245"/>
      <c r="P130" s="245"/>
      <c r="Q130" s="245"/>
      <c r="R130" s="245"/>
      <c r="S130" s="245"/>
      <c r="T130" s="24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7" t="s">
        <v>153</v>
      </c>
      <c r="AU130" s="247" t="s">
        <v>89</v>
      </c>
      <c r="AV130" s="13" t="s">
        <v>89</v>
      </c>
      <c r="AW130" s="13" t="s">
        <v>36</v>
      </c>
      <c r="AX130" s="13" t="s">
        <v>87</v>
      </c>
      <c r="AY130" s="247" t="s">
        <v>141</v>
      </c>
    </row>
    <row r="131" spans="1:65" s="2" customFormat="1" ht="44.25" customHeight="1">
      <c r="A131" s="38"/>
      <c r="B131" s="39"/>
      <c r="C131" s="219" t="s">
        <v>89</v>
      </c>
      <c r="D131" s="219" t="s">
        <v>144</v>
      </c>
      <c r="E131" s="220" t="s">
        <v>378</v>
      </c>
      <c r="F131" s="221" t="s">
        <v>379</v>
      </c>
      <c r="G131" s="222" t="s">
        <v>354</v>
      </c>
      <c r="H131" s="223">
        <v>2.304</v>
      </c>
      <c r="I131" s="224"/>
      <c r="J131" s="225">
        <f>ROUND(I131*H131,2)</f>
        <v>0</v>
      </c>
      <c r="K131" s="221" t="s">
        <v>148</v>
      </c>
      <c r="L131" s="44"/>
      <c r="M131" s="226" t="s">
        <v>1</v>
      </c>
      <c r="N131" s="227" t="s">
        <v>44</v>
      </c>
      <c r="O131" s="91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0" t="s">
        <v>149</v>
      </c>
      <c r="AT131" s="230" t="s">
        <v>144</v>
      </c>
      <c r="AU131" s="230" t="s">
        <v>89</v>
      </c>
      <c r="AY131" s="17" t="s">
        <v>141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7" t="s">
        <v>87</v>
      </c>
      <c r="BK131" s="231">
        <f>ROUND(I131*H131,2)</f>
        <v>0</v>
      </c>
      <c r="BL131" s="17" t="s">
        <v>149</v>
      </c>
      <c r="BM131" s="230" t="s">
        <v>1000</v>
      </c>
    </row>
    <row r="132" spans="1:47" s="2" customFormat="1" ht="12">
      <c r="A132" s="38"/>
      <c r="B132" s="39"/>
      <c r="C132" s="40"/>
      <c r="D132" s="232" t="s">
        <v>151</v>
      </c>
      <c r="E132" s="40"/>
      <c r="F132" s="233" t="s">
        <v>381</v>
      </c>
      <c r="G132" s="40"/>
      <c r="H132" s="40"/>
      <c r="I132" s="234"/>
      <c r="J132" s="40"/>
      <c r="K132" s="40"/>
      <c r="L132" s="44"/>
      <c r="M132" s="235"/>
      <c r="N132" s="236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151</v>
      </c>
      <c r="AU132" s="17" t="s">
        <v>89</v>
      </c>
    </row>
    <row r="133" spans="1:51" s="13" customFormat="1" ht="12">
      <c r="A133" s="13"/>
      <c r="B133" s="237"/>
      <c r="C133" s="238"/>
      <c r="D133" s="232" t="s">
        <v>153</v>
      </c>
      <c r="E133" s="239" t="s">
        <v>1</v>
      </c>
      <c r="F133" s="240" t="s">
        <v>982</v>
      </c>
      <c r="G133" s="238"/>
      <c r="H133" s="241">
        <v>2.304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7" t="s">
        <v>153</v>
      </c>
      <c r="AU133" s="247" t="s">
        <v>89</v>
      </c>
      <c r="AV133" s="13" t="s">
        <v>89</v>
      </c>
      <c r="AW133" s="13" t="s">
        <v>36</v>
      </c>
      <c r="AX133" s="13" t="s">
        <v>87</v>
      </c>
      <c r="AY133" s="247" t="s">
        <v>141</v>
      </c>
    </row>
    <row r="134" spans="1:63" s="12" customFormat="1" ht="22.8" customHeight="1">
      <c r="A134" s="12"/>
      <c r="B134" s="203"/>
      <c r="C134" s="204"/>
      <c r="D134" s="205" t="s">
        <v>78</v>
      </c>
      <c r="E134" s="217" t="s">
        <v>881</v>
      </c>
      <c r="F134" s="217" t="s">
        <v>882</v>
      </c>
      <c r="G134" s="204"/>
      <c r="H134" s="204"/>
      <c r="I134" s="207"/>
      <c r="J134" s="218">
        <f>BK134</f>
        <v>0</v>
      </c>
      <c r="K134" s="204"/>
      <c r="L134" s="209"/>
      <c r="M134" s="210"/>
      <c r="N134" s="211"/>
      <c r="O134" s="211"/>
      <c r="P134" s="212">
        <f>SUM(P135:P140)</f>
        <v>0</v>
      </c>
      <c r="Q134" s="211"/>
      <c r="R134" s="212">
        <f>SUM(R135:R140)</f>
        <v>0</v>
      </c>
      <c r="S134" s="211"/>
      <c r="T134" s="213">
        <f>SUM(T135:T140)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4" t="s">
        <v>87</v>
      </c>
      <c r="AT134" s="215" t="s">
        <v>78</v>
      </c>
      <c r="AU134" s="215" t="s">
        <v>87</v>
      </c>
      <c r="AY134" s="214" t="s">
        <v>141</v>
      </c>
      <c r="BK134" s="216">
        <f>SUM(BK135:BK140)</f>
        <v>0</v>
      </c>
    </row>
    <row r="135" spans="1:65" s="2" customFormat="1" ht="37.8" customHeight="1">
      <c r="A135" s="38"/>
      <c r="B135" s="39"/>
      <c r="C135" s="219" t="s">
        <v>103</v>
      </c>
      <c r="D135" s="219" t="s">
        <v>144</v>
      </c>
      <c r="E135" s="220" t="s">
        <v>884</v>
      </c>
      <c r="F135" s="221" t="s">
        <v>885</v>
      </c>
      <c r="G135" s="222" t="s">
        <v>886</v>
      </c>
      <c r="H135" s="223">
        <v>3.45</v>
      </c>
      <c r="I135" s="224"/>
      <c r="J135" s="225">
        <f>ROUND(I135*H135,2)</f>
        <v>0</v>
      </c>
      <c r="K135" s="221" t="s">
        <v>148</v>
      </c>
      <c r="L135" s="44"/>
      <c r="M135" s="226" t="s">
        <v>1</v>
      </c>
      <c r="N135" s="227" t="s">
        <v>44</v>
      </c>
      <c r="O135" s="91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0" t="s">
        <v>149</v>
      </c>
      <c r="AT135" s="230" t="s">
        <v>144</v>
      </c>
      <c r="AU135" s="230" t="s">
        <v>89</v>
      </c>
      <c r="AY135" s="17" t="s">
        <v>141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7" t="s">
        <v>87</v>
      </c>
      <c r="BK135" s="231">
        <f>ROUND(I135*H135,2)</f>
        <v>0</v>
      </c>
      <c r="BL135" s="17" t="s">
        <v>149</v>
      </c>
      <c r="BM135" s="230" t="s">
        <v>1001</v>
      </c>
    </row>
    <row r="136" spans="1:47" s="2" customFormat="1" ht="12">
      <c r="A136" s="38"/>
      <c r="B136" s="39"/>
      <c r="C136" s="40"/>
      <c r="D136" s="232" t="s">
        <v>151</v>
      </c>
      <c r="E136" s="40"/>
      <c r="F136" s="233" t="s">
        <v>888</v>
      </c>
      <c r="G136" s="40"/>
      <c r="H136" s="40"/>
      <c r="I136" s="234"/>
      <c r="J136" s="40"/>
      <c r="K136" s="40"/>
      <c r="L136" s="44"/>
      <c r="M136" s="235"/>
      <c r="N136" s="236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151</v>
      </c>
      <c r="AU136" s="17" t="s">
        <v>89</v>
      </c>
    </row>
    <row r="137" spans="1:51" s="13" customFormat="1" ht="12">
      <c r="A137" s="13"/>
      <c r="B137" s="237"/>
      <c r="C137" s="238"/>
      <c r="D137" s="232" t="s">
        <v>153</v>
      </c>
      <c r="E137" s="239" t="s">
        <v>1</v>
      </c>
      <c r="F137" s="240" t="s">
        <v>270</v>
      </c>
      <c r="G137" s="238"/>
      <c r="H137" s="241">
        <v>3.45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7" t="s">
        <v>153</v>
      </c>
      <c r="AU137" s="247" t="s">
        <v>89</v>
      </c>
      <c r="AV137" s="13" t="s">
        <v>89</v>
      </c>
      <c r="AW137" s="13" t="s">
        <v>36</v>
      </c>
      <c r="AX137" s="13" t="s">
        <v>87</v>
      </c>
      <c r="AY137" s="247" t="s">
        <v>141</v>
      </c>
    </row>
    <row r="138" spans="1:65" s="2" customFormat="1" ht="44.25" customHeight="1">
      <c r="A138" s="38"/>
      <c r="B138" s="39"/>
      <c r="C138" s="219" t="s">
        <v>149</v>
      </c>
      <c r="D138" s="219" t="s">
        <v>144</v>
      </c>
      <c r="E138" s="220" t="s">
        <v>890</v>
      </c>
      <c r="F138" s="221" t="s">
        <v>891</v>
      </c>
      <c r="G138" s="222" t="s">
        <v>886</v>
      </c>
      <c r="H138" s="223">
        <v>3.917</v>
      </c>
      <c r="I138" s="224"/>
      <c r="J138" s="225">
        <f>ROUND(I138*H138,2)</f>
        <v>0</v>
      </c>
      <c r="K138" s="221" t="s">
        <v>148</v>
      </c>
      <c r="L138" s="44"/>
      <c r="M138" s="226" t="s">
        <v>1</v>
      </c>
      <c r="N138" s="227" t="s">
        <v>44</v>
      </c>
      <c r="O138" s="91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0" t="s">
        <v>149</v>
      </c>
      <c r="AT138" s="230" t="s">
        <v>144</v>
      </c>
      <c r="AU138" s="230" t="s">
        <v>89</v>
      </c>
      <c r="AY138" s="17" t="s">
        <v>141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7" t="s">
        <v>87</v>
      </c>
      <c r="BK138" s="231">
        <f>ROUND(I138*H138,2)</f>
        <v>0</v>
      </c>
      <c r="BL138" s="17" t="s">
        <v>149</v>
      </c>
      <c r="BM138" s="230" t="s">
        <v>1002</v>
      </c>
    </row>
    <row r="139" spans="1:47" s="2" customFormat="1" ht="12">
      <c r="A139" s="38"/>
      <c r="B139" s="39"/>
      <c r="C139" s="40"/>
      <c r="D139" s="232" t="s">
        <v>151</v>
      </c>
      <c r="E139" s="40"/>
      <c r="F139" s="233" t="s">
        <v>891</v>
      </c>
      <c r="G139" s="40"/>
      <c r="H139" s="40"/>
      <c r="I139" s="234"/>
      <c r="J139" s="40"/>
      <c r="K139" s="40"/>
      <c r="L139" s="44"/>
      <c r="M139" s="235"/>
      <c r="N139" s="236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151</v>
      </c>
      <c r="AU139" s="17" t="s">
        <v>89</v>
      </c>
    </row>
    <row r="140" spans="1:51" s="13" customFormat="1" ht="12">
      <c r="A140" s="13"/>
      <c r="B140" s="237"/>
      <c r="C140" s="238"/>
      <c r="D140" s="232" t="s">
        <v>153</v>
      </c>
      <c r="E140" s="239" t="s">
        <v>1</v>
      </c>
      <c r="F140" s="240" t="s">
        <v>1003</v>
      </c>
      <c r="G140" s="238"/>
      <c r="H140" s="241">
        <v>3.917</v>
      </c>
      <c r="I140" s="242"/>
      <c r="J140" s="238"/>
      <c r="K140" s="238"/>
      <c r="L140" s="243"/>
      <c r="M140" s="244"/>
      <c r="N140" s="245"/>
      <c r="O140" s="245"/>
      <c r="P140" s="245"/>
      <c r="Q140" s="245"/>
      <c r="R140" s="245"/>
      <c r="S140" s="245"/>
      <c r="T140" s="24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7" t="s">
        <v>153</v>
      </c>
      <c r="AU140" s="247" t="s">
        <v>89</v>
      </c>
      <c r="AV140" s="13" t="s">
        <v>89</v>
      </c>
      <c r="AW140" s="13" t="s">
        <v>36</v>
      </c>
      <c r="AX140" s="13" t="s">
        <v>87</v>
      </c>
      <c r="AY140" s="247" t="s">
        <v>141</v>
      </c>
    </row>
    <row r="141" spans="1:63" s="12" customFormat="1" ht="25.9" customHeight="1">
      <c r="A141" s="12"/>
      <c r="B141" s="203"/>
      <c r="C141" s="204"/>
      <c r="D141" s="205" t="s">
        <v>78</v>
      </c>
      <c r="E141" s="206" t="s">
        <v>928</v>
      </c>
      <c r="F141" s="206" t="s">
        <v>929</v>
      </c>
      <c r="G141" s="204"/>
      <c r="H141" s="204"/>
      <c r="I141" s="207"/>
      <c r="J141" s="208">
        <f>BK141</f>
        <v>0</v>
      </c>
      <c r="K141" s="204"/>
      <c r="L141" s="209"/>
      <c r="M141" s="210"/>
      <c r="N141" s="211"/>
      <c r="O141" s="211"/>
      <c r="P141" s="212">
        <f>P142</f>
        <v>0</v>
      </c>
      <c r="Q141" s="211"/>
      <c r="R141" s="212">
        <f>R142</f>
        <v>0.23640000000000003</v>
      </c>
      <c r="S141" s="211"/>
      <c r="T141" s="213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4" t="s">
        <v>89</v>
      </c>
      <c r="AT141" s="215" t="s">
        <v>78</v>
      </c>
      <c r="AU141" s="215" t="s">
        <v>79</v>
      </c>
      <c r="AY141" s="214" t="s">
        <v>141</v>
      </c>
      <c r="BK141" s="216">
        <f>BK142</f>
        <v>0</v>
      </c>
    </row>
    <row r="142" spans="1:63" s="12" customFormat="1" ht="22.8" customHeight="1">
      <c r="A142" s="12"/>
      <c r="B142" s="203"/>
      <c r="C142" s="204"/>
      <c r="D142" s="205" t="s">
        <v>78</v>
      </c>
      <c r="E142" s="217" t="s">
        <v>1004</v>
      </c>
      <c r="F142" s="217" t="s">
        <v>1005</v>
      </c>
      <c r="G142" s="204"/>
      <c r="H142" s="204"/>
      <c r="I142" s="207"/>
      <c r="J142" s="218">
        <f>BK142</f>
        <v>0</v>
      </c>
      <c r="K142" s="204"/>
      <c r="L142" s="209"/>
      <c r="M142" s="210"/>
      <c r="N142" s="211"/>
      <c r="O142" s="211"/>
      <c r="P142" s="212">
        <f>SUM(P143:P160)</f>
        <v>0</v>
      </c>
      <c r="Q142" s="211"/>
      <c r="R142" s="212">
        <f>SUM(R143:R160)</f>
        <v>0.23640000000000003</v>
      </c>
      <c r="S142" s="211"/>
      <c r="T142" s="213">
        <f>SUM(T143:T160)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4" t="s">
        <v>89</v>
      </c>
      <c r="AT142" s="215" t="s">
        <v>78</v>
      </c>
      <c r="AU142" s="215" t="s">
        <v>87</v>
      </c>
      <c r="AY142" s="214" t="s">
        <v>141</v>
      </c>
      <c r="BK142" s="216">
        <f>SUM(BK143:BK160)</f>
        <v>0</v>
      </c>
    </row>
    <row r="143" spans="1:65" s="2" customFormat="1" ht="24.15" customHeight="1">
      <c r="A143" s="38"/>
      <c r="B143" s="39"/>
      <c r="C143" s="219" t="s">
        <v>330</v>
      </c>
      <c r="D143" s="219" t="s">
        <v>144</v>
      </c>
      <c r="E143" s="220" t="s">
        <v>1006</v>
      </c>
      <c r="F143" s="221" t="s">
        <v>1007</v>
      </c>
      <c r="G143" s="222" t="s">
        <v>535</v>
      </c>
      <c r="H143" s="223">
        <v>78</v>
      </c>
      <c r="I143" s="224"/>
      <c r="J143" s="225">
        <f>ROUND(I143*H143,2)</f>
        <v>0</v>
      </c>
      <c r="K143" s="221" t="s">
        <v>148</v>
      </c>
      <c r="L143" s="44"/>
      <c r="M143" s="226" t="s">
        <v>1</v>
      </c>
      <c r="N143" s="227" t="s">
        <v>44</v>
      </c>
      <c r="O143" s="91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0" t="s">
        <v>232</v>
      </c>
      <c r="AT143" s="230" t="s">
        <v>144</v>
      </c>
      <c r="AU143" s="230" t="s">
        <v>89</v>
      </c>
      <c r="AY143" s="17" t="s">
        <v>141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7" t="s">
        <v>87</v>
      </c>
      <c r="BK143" s="231">
        <f>ROUND(I143*H143,2)</f>
        <v>0</v>
      </c>
      <c r="BL143" s="17" t="s">
        <v>232</v>
      </c>
      <c r="BM143" s="230" t="s">
        <v>1008</v>
      </c>
    </row>
    <row r="144" spans="1:47" s="2" customFormat="1" ht="12">
      <c r="A144" s="38"/>
      <c r="B144" s="39"/>
      <c r="C144" s="40"/>
      <c r="D144" s="232" t="s">
        <v>151</v>
      </c>
      <c r="E144" s="40"/>
      <c r="F144" s="233" t="s">
        <v>1009</v>
      </c>
      <c r="G144" s="40"/>
      <c r="H144" s="40"/>
      <c r="I144" s="234"/>
      <c r="J144" s="40"/>
      <c r="K144" s="40"/>
      <c r="L144" s="44"/>
      <c r="M144" s="235"/>
      <c r="N144" s="236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151</v>
      </c>
      <c r="AU144" s="17" t="s">
        <v>89</v>
      </c>
    </row>
    <row r="145" spans="1:51" s="13" customFormat="1" ht="12">
      <c r="A145" s="13"/>
      <c r="B145" s="237"/>
      <c r="C145" s="238"/>
      <c r="D145" s="232" t="s">
        <v>153</v>
      </c>
      <c r="E145" s="239" t="s">
        <v>967</v>
      </c>
      <c r="F145" s="240" t="s">
        <v>1010</v>
      </c>
      <c r="G145" s="238"/>
      <c r="H145" s="241">
        <v>78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7" t="s">
        <v>153</v>
      </c>
      <c r="AU145" s="247" t="s">
        <v>89</v>
      </c>
      <c r="AV145" s="13" t="s">
        <v>89</v>
      </c>
      <c r="AW145" s="13" t="s">
        <v>36</v>
      </c>
      <c r="AX145" s="13" t="s">
        <v>87</v>
      </c>
      <c r="AY145" s="247" t="s">
        <v>141</v>
      </c>
    </row>
    <row r="146" spans="1:65" s="2" customFormat="1" ht="24.15" customHeight="1">
      <c r="A146" s="38"/>
      <c r="B146" s="39"/>
      <c r="C146" s="274" t="s">
        <v>336</v>
      </c>
      <c r="D146" s="274" t="s">
        <v>469</v>
      </c>
      <c r="E146" s="275" t="s">
        <v>1011</v>
      </c>
      <c r="F146" s="276" t="s">
        <v>1012</v>
      </c>
      <c r="G146" s="277" t="s">
        <v>535</v>
      </c>
      <c r="H146" s="278">
        <v>78</v>
      </c>
      <c r="I146" s="279"/>
      <c r="J146" s="280">
        <f>ROUND(I146*H146,2)</f>
        <v>0</v>
      </c>
      <c r="K146" s="276" t="s">
        <v>148</v>
      </c>
      <c r="L146" s="281"/>
      <c r="M146" s="282" t="s">
        <v>1</v>
      </c>
      <c r="N146" s="283" t="s">
        <v>44</v>
      </c>
      <c r="O146" s="91"/>
      <c r="P146" s="228">
        <f>O146*H146</f>
        <v>0</v>
      </c>
      <c r="Q146" s="228">
        <v>0.00012</v>
      </c>
      <c r="R146" s="228">
        <f>Q146*H146</f>
        <v>0.00936</v>
      </c>
      <c r="S146" s="228">
        <v>0</v>
      </c>
      <c r="T146" s="22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0" t="s">
        <v>488</v>
      </c>
      <c r="AT146" s="230" t="s">
        <v>469</v>
      </c>
      <c r="AU146" s="230" t="s">
        <v>89</v>
      </c>
      <c r="AY146" s="17" t="s">
        <v>141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7" t="s">
        <v>87</v>
      </c>
      <c r="BK146" s="231">
        <f>ROUND(I146*H146,2)</f>
        <v>0</v>
      </c>
      <c r="BL146" s="17" t="s">
        <v>232</v>
      </c>
      <c r="BM146" s="230" t="s">
        <v>1013</v>
      </c>
    </row>
    <row r="147" spans="1:47" s="2" customFormat="1" ht="12">
      <c r="A147" s="38"/>
      <c r="B147" s="39"/>
      <c r="C147" s="40"/>
      <c r="D147" s="232" t="s">
        <v>151</v>
      </c>
      <c r="E147" s="40"/>
      <c r="F147" s="233" t="s">
        <v>1012</v>
      </c>
      <c r="G147" s="40"/>
      <c r="H147" s="40"/>
      <c r="I147" s="234"/>
      <c r="J147" s="40"/>
      <c r="K147" s="40"/>
      <c r="L147" s="44"/>
      <c r="M147" s="235"/>
      <c r="N147" s="236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151</v>
      </c>
      <c r="AU147" s="17" t="s">
        <v>89</v>
      </c>
    </row>
    <row r="148" spans="1:51" s="13" customFormat="1" ht="12">
      <c r="A148" s="13"/>
      <c r="B148" s="237"/>
      <c r="C148" s="238"/>
      <c r="D148" s="232" t="s">
        <v>153</v>
      </c>
      <c r="E148" s="239" t="s">
        <v>1</v>
      </c>
      <c r="F148" s="240" t="s">
        <v>967</v>
      </c>
      <c r="G148" s="238"/>
      <c r="H148" s="241">
        <v>78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7" t="s">
        <v>153</v>
      </c>
      <c r="AU148" s="247" t="s">
        <v>89</v>
      </c>
      <c r="AV148" s="13" t="s">
        <v>89</v>
      </c>
      <c r="AW148" s="13" t="s">
        <v>36</v>
      </c>
      <c r="AX148" s="13" t="s">
        <v>87</v>
      </c>
      <c r="AY148" s="247" t="s">
        <v>141</v>
      </c>
    </row>
    <row r="149" spans="1:65" s="2" customFormat="1" ht="24.15" customHeight="1">
      <c r="A149" s="38"/>
      <c r="B149" s="39"/>
      <c r="C149" s="219" t="s">
        <v>263</v>
      </c>
      <c r="D149" s="219" t="s">
        <v>144</v>
      </c>
      <c r="E149" s="220" t="s">
        <v>1014</v>
      </c>
      <c r="F149" s="221" t="s">
        <v>1015</v>
      </c>
      <c r="G149" s="222" t="s">
        <v>535</v>
      </c>
      <c r="H149" s="223">
        <v>261</v>
      </c>
      <c r="I149" s="224"/>
      <c r="J149" s="225">
        <f>ROUND(I149*H149,2)</f>
        <v>0</v>
      </c>
      <c r="K149" s="221" t="s">
        <v>148</v>
      </c>
      <c r="L149" s="44"/>
      <c r="M149" s="226" t="s">
        <v>1</v>
      </c>
      <c r="N149" s="227" t="s">
        <v>44</v>
      </c>
      <c r="O149" s="91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0" t="s">
        <v>232</v>
      </c>
      <c r="AT149" s="230" t="s">
        <v>144</v>
      </c>
      <c r="AU149" s="230" t="s">
        <v>89</v>
      </c>
      <c r="AY149" s="17" t="s">
        <v>141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7" t="s">
        <v>87</v>
      </c>
      <c r="BK149" s="231">
        <f>ROUND(I149*H149,2)</f>
        <v>0</v>
      </c>
      <c r="BL149" s="17" t="s">
        <v>232</v>
      </c>
      <c r="BM149" s="230" t="s">
        <v>1016</v>
      </c>
    </row>
    <row r="150" spans="1:47" s="2" customFormat="1" ht="12">
      <c r="A150" s="38"/>
      <c r="B150" s="39"/>
      <c r="C150" s="40"/>
      <c r="D150" s="232" t="s">
        <v>151</v>
      </c>
      <c r="E150" s="40"/>
      <c r="F150" s="233" t="s">
        <v>1017</v>
      </c>
      <c r="G150" s="40"/>
      <c r="H150" s="40"/>
      <c r="I150" s="234"/>
      <c r="J150" s="40"/>
      <c r="K150" s="40"/>
      <c r="L150" s="44"/>
      <c r="M150" s="235"/>
      <c r="N150" s="236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151</v>
      </c>
      <c r="AU150" s="17" t="s">
        <v>89</v>
      </c>
    </row>
    <row r="151" spans="1:51" s="13" customFormat="1" ht="12">
      <c r="A151" s="13"/>
      <c r="B151" s="237"/>
      <c r="C151" s="238"/>
      <c r="D151" s="232" t="s">
        <v>153</v>
      </c>
      <c r="E151" s="239" t="s">
        <v>968</v>
      </c>
      <c r="F151" s="240" t="s">
        <v>969</v>
      </c>
      <c r="G151" s="238"/>
      <c r="H151" s="241">
        <v>261</v>
      </c>
      <c r="I151" s="242"/>
      <c r="J151" s="238"/>
      <c r="K151" s="238"/>
      <c r="L151" s="243"/>
      <c r="M151" s="244"/>
      <c r="N151" s="245"/>
      <c r="O151" s="245"/>
      <c r="P151" s="245"/>
      <c r="Q151" s="245"/>
      <c r="R151" s="245"/>
      <c r="S151" s="245"/>
      <c r="T151" s="24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7" t="s">
        <v>153</v>
      </c>
      <c r="AU151" s="247" t="s">
        <v>89</v>
      </c>
      <c r="AV151" s="13" t="s">
        <v>89</v>
      </c>
      <c r="AW151" s="13" t="s">
        <v>36</v>
      </c>
      <c r="AX151" s="13" t="s">
        <v>87</v>
      </c>
      <c r="AY151" s="247" t="s">
        <v>141</v>
      </c>
    </row>
    <row r="152" spans="1:65" s="2" customFormat="1" ht="24.15" customHeight="1">
      <c r="A152" s="38"/>
      <c r="B152" s="39"/>
      <c r="C152" s="274" t="s">
        <v>346</v>
      </c>
      <c r="D152" s="274" t="s">
        <v>469</v>
      </c>
      <c r="E152" s="275" t="s">
        <v>1018</v>
      </c>
      <c r="F152" s="276" t="s">
        <v>1019</v>
      </c>
      <c r="G152" s="277" t="s">
        <v>535</v>
      </c>
      <c r="H152" s="278">
        <v>261</v>
      </c>
      <c r="I152" s="279"/>
      <c r="J152" s="280">
        <f>ROUND(I152*H152,2)</f>
        <v>0</v>
      </c>
      <c r="K152" s="276" t="s">
        <v>148</v>
      </c>
      <c r="L152" s="281"/>
      <c r="M152" s="282" t="s">
        <v>1</v>
      </c>
      <c r="N152" s="283" t="s">
        <v>44</v>
      </c>
      <c r="O152" s="91"/>
      <c r="P152" s="228">
        <f>O152*H152</f>
        <v>0</v>
      </c>
      <c r="Q152" s="228">
        <v>0.00064</v>
      </c>
      <c r="R152" s="228">
        <f>Q152*H152</f>
        <v>0.16704000000000002</v>
      </c>
      <c r="S152" s="228">
        <v>0</v>
      </c>
      <c r="T152" s="229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0" t="s">
        <v>488</v>
      </c>
      <c r="AT152" s="230" t="s">
        <v>469</v>
      </c>
      <c r="AU152" s="230" t="s">
        <v>89</v>
      </c>
      <c r="AY152" s="17" t="s">
        <v>141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7" t="s">
        <v>87</v>
      </c>
      <c r="BK152" s="231">
        <f>ROUND(I152*H152,2)</f>
        <v>0</v>
      </c>
      <c r="BL152" s="17" t="s">
        <v>232</v>
      </c>
      <c r="BM152" s="230" t="s">
        <v>1020</v>
      </c>
    </row>
    <row r="153" spans="1:47" s="2" customFormat="1" ht="12">
      <c r="A153" s="38"/>
      <c r="B153" s="39"/>
      <c r="C153" s="40"/>
      <c r="D153" s="232" t="s">
        <v>151</v>
      </c>
      <c r="E153" s="40"/>
      <c r="F153" s="233" t="s">
        <v>1019</v>
      </c>
      <c r="G153" s="40"/>
      <c r="H153" s="40"/>
      <c r="I153" s="234"/>
      <c r="J153" s="40"/>
      <c r="K153" s="40"/>
      <c r="L153" s="44"/>
      <c r="M153" s="235"/>
      <c r="N153" s="236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151</v>
      </c>
      <c r="AU153" s="17" t="s">
        <v>89</v>
      </c>
    </row>
    <row r="154" spans="1:51" s="13" customFormat="1" ht="12">
      <c r="A154" s="13"/>
      <c r="B154" s="237"/>
      <c r="C154" s="238"/>
      <c r="D154" s="232" t="s">
        <v>153</v>
      </c>
      <c r="E154" s="239" t="s">
        <v>1</v>
      </c>
      <c r="F154" s="240" t="s">
        <v>968</v>
      </c>
      <c r="G154" s="238"/>
      <c r="H154" s="241">
        <v>261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7" t="s">
        <v>153</v>
      </c>
      <c r="AU154" s="247" t="s">
        <v>89</v>
      </c>
      <c r="AV154" s="13" t="s">
        <v>89</v>
      </c>
      <c r="AW154" s="13" t="s">
        <v>36</v>
      </c>
      <c r="AX154" s="13" t="s">
        <v>87</v>
      </c>
      <c r="AY154" s="247" t="s">
        <v>141</v>
      </c>
    </row>
    <row r="155" spans="1:65" s="2" customFormat="1" ht="24.15" customHeight="1">
      <c r="A155" s="38"/>
      <c r="B155" s="39"/>
      <c r="C155" s="219" t="s">
        <v>142</v>
      </c>
      <c r="D155" s="219" t="s">
        <v>144</v>
      </c>
      <c r="E155" s="220" t="s">
        <v>1021</v>
      </c>
      <c r="F155" s="221" t="s">
        <v>1022</v>
      </c>
      <c r="G155" s="222" t="s">
        <v>535</v>
      </c>
      <c r="H155" s="223">
        <v>150</v>
      </c>
      <c r="I155" s="224"/>
      <c r="J155" s="225">
        <f>ROUND(I155*H155,2)</f>
        <v>0</v>
      </c>
      <c r="K155" s="221" t="s">
        <v>148</v>
      </c>
      <c r="L155" s="44"/>
      <c r="M155" s="226" t="s">
        <v>1</v>
      </c>
      <c r="N155" s="227" t="s">
        <v>44</v>
      </c>
      <c r="O155" s="91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0" t="s">
        <v>232</v>
      </c>
      <c r="AT155" s="230" t="s">
        <v>144</v>
      </c>
      <c r="AU155" s="230" t="s">
        <v>89</v>
      </c>
      <c r="AY155" s="17" t="s">
        <v>141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7" t="s">
        <v>87</v>
      </c>
      <c r="BK155" s="231">
        <f>ROUND(I155*H155,2)</f>
        <v>0</v>
      </c>
      <c r="BL155" s="17" t="s">
        <v>232</v>
      </c>
      <c r="BM155" s="230" t="s">
        <v>1023</v>
      </c>
    </row>
    <row r="156" spans="1:47" s="2" customFormat="1" ht="12">
      <c r="A156" s="38"/>
      <c r="B156" s="39"/>
      <c r="C156" s="40"/>
      <c r="D156" s="232" t="s">
        <v>151</v>
      </c>
      <c r="E156" s="40"/>
      <c r="F156" s="233" t="s">
        <v>1024</v>
      </c>
      <c r="G156" s="40"/>
      <c r="H156" s="40"/>
      <c r="I156" s="234"/>
      <c r="J156" s="40"/>
      <c r="K156" s="40"/>
      <c r="L156" s="44"/>
      <c r="M156" s="235"/>
      <c r="N156" s="236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151</v>
      </c>
      <c r="AU156" s="17" t="s">
        <v>89</v>
      </c>
    </row>
    <row r="157" spans="1:51" s="13" customFormat="1" ht="12">
      <c r="A157" s="13"/>
      <c r="B157" s="237"/>
      <c r="C157" s="238"/>
      <c r="D157" s="232" t="s">
        <v>153</v>
      </c>
      <c r="E157" s="239" t="s">
        <v>970</v>
      </c>
      <c r="F157" s="240" t="s">
        <v>971</v>
      </c>
      <c r="G157" s="238"/>
      <c r="H157" s="241">
        <v>150</v>
      </c>
      <c r="I157" s="242"/>
      <c r="J157" s="238"/>
      <c r="K157" s="238"/>
      <c r="L157" s="243"/>
      <c r="M157" s="244"/>
      <c r="N157" s="245"/>
      <c r="O157" s="245"/>
      <c r="P157" s="245"/>
      <c r="Q157" s="245"/>
      <c r="R157" s="245"/>
      <c r="S157" s="245"/>
      <c r="T157" s="24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7" t="s">
        <v>153</v>
      </c>
      <c r="AU157" s="247" t="s">
        <v>89</v>
      </c>
      <c r="AV157" s="13" t="s">
        <v>89</v>
      </c>
      <c r="AW157" s="13" t="s">
        <v>36</v>
      </c>
      <c r="AX157" s="13" t="s">
        <v>87</v>
      </c>
      <c r="AY157" s="247" t="s">
        <v>141</v>
      </c>
    </row>
    <row r="158" spans="1:65" s="2" customFormat="1" ht="16.5" customHeight="1">
      <c r="A158" s="38"/>
      <c r="B158" s="39"/>
      <c r="C158" s="274" t="s">
        <v>358</v>
      </c>
      <c r="D158" s="274" t="s">
        <v>469</v>
      </c>
      <c r="E158" s="275" t="s">
        <v>1025</v>
      </c>
      <c r="F158" s="276" t="s">
        <v>1026</v>
      </c>
      <c r="G158" s="277" t="s">
        <v>1027</v>
      </c>
      <c r="H158" s="278">
        <v>60</v>
      </c>
      <c r="I158" s="279"/>
      <c r="J158" s="280">
        <f>ROUND(I158*H158,2)</f>
        <v>0</v>
      </c>
      <c r="K158" s="276" t="s">
        <v>148</v>
      </c>
      <c r="L158" s="281"/>
      <c r="M158" s="282" t="s">
        <v>1</v>
      </c>
      <c r="N158" s="283" t="s">
        <v>44</v>
      </c>
      <c r="O158" s="91"/>
      <c r="P158" s="228">
        <f>O158*H158</f>
        <v>0</v>
      </c>
      <c r="Q158" s="228">
        <v>0.001</v>
      </c>
      <c r="R158" s="228">
        <f>Q158*H158</f>
        <v>0.06</v>
      </c>
      <c r="S158" s="228">
        <v>0</v>
      </c>
      <c r="T158" s="229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0" t="s">
        <v>488</v>
      </c>
      <c r="AT158" s="230" t="s">
        <v>469</v>
      </c>
      <c r="AU158" s="230" t="s">
        <v>89</v>
      </c>
      <c r="AY158" s="17" t="s">
        <v>141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7" t="s">
        <v>87</v>
      </c>
      <c r="BK158" s="231">
        <f>ROUND(I158*H158,2)</f>
        <v>0</v>
      </c>
      <c r="BL158" s="17" t="s">
        <v>232</v>
      </c>
      <c r="BM158" s="230" t="s">
        <v>1028</v>
      </c>
    </row>
    <row r="159" spans="1:47" s="2" customFormat="1" ht="12">
      <c r="A159" s="38"/>
      <c r="B159" s="39"/>
      <c r="C159" s="40"/>
      <c r="D159" s="232" t="s">
        <v>151</v>
      </c>
      <c r="E159" s="40"/>
      <c r="F159" s="233" t="s">
        <v>1026</v>
      </c>
      <c r="G159" s="40"/>
      <c r="H159" s="40"/>
      <c r="I159" s="234"/>
      <c r="J159" s="40"/>
      <c r="K159" s="40"/>
      <c r="L159" s="44"/>
      <c r="M159" s="235"/>
      <c r="N159" s="236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151</v>
      </c>
      <c r="AU159" s="17" t="s">
        <v>89</v>
      </c>
    </row>
    <row r="160" spans="1:51" s="13" customFormat="1" ht="12">
      <c r="A160" s="13"/>
      <c r="B160" s="237"/>
      <c r="C160" s="238"/>
      <c r="D160" s="232" t="s">
        <v>153</v>
      </c>
      <c r="E160" s="239" t="s">
        <v>1</v>
      </c>
      <c r="F160" s="240" t="s">
        <v>1029</v>
      </c>
      <c r="G160" s="238"/>
      <c r="H160" s="241">
        <v>60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7" t="s">
        <v>153</v>
      </c>
      <c r="AU160" s="247" t="s">
        <v>89</v>
      </c>
      <c r="AV160" s="13" t="s">
        <v>89</v>
      </c>
      <c r="AW160" s="13" t="s">
        <v>36</v>
      </c>
      <c r="AX160" s="13" t="s">
        <v>87</v>
      </c>
      <c r="AY160" s="247" t="s">
        <v>141</v>
      </c>
    </row>
    <row r="161" spans="1:63" s="12" customFormat="1" ht="25.9" customHeight="1">
      <c r="A161" s="12"/>
      <c r="B161" s="203"/>
      <c r="C161" s="204"/>
      <c r="D161" s="205" t="s">
        <v>78</v>
      </c>
      <c r="E161" s="206" t="s">
        <v>469</v>
      </c>
      <c r="F161" s="206" t="s">
        <v>943</v>
      </c>
      <c r="G161" s="204"/>
      <c r="H161" s="204"/>
      <c r="I161" s="207"/>
      <c r="J161" s="208">
        <f>BK161</f>
        <v>0</v>
      </c>
      <c r="K161" s="204"/>
      <c r="L161" s="209"/>
      <c r="M161" s="210"/>
      <c r="N161" s="211"/>
      <c r="O161" s="211"/>
      <c r="P161" s="212">
        <f>P162+P204+P209</f>
        <v>0</v>
      </c>
      <c r="Q161" s="211"/>
      <c r="R161" s="212">
        <f>R162+R204+R209</f>
        <v>55.636274039999996</v>
      </c>
      <c r="S161" s="211"/>
      <c r="T161" s="213">
        <f>T162+T204+T209</f>
        <v>3.4496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4" t="s">
        <v>103</v>
      </c>
      <c r="AT161" s="215" t="s">
        <v>78</v>
      </c>
      <c r="AU161" s="215" t="s">
        <v>79</v>
      </c>
      <c r="AY161" s="214" t="s">
        <v>141</v>
      </c>
      <c r="BK161" s="216">
        <f>BK162+BK204+BK209</f>
        <v>0</v>
      </c>
    </row>
    <row r="162" spans="1:63" s="12" customFormat="1" ht="22.8" customHeight="1">
      <c r="A162" s="12"/>
      <c r="B162" s="203"/>
      <c r="C162" s="204"/>
      <c r="D162" s="205" t="s">
        <v>78</v>
      </c>
      <c r="E162" s="217" t="s">
        <v>1030</v>
      </c>
      <c r="F162" s="217" t="s">
        <v>1031</v>
      </c>
      <c r="G162" s="204"/>
      <c r="H162" s="204"/>
      <c r="I162" s="207"/>
      <c r="J162" s="218">
        <f>BK162</f>
        <v>0</v>
      </c>
      <c r="K162" s="204"/>
      <c r="L162" s="209"/>
      <c r="M162" s="210"/>
      <c r="N162" s="211"/>
      <c r="O162" s="211"/>
      <c r="P162" s="212">
        <f>SUM(P163:P203)</f>
        <v>0</v>
      </c>
      <c r="Q162" s="211"/>
      <c r="R162" s="212">
        <f>SUM(R163:R203)</f>
        <v>0.7758999999999999</v>
      </c>
      <c r="S162" s="211"/>
      <c r="T162" s="213">
        <f>SUM(T163:T203)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4" t="s">
        <v>103</v>
      </c>
      <c r="AT162" s="215" t="s">
        <v>78</v>
      </c>
      <c r="AU162" s="215" t="s">
        <v>87</v>
      </c>
      <c r="AY162" s="214" t="s">
        <v>141</v>
      </c>
      <c r="BK162" s="216">
        <f>SUM(BK163:BK203)</f>
        <v>0</v>
      </c>
    </row>
    <row r="163" spans="1:65" s="2" customFormat="1" ht="24.15" customHeight="1">
      <c r="A163" s="38"/>
      <c r="B163" s="39"/>
      <c r="C163" s="219" t="s">
        <v>364</v>
      </c>
      <c r="D163" s="219" t="s">
        <v>144</v>
      </c>
      <c r="E163" s="220" t="s">
        <v>1032</v>
      </c>
      <c r="F163" s="221" t="s">
        <v>1033</v>
      </c>
      <c r="G163" s="222" t="s">
        <v>147</v>
      </c>
      <c r="H163" s="223">
        <v>10</v>
      </c>
      <c r="I163" s="224"/>
      <c r="J163" s="225">
        <f>ROUND(I163*H163,2)</f>
        <v>0</v>
      </c>
      <c r="K163" s="221" t="s">
        <v>148</v>
      </c>
      <c r="L163" s="44"/>
      <c r="M163" s="226" t="s">
        <v>1</v>
      </c>
      <c r="N163" s="227" t="s">
        <v>44</v>
      </c>
      <c r="O163" s="91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0" t="s">
        <v>644</v>
      </c>
      <c r="AT163" s="230" t="s">
        <v>144</v>
      </c>
      <c r="AU163" s="230" t="s">
        <v>89</v>
      </c>
      <c r="AY163" s="17" t="s">
        <v>141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7" t="s">
        <v>87</v>
      </c>
      <c r="BK163" s="231">
        <f>ROUND(I163*H163,2)</f>
        <v>0</v>
      </c>
      <c r="BL163" s="17" t="s">
        <v>644</v>
      </c>
      <c r="BM163" s="230" t="s">
        <v>1034</v>
      </c>
    </row>
    <row r="164" spans="1:47" s="2" customFormat="1" ht="12">
      <c r="A164" s="38"/>
      <c r="B164" s="39"/>
      <c r="C164" s="40"/>
      <c r="D164" s="232" t="s">
        <v>151</v>
      </c>
      <c r="E164" s="40"/>
      <c r="F164" s="233" t="s">
        <v>1035</v>
      </c>
      <c r="G164" s="40"/>
      <c r="H164" s="40"/>
      <c r="I164" s="234"/>
      <c r="J164" s="40"/>
      <c r="K164" s="40"/>
      <c r="L164" s="44"/>
      <c r="M164" s="235"/>
      <c r="N164" s="236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151</v>
      </c>
      <c r="AU164" s="17" t="s">
        <v>89</v>
      </c>
    </row>
    <row r="165" spans="1:51" s="13" customFormat="1" ht="12">
      <c r="A165" s="13"/>
      <c r="B165" s="237"/>
      <c r="C165" s="238"/>
      <c r="D165" s="232" t="s">
        <v>153</v>
      </c>
      <c r="E165" s="239" t="s">
        <v>975</v>
      </c>
      <c r="F165" s="240" t="s">
        <v>972</v>
      </c>
      <c r="G165" s="238"/>
      <c r="H165" s="241">
        <v>1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7" t="s">
        <v>153</v>
      </c>
      <c r="AU165" s="247" t="s">
        <v>89</v>
      </c>
      <c r="AV165" s="13" t="s">
        <v>89</v>
      </c>
      <c r="AW165" s="13" t="s">
        <v>36</v>
      </c>
      <c r="AX165" s="13" t="s">
        <v>79</v>
      </c>
      <c r="AY165" s="247" t="s">
        <v>141</v>
      </c>
    </row>
    <row r="166" spans="1:51" s="13" customFormat="1" ht="12">
      <c r="A166" s="13"/>
      <c r="B166" s="237"/>
      <c r="C166" s="238"/>
      <c r="D166" s="232" t="s">
        <v>153</v>
      </c>
      <c r="E166" s="239" t="s">
        <v>977</v>
      </c>
      <c r="F166" s="240" t="s">
        <v>1036</v>
      </c>
      <c r="G166" s="238"/>
      <c r="H166" s="241">
        <v>9</v>
      </c>
      <c r="I166" s="242"/>
      <c r="J166" s="238"/>
      <c r="K166" s="238"/>
      <c r="L166" s="243"/>
      <c r="M166" s="244"/>
      <c r="N166" s="245"/>
      <c r="O166" s="245"/>
      <c r="P166" s="245"/>
      <c r="Q166" s="245"/>
      <c r="R166" s="245"/>
      <c r="S166" s="245"/>
      <c r="T166" s="24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7" t="s">
        <v>153</v>
      </c>
      <c r="AU166" s="247" t="s">
        <v>89</v>
      </c>
      <c r="AV166" s="13" t="s">
        <v>89</v>
      </c>
      <c r="AW166" s="13" t="s">
        <v>36</v>
      </c>
      <c r="AX166" s="13" t="s">
        <v>79</v>
      </c>
      <c r="AY166" s="247" t="s">
        <v>141</v>
      </c>
    </row>
    <row r="167" spans="1:51" s="14" customFormat="1" ht="12">
      <c r="A167" s="14"/>
      <c r="B167" s="248"/>
      <c r="C167" s="249"/>
      <c r="D167" s="232" t="s">
        <v>153</v>
      </c>
      <c r="E167" s="250" t="s">
        <v>1</v>
      </c>
      <c r="F167" s="251" t="s">
        <v>154</v>
      </c>
      <c r="G167" s="249"/>
      <c r="H167" s="252">
        <v>10</v>
      </c>
      <c r="I167" s="253"/>
      <c r="J167" s="249"/>
      <c r="K167" s="249"/>
      <c r="L167" s="254"/>
      <c r="M167" s="255"/>
      <c r="N167" s="256"/>
      <c r="O167" s="256"/>
      <c r="P167" s="256"/>
      <c r="Q167" s="256"/>
      <c r="R167" s="256"/>
      <c r="S167" s="256"/>
      <c r="T167" s="25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8" t="s">
        <v>153</v>
      </c>
      <c r="AU167" s="258" t="s">
        <v>89</v>
      </c>
      <c r="AV167" s="14" t="s">
        <v>149</v>
      </c>
      <c r="AW167" s="14" t="s">
        <v>36</v>
      </c>
      <c r="AX167" s="14" t="s">
        <v>87</v>
      </c>
      <c r="AY167" s="258" t="s">
        <v>141</v>
      </c>
    </row>
    <row r="168" spans="1:65" s="2" customFormat="1" ht="24.15" customHeight="1">
      <c r="A168" s="38"/>
      <c r="B168" s="39"/>
      <c r="C168" s="274" t="s">
        <v>279</v>
      </c>
      <c r="D168" s="274" t="s">
        <v>469</v>
      </c>
      <c r="E168" s="275" t="s">
        <v>1037</v>
      </c>
      <c r="F168" s="276" t="s">
        <v>1038</v>
      </c>
      <c r="G168" s="277" t="s">
        <v>147</v>
      </c>
      <c r="H168" s="278">
        <v>9</v>
      </c>
      <c r="I168" s="279"/>
      <c r="J168" s="280">
        <f>ROUND(I168*H168,2)</f>
        <v>0</v>
      </c>
      <c r="K168" s="276" t="s">
        <v>513</v>
      </c>
      <c r="L168" s="281"/>
      <c r="M168" s="282" t="s">
        <v>1</v>
      </c>
      <c r="N168" s="283" t="s">
        <v>44</v>
      </c>
      <c r="O168" s="91"/>
      <c r="P168" s="228">
        <f>O168*H168</f>
        <v>0</v>
      </c>
      <c r="Q168" s="228">
        <v>0.0056</v>
      </c>
      <c r="R168" s="228">
        <f>Q168*H168</f>
        <v>0.0504</v>
      </c>
      <c r="S168" s="228">
        <v>0</v>
      </c>
      <c r="T168" s="229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0" t="s">
        <v>1039</v>
      </c>
      <c r="AT168" s="230" t="s">
        <v>469</v>
      </c>
      <c r="AU168" s="230" t="s">
        <v>89</v>
      </c>
      <c r="AY168" s="17" t="s">
        <v>141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7" t="s">
        <v>87</v>
      </c>
      <c r="BK168" s="231">
        <f>ROUND(I168*H168,2)</f>
        <v>0</v>
      </c>
      <c r="BL168" s="17" t="s">
        <v>644</v>
      </c>
      <c r="BM168" s="230" t="s">
        <v>1040</v>
      </c>
    </row>
    <row r="169" spans="1:47" s="2" customFormat="1" ht="12">
      <c r="A169" s="38"/>
      <c r="B169" s="39"/>
      <c r="C169" s="40"/>
      <c r="D169" s="232" t="s">
        <v>151</v>
      </c>
      <c r="E169" s="40"/>
      <c r="F169" s="233" t="s">
        <v>1041</v>
      </c>
      <c r="G169" s="40"/>
      <c r="H169" s="40"/>
      <c r="I169" s="234"/>
      <c r="J169" s="40"/>
      <c r="K169" s="40"/>
      <c r="L169" s="44"/>
      <c r="M169" s="235"/>
      <c r="N169" s="236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151</v>
      </c>
      <c r="AU169" s="17" t="s">
        <v>89</v>
      </c>
    </row>
    <row r="170" spans="1:51" s="13" customFormat="1" ht="12">
      <c r="A170" s="13"/>
      <c r="B170" s="237"/>
      <c r="C170" s="238"/>
      <c r="D170" s="232" t="s">
        <v>153</v>
      </c>
      <c r="E170" s="239" t="s">
        <v>1</v>
      </c>
      <c r="F170" s="240" t="s">
        <v>977</v>
      </c>
      <c r="G170" s="238"/>
      <c r="H170" s="241">
        <v>9</v>
      </c>
      <c r="I170" s="242"/>
      <c r="J170" s="238"/>
      <c r="K170" s="238"/>
      <c r="L170" s="243"/>
      <c r="M170" s="244"/>
      <c r="N170" s="245"/>
      <c r="O170" s="245"/>
      <c r="P170" s="245"/>
      <c r="Q170" s="245"/>
      <c r="R170" s="245"/>
      <c r="S170" s="245"/>
      <c r="T170" s="24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7" t="s">
        <v>153</v>
      </c>
      <c r="AU170" s="247" t="s">
        <v>89</v>
      </c>
      <c r="AV170" s="13" t="s">
        <v>89</v>
      </c>
      <c r="AW170" s="13" t="s">
        <v>36</v>
      </c>
      <c r="AX170" s="13" t="s">
        <v>87</v>
      </c>
      <c r="AY170" s="247" t="s">
        <v>141</v>
      </c>
    </row>
    <row r="171" spans="1:65" s="2" customFormat="1" ht="24.15" customHeight="1">
      <c r="A171" s="38"/>
      <c r="B171" s="39"/>
      <c r="C171" s="274" t="s">
        <v>377</v>
      </c>
      <c r="D171" s="274" t="s">
        <v>469</v>
      </c>
      <c r="E171" s="275" t="s">
        <v>1042</v>
      </c>
      <c r="F171" s="276" t="s">
        <v>1043</v>
      </c>
      <c r="G171" s="277" t="s">
        <v>147</v>
      </c>
      <c r="H171" s="278">
        <v>1</v>
      </c>
      <c r="I171" s="279"/>
      <c r="J171" s="280">
        <f>ROUND(I171*H171,2)</f>
        <v>0</v>
      </c>
      <c r="K171" s="276" t="s">
        <v>513</v>
      </c>
      <c r="L171" s="281"/>
      <c r="M171" s="282" t="s">
        <v>1</v>
      </c>
      <c r="N171" s="283" t="s">
        <v>44</v>
      </c>
      <c r="O171" s="91"/>
      <c r="P171" s="228">
        <f>O171*H171</f>
        <v>0</v>
      </c>
      <c r="Q171" s="228">
        <v>0.0115</v>
      </c>
      <c r="R171" s="228">
        <f>Q171*H171</f>
        <v>0.0115</v>
      </c>
      <c r="S171" s="228">
        <v>0</v>
      </c>
      <c r="T171" s="229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0" t="s">
        <v>1039</v>
      </c>
      <c r="AT171" s="230" t="s">
        <v>469</v>
      </c>
      <c r="AU171" s="230" t="s">
        <v>89</v>
      </c>
      <c r="AY171" s="17" t="s">
        <v>141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7" t="s">
        <v>87</v>
      </c>
      <c r="BK171" s="231">
        <f>ROUND(I171*H171,2)</f>
        <v>0</v>
      </c>
      <c r="BL171" s="17" t="s">
        <v>644</v>
      </c>
      <c r="BM171" s="230" t="s">
        <v>1044</v>
      </c>
    </row>
    <row r="172" spans="1:47" s="2" customFormat="1" ht="12">
      <c r="A172" s="38"/>
      <c r="B172" s="39"/>
      <c r="C172" s="40"/>
      <c r="D172" s="232" t="s">
        <v>151</v>
      </c>
      <c r="E172" s="40"/>
      <c r="F172" s="233" t="s">
        <v>1041</v>
      </c>
      <c r="G172" s="40"/>
      <c r="H172" s="40"/>
      <c r="I172" s="234"/>
      <c r="J172" s="40"/>
      <c r="K172" s="40"/>
      <c r="L172" s="44"/>
      <c r="M172" s="235"/>
      <c r="N172" s="236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151</v>
      </c>
      <c r="AU172" s="17" t="s">
        <v>89</v>
      </c>
    </row>
    <row r="173" spans="1:51" s="13" customFormat="1" ht="12">
      <c r="A173" s="13"/>
      <c r="B173" s="237"/>
      <c r="C173" s="238"/>
      <c r="D173" s="232" t="s">
        <v>153</v>
      </c>
      <c r="E173" s="239" t="s">
        <v>1</v>
      </c>
      <c r="F173" s="240" t="s">
        <v>975</v>
      </c>
      <c r="G173" s="238"/>
      <c r="H173" s="241">
        <v>1</v>
      </c>
      <c r="I173" s="242"/>
      <c r="J173" s="238"/>
      <c r="K173" s="238"/>
      <c r="L173" s="243"/>
      <c r="M173" s="244"/>
      <c r="N173" s="245"/>
      <c r="O173" s="245"/>
      <c r="P173" s="245"/>
      <c r="Q173" s="245"/>
      <c r="R173" s="245"/>
      <c r="S173" s="245"/>
      <c r="T173" s="24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7" t="s">
        <v>153</v>
      </c>
      <c r="AU173" s="247" t="s">
        <v>89</v>
      </c>
      <c r="AV173" s="13" t="s">
        <v>89</v>
      </c>
      <c r="AW173" s="13" t="s">
        <v>36</v>
      </c>
      <c r="AX173" s="13" t="s">
        <v>87</v>
      </c>
      <c r="AY173" s="247" t="s">
        <v>141</v>
      </c>
    </row>
    <row r="174" spans="1:65" s="2" customFormat="1" ht="16.5" customHeight="1">
      <c r="A174" s="38"/>
      <c r="B174" s="39"/>
      <c r="C174" s="219" t="s">
        <v>383</v>
      </c>
      <c r="D174" s="219" t="s">
        <v>144</v>
      </c>
      <c r="E174" s="220" t="s">
        <v>1045</v>
      </c>
      <c r="F174" s="221" t="s">
        <v>1046</v>
      </c>
      <c r="G174" s="222" t="s">
        <v>147</v>
      </c>
      <c r="H174" s="223">
        <v>8</v>
      </c>
      <c r="I174" s="224"/>
      <c r="J174" s="225">
        <f>ROUND(I174*H174,2)</f>
        <v>0</v>
      </c>
      <c r="K174" s="221" t="s">
        <v>148</v>
      </c>
      <c r="L174" s="44"/>
      <c r="M174" s="226" t="s">
        <v>1</v>
      </c>
      <c r="N174" s="227" t="s">
        <v>44</v>
      </c>
      <c r="O174" s="91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0" t="s">
        <v>644</v>
      </c>
      <c r="AT174" s="230" t="s">
        <v>144</v>
      </c>
      <c r="AU174" s="230" t="s">
        <v>89</v>
      </c>
      <c r="AY174" s="17" t="s">
        <v>141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7" t="s">
        <v>87</v>
      </c>
      <c r="BK174" s="231">
        <f>ROUND(I174*H174,2)</f>
        <v>0</v>
      </c>
      <c r="BL174" s="17" t="s">
        <v>644</v>
      </c>
      <c r="BM174" s="230" t="s">
        <v>1047</v>
      </c>
    </row>
    <row r="175" spans="1:47" s="2" customFormat="1" ht="12">
      <c r="A175" s="38"/>
      <c r="B175" s="39"/>
      <c r="C175" s="40"/>
      <c r="D175" s="232" t="s">
        <v>151</v>
      </c>
      <c r="E175" s="40"/>
      <c r="F175" s="233" t="s">
        <v>1046</v>
      </c>
      <c r="G175" s="40"/>
      <c r="H175" s="40"/>
      <c r="I175" s="234"/>
      <c r="J175" s="40"/>
      <c r="K175" s="40"/>
      <c r="L175" s="44"/>
      <c r="M175" s="235"/>
      <c r="N175" s="236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151</v>
      </c>
      <c r="AU175" s="17" t="s">
        <v>89</v>
      </c>
    </row>
    <row r="176" spans="1:51" s="13" customFormat="1" ht="12">
      <c r="A176" s="13"/>
      <c r="B176" s="237"/>
      <c r="C176" s="238"/>
      <c r="D176" s="232" t="s">
        <v>153</v>
      </c>
      <c r="E176" s="239" t="s">
        <v>972</v>
      </c>
      <c r="F176" s="240" t="s">
        <v>87</v>
      </c>
      <c r="G176" s="238"/>
      <c r="H176" s="241">
        <v>1</v>
      </c>
      <c r="I176" s="242"/>
      <c r="J176" s="238"/>
      <c r="K176" s="238"/>
      <c r="L176" s="243"/>
      <c r="M176" s="244"/>
      <c r="N176" s="245"/>
      <c r="O176" s="245"/>
      <c r="P176" s="245"/>
      <c r="Q176" s="245"/>
      <c r="R176" s="245"/>
      <c r="S176" s="245"/>
      <c r="T176" s="24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7" t="s">
        <v>153</v>
      </c>
      <c r="AU176" s="247" t="s">
        <v>89</v>
      </c>
      <c r="AV176" s="13" t="s">
        <v>89</v>
      </c>
      <c r="AW176" s="13" t="s">
        <v>36</v>
      </c>
      <c r="AX176" s="13" t="s">
        <v>79</v>
      </c>
      <c r="AY176" s="247" t="s">
        <v>141</v>
      </c>
    </row>
    <row r="177" spans="1:51" s="13" customFormat="1" ht="12">
      <c r="A177" s="13"/>
      <c r="B177" s="237"/>
      <c r="C177" s="238"/>
      <c r="D177" s="232" t="s">
        <v>153</v>
      </c>
      <c r="E177" s="239" t="s">
        <v>973</v>
      </c>
      <c r="F177" s="240" t="s">
        <v>263</v>
      </c>
      <c r="G177" s="238"/>
      <c r="H177" s="241">
        <v>7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7" t="s">
        <v>153</v>
      </c>
      <c r="AU177" s="247" t="s">
        <v>89</v>
      </c>
      <c r="AV177" s="13" t="s">
        <v>89</v>
      </c>
      <c r="AW177" s="13" t="s">
        <v>36</v>
      </c>
      <c r="AX177" s="13" t="s">
        <v>79</v>
      </c>
      <c r="AY177" s="247" t="s">
        <v>141</v>
      </c>
    </row>
    <row r="178" spans="1:51" s="14" customFormat="1" ht="12">
      <c r="A178" s="14"/>
      <c r="B178" s="248"/>
      <c r="C178" s="249"/>
      <c r="D178" s="232" t="s">
        <v>153</v>
      </c>
      <c r="E178" s="250" t="s">
        <v>974</v>
      </c>
      <c r="F178" s="251" t="s">
        <v>154</v>
      </c>
      <c r="G178" s="249"/>
      <c r="H178" s="252">
        <v>8</v>
      </c>
      <c r="I178" s="253"/>
      <c r="J178" s="249"/>
      <c r="K178" s="249"/>
      <c r="L178" s="254"/>
      <c r="M178" s="255"/>
      <c r="N178" s="256"/>
      <c r="O178" s="256"/>
      <c r="P178" s="256"/>
      <c r="Q178" s="256"/>
      <c r="R178" s="256"/>
      <c r="S178" s="256"/>
      <c r="T178" s="25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8" t="s">
        <v>153</v>
      </c>
      <c r="AU178" s="258" t="s">
        <v>89</v>
      </c>
      <c r="AV178" s="14" t="s">
        <v>149</v>
      </c>
      <c r="AW178" s="14" t="s">
        <v>36</v>
      </c>
      <c r="AX178" s="14" t="s">
        <v>87</v>
      </c>
      <c r="AY178" s="258" t="s">
        <v>141</v>
      </c>
    </row>
    <row r="179" spans="1:65" s="2" customFormat="1" ht="16.5" customHeight="1">
      <c r="A179" s="38"/>
      <c r="B179" s="39"/>
      <c r="C179" s="274" t="s">
        <v>8</v>
      </c>
      <c r="D179" s="274" t="s">
        <v>469</v>
      </c>
      <c r="E179" s="275" t="s">
        <v>1048</v>
      </c>
      <c r="F179" s="276" t="s">
        <v>1049</v>
      </c>
      <c r="G179" s="277" t="s">
        <v>147</v>
      </c>
      <c r="H179" s="278">
        <v>1</v>
      </c>
      <c r="I179" s="279"/>
      <c r="J179" s="280">
        <f>ROUND(I179*H179,2)</f>
        <v>0</v>
      </c>
      <c r="K179" s="276" t="s">
        <v>148</v>
      </c>
      <c r="L179" s="281"/>
      <c r="M179" s="282" t="s">
        <v>1</v>
      </c>
      <c r="N179" s="283" t="s">
        <v>44</v>
      </c>
      <c r="O179" s="91"/>
      <c r="P179" s="228">
        <f>O179*H179</f>
        <v>0</v>
      </c>
      <c r="Q179" s="228">
        <v>0.062</v>
      </c>
      <c r="R179" s="228">
        <f>Q179*H179</f>
        <v>0.062</v>
      </c>
      <c r="S179" s="228">
        <v>0</v>
      </c>
      <c r="T179" s="229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0" t="s">
        <v>1039</v>
      </c>
      <c r="AT179" s="230" t="s">
        <v>469</v>
      </c>
      <c r="AU179" s="230" t="s">
        <v>89</v>
      </c>
      <c r="AY179" s="17" t="s">
        <v>141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7" t="s">
        <v>87</v>
      </c>
      <c r="BK179" s="231">
        <f>ROUND(I179*H179,2)</f>
        <v>0</v>
      </c>
      <c r="BL179" s="17" t="s">
        <v>644</v>
      </c>
      <c r="BM179" s="230" t="s">
        <v>1050</v>
      </c>
    </row>
    <row r="180" spans="1:47" s="2" customFormat="1" ht="12">
      <c r="A180" s="38"/>
      <c r="B180" s="39"/>
      <c r="C180" s="40"/>
      <c r="D180" s="232" t="s">
        <v>151</v>
      </c>
      <c r="E180" s="40"/>
      <c r="F180" s="233" t="s">
        <v>1049</v>
      </c>
      <c r="G180" s="40"/>
      <c r="H180" s="40"/>
      <c r="I180" s="234"/>
      <c r="J180" s="40"/>
      <c r="K180" s="40"/>
      <c r="L180" s="44"/>
      <c r="M180" s="235"/>
      <c r="N180" s="236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151</v>
      </c>
      <c r="AU180" s="17" t="s">
        <v>89</v>
      </c>
    </row>
    <row r="181" spans="1:51" s="13" customFormat="1" ht="12">
      <c r="A181" s="13"/>
      <c r="B181" s="237"/>
      <c r="C181" s="238"/>
      <c r="D181" s="232" t="s">
        <v>153</v>
      </c>
      <c r="E181" s="239" t="s">
        <v>1</v>
      </c>
      <c r="F181" s="240" t="s">
        <v>972</v>
      </c>
      <c r="G181" s="238"/>
      <c r="H181" s="241">
        <v>1</v>
      </c>
      <c r="I181" s="242"/>
      <c r="J181" s="238"/>
      <c r="K181" s="238"/>
      <c r="L181" s="243"/>
      <c r="M181" s="244"/>
      <c r="N181" s="245"/>
      <c r="O181" s="245"/>
      <c r="P181" s="245"/>
      <c r="Q181" s="245"/>
      <c r="R181" s="245"/>
      <c r="S181" s="245"/>
      <c r="T181" s="24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7" t="s">
        <v>153</v>
      </c>
      <c r="AU181" s="247" t="s">
        <v>89</v>
      </c>
      <c r="AV181" s="13" t="s">
        <v>89</v>
      </c>
      <c r="AW181" s="13" t="s">
        <v>36</v>
      </c>
      <c r="AX181" s="13" t="s">
        <v>87</v>
      </c>
      <c r="AY181" s="247" t="s">
        <v>141</v>
      </c>
    </row>
    <row r="182" spans="1:65" s="2" customFormat="1" ht="16.5" customHeight="1">
      <c r="A182" s="38"/>
      <c r="B182" s="39"/>
      <c r="C182" s="274" t="s">
        <v>232</v>
      </c>
      <c r="D182" s="274" t="s">
        <v>469</v>
      </c>
      <c r="E182" s="275" t="s">
        <v>1051</v>
      </c>
      <c r="F182" s="276" t="s">
        <v>1052</v>
      </c>
      <c r="G182" s="277" t="s">
        <v>147</v>
      </c>
      <c r="H182" s="278">
        <v>7</v>
      </c>
      <c r="I182" s="279"/>
      <c r="J182" s="280">
        <f>ROUND(I182*H182,2)</f>
        <v>0</v>
      </c>
      <c r="K182" s="276" t="s">
        <v>148</v>
      </c>
      <c r="L182" s="281"/>
      <c r="M182" s="282" t="s">
        <v>1</v>
      </c>
      <c r="N182" s="283" t="s">
        <v>44</v>
      </c>
      <c r="O182" s="91"/>
      <c r="P182" s="228">
        <f>O182*H182</f>
        <v>0</v>
      </c>
      <c r="Q182" s="228">
        <v>0.092</v>
      </c>
      <c r="R182" s="228">
        <f>Q182*H182</f>
        <v>0.644</v>
      </c>
      <c r="S182" s="228">
        <v>0</v>
      </c>
      <c r="T182" s="229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0" t="s">
        <v>1039</v>
      </c>
      <c r="AT182" s="230" t="s">
        <v>469</v>
      </c>
      <c r="AU182" s="230" t="s">
        <v>89</v>
      </c>
      <c r="AY182" s="17" t="s">
        <v>141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7" t="s">
        <v>87</v>
      </c>
      <c r="BK182" s="231">
        <f>ROUND(I182*H182,2)</f>
        <v>0</v>
      </c>
      <c r="BL182" s="17" t="s">
        <v>644</v>
      </c>
      <c r="BM182" s="230" t="s">
        <v>1053</v>
      </c>
    </row>
    <row r="183" spans="1:47" s="2" customFormat="1" ht="12">
      <c r="A183" s="38"/>
      <c r="B183" s="39"/>
      <c r="C183" s="40"/>
      <c r="D183" s="232" t="s">
        <v>151</v>
      </c>
      <c r="E183" s="40"/>
      <c r="F183" s="233" t="s">
        <v>1052</v>
      </c>
      <c r="G183" s="40"/>
      <c r="H183" s="40"/>
      <c r="I183" s="234"/>
      <c r="J183" s="40"/>
      <c r="K183" s="40"/>
      <c r="L183" s="44"/>
      <c r="M183" s="235"/>
      <c r="N183" s="236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151</v>
      </c>
      <c r="AU183" s="17" t="s">
        <v>89</v>
      </c>
    </row>
    <row r="184" spans="1:51" s="13" customFormat="1" ht="12">
      <c r="A184" s="13"/>
      <c r="B184" s="237"/>
      <c r="C184" s="238"/>
      <c r="D184" s="232" t="s">
        <v>153</v>
      </c>
      <c r="E184" s="239" t="s">
        <v>1</v>
      </c>
      <c r="F184" s="240" t="s">
        <v>973</v>
      </c>
      <c r="G184" s="238"/>
      <c r="H184" s="241">
        <v>7</v>
      </c>
      <c r="I184" s="242"/>
      <c r="J184" s="238"/>
      <c r="K184" s="238"/>
      <c r="L184" s="243"/>
      <c r="M184" s="244"/>
      <c r="N184" s="245"/>
      <c r="O184" s="245"/>
      <c r="P184" s="245"/>
      <c r="Q184" s="245"/>
      <c r="R184" s="245"/>
      <c r="S184" s="245"/>
      <c r="T184" s="24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7" t="s">
        <v>153</v>
      </c>
      <c r="AU184" s="247" t="s">
        <v>89</v>
      </c>
      <c r="AV184" s="13" t="s">
        <v>89</v>
      </c>
      <c r="AW184" s="13" t="s">
        <v>36</v>
      </c>
      <c r="AX184" s="13" t="s">
        <v>87</v>
      </c>
      <c r="AY184" s="247" t="s">
        <v>141</v>
      </c>
    </row>
    <row r="185" spans="1:65" s="2" customFormat="1" ht="33" customHeight="1">
      <c r="A185" s="38"/>
      <c r="B185" s="39"/>
      <c r="C185" s="219" t="s">
        <v>401</v>
      </c>
      <c r="D185" s="219" t="s">
        <v>144</v>
      </c>
      <c r="E185" s="220" t="s">
        <v>1054</v>
      </c>
      <c r="F185" s="221" t="s">
        <v>1055</v>
      </c>
      <c r="G185" s="222" t="s">
        <v>147</v>
      </c>
      <c r="H185" s="223">
        <v>2</v>
      </c>
      <c r="I185" s="224"/>
      <c r="J185" s="225">
        <f>ROUND(I185*H185,2)</f>
        <v>0</v>
      </c>
      <c r="K185" s="221" t="s">
        <v>148</v>
      </c>
      <c r="L185" s="44"/>
      <c r="M185" s="226" t="s">
        <v>1</v>
      </c>
      <c r="N185" s="227" t="s">
        <v>44</v>
      </c>
      <c r="O185" s="91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0" t="s">
        <v>644</v>
      </c>
      <c r="AT185" s="230" t="s">
        <v>144</v>
      </c>
      <c r="AU185" s="230" t="s">
        <v>89</v>
      </c>
      <c r="AY185" s="17" t="s">
        <v>141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7" t="s">
        <v>87</v>
      </c>
      <c r="BK185" s="231">
        <f>ROUND(I185*H185,2)</f>
        <v>0</v>
      </c>
      <c r="BL185" s="17" t="s">
        <v>644</v>
      </c>
      <c r="BM185" s="230" t="s">
        <v>1056</v>
      </c>
    </row>
    <row r="186" spans="1:47" s="2" customFormat="1" ht="12">
      <c r="A186" s="38"/>
      <c r="B186" s="39"/>
      <c r="C186" s="40"/>
      <c r="D186" s="232" t="s">
        <v>151</v>
      </c>
      <c r="E186" s="40"/>
      <c r="F186" s="233" t="s">
        <v>1057</v>
      </c>
      <c r="G186" s="40"/>
      <c r="H186" s="40"/>
      <c r="I186" s="234"/>
      <c r="J186" s="40"/>
      <c r="K186" s="40"/>
      <c r="L186" s="44"/>
      <c r="M186" s="235"/>
      <c r="N186" s="236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151</v>
      </c>
      <c r="AU186" s="17" t="s">
        <v>89</v>
      </c>
    </row>
    <row r="187" spans="1:65" s="2" customFormat="1" ht="16.5" customHeight="1">
      <c r="A187" s="38"/>
      <c r="B187" s="39"/>
      <c r="C187" s="219" t="s">
        <v>408</v>
      </c>
      <c r="D187" s="219" t="s">
        <v>144</v>
      </c>
      <c r="E187" s="220" t="s">
        <v>1058</v>
      </c>
      <c r="F187" s="221" t="s">
        <v>1059</v>
      </c>
      <c r="G187" s="222" t="s">
        <v>147</v>
      </c>
      <c r="H187" s="223">
        <v>8</v>
      </c>
      <c r="I187" s="224"/>
      <c r="J187" s="225">
        <f>ROUND(I187*H187,2)</f>
        <v>0</v>
      </c>
      <c r="K187" s="221" t="s">
        <v>148</v>
      </c>
      <c r="L187" s="44"/>
      <c r="M187" s="226" t="s">
        <v>1</v>
      </c>
      <c r="N187" s="227" t="s">
        <v>44</v>
      </c>
      <c r="O187" s="91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0" t="s">
        <v>644</v>
      </c>
      <c r="AT187" s="230" t="s">
        <v>144</v>
      </c>
      <c r="AU187" s="230" t="s">
        <v>89</v>
      </c>
      <c r="AY187" s="17" t="s">
        <v>141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7" t="s">
        <v>87</v>
      </c>
      <c r="BK187" s="231">
        <f>ROUND(I187*H187,2)</f>
        <v>0</v>
      </c>
      <c r="BL187" s="17" t="s">
        <v>644</v>
      </c>
      <c r="BM187" s="230" t="s">
        <v>1060</v>
      </c>
    </row>
    <row r="188" spans="1:47" s="2" customFormat="1" ht="12">
      <c r="A188" s="38"/>
      <c r="B188" s="39"/>
      <c r="C188" s="40"/>
      <c r="D188" s="232" t="s">
        <v>151</v>
      </c>
      <c r="E188" s="40"/>
      <c r="F188" s="233" t="s">
        <v>1061</v>
      </c>
      <c r="G188" s="40"/>
      <c r="H188" s="40"/>
      <c r="I188" s="234"/>
      <c r="J188" s="40"/>
      <c r="K188" s="40"/>
      <c r="L188" s="44"/>
      <c r="M188" s="235"/>
      <c r="N188" s="236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151</v>
      </c>
      <c r="AU188" s="17" t="s">
        <v>89</v>
      </c>
    </row>
    <row r="189" spans="1:65" s="2" customFormat="1" ht="16.5" customHeight="1">
      <c r="A189" s="38"/>
      <c r="B189" s="39"/>
      <c r="C189" s="274" t="s">
        <v>413</v>
      </c>
      <c r="D189" s="274" t="s">
        <v>469</v>
      </c>
      <c r="E189" s="275" t="s">
        <v>1062</v>
      </c>
      <c r="F189" s="276" t="s">
        <v>1063</v>
      </c>
      <c r="G189" s="277" t="s">
        <v>147</v>
      </c>
      <c r="H189" s="278">
        <v>4</v>
      </c>
      <c r="I189" s="279"/>
      <c r="J189" s="280">
        <f>ROUND(I189*H189,2)</f>
        <v>0</v>
      </c>
      <c r="K189" s="276" t="s">
        <v>513</v>
      </c>
      <c r="L189" s="281"/>
      <c r="M189" s="282" t="s">
        <v>1</v>
      </c>
      <c r="N189" s="283" t="s">
        <v>44</v>
      </c>
      <c r="O189" s="91"/>
      <c r="P189" s="228">
        <f>O189*H189</f>
        <v>0</v>
      </c>
      <c r="Q189" s="228">
        <v>0.001</v>
      </c>
      <c r="R189" s="228">
        <f>Q189*H189</f>
        <v>0.004</v>
      </c>
      <c r="S189" s="228">
        <v>0</v>
      </c>
      <c r="T189" s="229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0" t="s">
        <v>1039</v>
      </c>
      <c r="AT189" s="230" t="s">
        <v>469</v>
      </c>
      <c r="AU189" s="230" t="s">
        <v>89</v>
      </c>
      <c r="AY189" s="17" t="s">
        <v>141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7" t="s">
        <v>87</v>
      </c>
      <c r="BK189" s="231">
        <f>ROUND(I189*H189,2)</f>
        <v>0</v>
      </c>
      <c r="BL189" s="17" t="s">
        <v>644</v>
      </c>
      <c r="BM189" s="230" t="s">
        <v>1064</v>
      </c>
    </row>
    <row r="190" spans="1:47" s="2" customFormat="1" ht="12">
      <c r="A190" s="38"/>
      <c r="B190" s="39"/>
      <c r="C190" s="40"/>
      <c r="D190" s="232" t="s">
        <v>151</v>
      </c>
      <c r="E190" s="40"/>
      <c r="F190" s="233" t="s">
        <v>1063</v>
      </c>
      <c r="G190" s="40"/>
      <c r="H190" s="40"/>
      <c r="I190" s="234"/>
      <c r="J190" s="40"/>
      <c r="K190" s="40"/>
      <c r="L190" s="44"/>
      <c r="M190" s="235"/>
      <c r="N190" s="236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151</v>
      </c>
      <c r="AU190" s="17" t="s">
        <v>89</v>
      </c>
    </row>
    <row r="191" spans="1:65" s="2" customFormat="1" ht="16.5" customHeight="1">
      <c r="A191" s="38"/>
      <c r="B191" s="39"/>
      <c r="C191" s="274" t="s">
        <v>267</v>
      </c>
      <c r="D191" s="274" t="s">
        <v>469</v>
      </c>
      <c r="E191" s="275" t="s">
        <v>1065</v>
      </c>
      <c r="F191" s="276" t="s">
        <v>1066</v>
      </c>
      <c r="G191" s="277" t="s">
        <v>147</v>
      </c>
      <c r="H191" s="278">
        <v>4</v>
      </c>
      <c r="I191" s="279"/>
      <c r="J191" s="280">
        <f>ROUND(I191*H191,2)</f>
        <v>0</v>
      </c>
      <c r="K191" s="276" t="s">
        <v>513</v>
      </c>
      <c r="L191" s="281"/>
      <c r="M191" s="282" t="s">
        <v>1</v>
      </c>
      <c r="N191" s="283" t="s">
        <v>44</v>
      </c>
      <c r="O191" s="91"/>
      <c r="P191" s="228">
        <f>O191*H191</f>
        <v>0</v>
      </c>
      <c r="Q191" s="228">
        <v>0.001</v>
      </c>
      <c r="R191" s="228">
        <f>Q191*H191</f>
        <v>0.004</v>
      </c>
      <c r="S191" s="228">
        <v>0</v>
      </c>
      <c r="T191" s="229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0" t="s">
        <v>1039</v>
      </c>
      <c r="AT191" s="230" t="s">
        <v>469</v>
      </c>
      <c r="AU191" s="230" t="s">
        <v>89</v>
      </c>
      <c r="AY191" s="17" t="s">
        <v>141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7" t="s">
        <v>87</v>
      </c>
      <c r="BK191" s="231">
        <f>ROUND(I191*H191,2)</f>
        <v>0</v>
      </c>
      <c r="BL191" s="17" t="s">
        <v>644</v>
      </c>
      <c r="BM191" s="230" t="s">
        <v>1067</v>
      </c>
    </row>
    <row r="192" spans="1:47" s="2" customFormat="1" ht="12">
      <c r="A192" s="38"/>
      <c r="B192" s="39"/>
      <c r="C192" s="40"/>
      <c r="D192" s="232" t="s">
        <v>151</v>
      </c>
      <c r="E192" s="40"/>
      <c r="F192" s="233" t="s">
        <v>1063</v>
      </c>
      <c r="G192" s="40"/>
      <c r="H192" s="40"/>
      <c r="I192" s="234"/>
      <c r="J192" s="40"/>
      <c r="K192" s="40"/>
      <c r="L192" s="44"/>
      <c r="M192" s="235"/>
      <c r="N192" s="236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151</v>
      </c>
      <c r="AU192" s="17" t="s">
        <v>89</v>
      </c>
    </row>
    <row r="193" spans="1:65" s="2" customFormat="1" ht="37.8" customHeight="1">
      <c r="A193" s="38"/>
      <c r="B193" s="39"/>
      <c r="C193" s="219" t="s">
        <v>7</v>
      </c>
      <c r="D193" s="219" t="s">
        <v>144</v>
      </c>
      <c r="E193" s="220" t="s">
        <v>1068</v>
      </c>
      <c r="F193" s="221" t="s">
        <v>1069</v>
      </c>
      <c r="G193" s="222" t="s">
        <v>147</v>
      </c>
      <c r="H193" s="223">
        <v>1</v>
      </c>
      <c r="I193" s="224"/>
      <c r="J193" s="225">
        <f>ROUND(I193*H193,2)</f>
        <v>0</v>
      </c>
      <c r="K193" s="221" t="s">
        <v>148</v>
      </c>
      <c r="L193" s="44"/>
      <c r="M193" s="226" t="s">
        <v>1</v>
      </c>
      <c r="N193" s="227" t="s">
        <v>44</v>
      </c>
      <c r="O193" s="91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0" t="s">
        <v>644</v>
      </c>
      <c r="AT193" s="230" t="s">
        <v>144</v>
      </c>
      <c r="AU193" s="230" t="s">
        <v>89</v>
      </c>
      <c r="AY193" s="17" t="s">
        <v>141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7" t="s">
        <v>87</v>
      </c>
      <c r="BK193" s="231">
        <f>ROUND(I193*H193,2)</f>
        <v>0</v>
      </c>
      <c r="BL193" s="17" t="s">
        <v>644</v>
      </c>
      <c r="BM193" s="230" t="s">
        <v>1070</v>
      </c>
    </row>
    <row r="194" spans="1:47" s="2" customFormat="1" ht="12">
      <c r="A194" s="38"/>
      <c r="B194" s="39"/>
      <c r="C194" s="40"/>
      <c r="D194" s="232" t="s">
        <v>151</v>
      </c>
      <c r="E194" s="40"/>
      <c r="F194" s="233" t="s">
        <v>1071</v>
      </c>
      <c r="G194" s="40"/>
      <c r="H194" s="40"/>
      <c r="I194" s="234"/>
      <c r="J194" s="40"/>
      <c r="K194" s="40"/>
      <c r="L194" s="44"/>
      <c r="M194" s="235"/>
      <c r="N194" s="236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151</v>
      </c>
      <c r="AU194" s="17" t="s">
        <v>89</v>
      </c>
    </row>
    <row r="195" spans="1:65" s="2" customFormat="1" ht="24.15" customHeight="1">
      <c r="A195" s="38"/>
      <c r="B195" s="39"/>
      <c r="C195" s="219" t="s">
        <v>428</v>
      </c>
      <c r="D195" s="219" t="s">
        <v>144</v>
      </c>
      <c r="E195" s="220" t="s">
        <v>1072</v>
      </c>
      <c r="F195" s="221" t="s">
        <v>1073</v>
      </c>
      <c r="G195" s="222" t="s">
        <v>147</v>
      </c>
      <c r="H195" s="223">
        <v>6</v>
      </c>
      <c r="I195" s="224"/>
      <c r="J195" s="225">
        <f>ROUND(I195*H195,2)</f>
        <v>0</v>
      </c>
      <c r="K195" s="221" t="s">
        <v>148</v>
      </c>
      <c r="L195" s="44"/>
      <c r="M195" s="226" t="s">
        <v>1</v>
      </c>
      <c r="N195" s="227" t="s">
        <v>44</v>
      </c>
      <c r="O195" s="91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0" t="s">
        <v>644</v>
      </c>
      <c r="AT195" s="230" t="s">
        <v>144</v>
      </c>
      <c r="AU195" s="230" t="s">
        <v>89</v>
      </c>
      <c r="AY195" s="17" t="s">
        <v>141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7" t="s">
        <v>87</v>
      </c>
      <c r="BK195" s="231">
        <f>ROUND(I195*H195,2)</f>
        <v>0</v>
      </c>
      <c r="BL195" s="17" t="s">
        <v>644</v>
      </c>
      <c r="BM195" s="230" t="s">
        <v>1074</v>
      </c>
    </row>
    <row r="196" spans="1:47" s="2" customFormat="1" ht="12">
      <c r="A196" s="38"/>
      <c r="B196" s="39"/>
      <c r="C196" s="40"/>
      <c r="D196" s="232" t="s">
        <v>151</v>
      </c>
      <c r="E196" s="40"/>
      <c r="F196" s="233" t="s">
        <v>1075</v>
      </c>
      <c r="G196" s="40"/>
      <c r="H196" s="40"/>
      <c r="I196" s="234"/>
      <c r="J196" s="40"/>
      <c r="K196" s="40"/>
      <c r="L196" s="44"/>
      <c r="M196" s="235"/>
      <c r="N196" s="236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151</v>
      </c>
      <c r="AU196" s="17" t="s">
        <v>89</v>
      </c>
    </row>
    <row r="197" spans="1:51" s="13" customFormat="1" ht="12">
      <c r="A197" s="13"/>
      <c r="B197" s="237"/>
      <c r="C197" s="238"/>
      <c r="D197" s="232" t="s">
        <v>153</v>
      </c>
      <c r="E197" s="239" t="s">
        <v>1</v>
      </c>
      <c r="F197" s="240" t="s">
        <v>1076</v>
      </c>
      <c r="G197" s="238"/>
      <c r="H197" s="241">
        <v>6</v>
      </c>
      <c r="I197" s="242"/>
      <c r="J197" s="238"/>
      <c r="K197" s="238"/>
      <c r="L197" s="243"/>
      <c r="M197" s="244"/>
      <c r="N197" s="245"/>
      <c r="O197" s="245"/>
      <c r="P197" s="245"/>
      <c r="Q197" s="245"/>
      <c r="R197" s="245"/>
      <c r="S197" s="245"/>
      <c r="T197" s="24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7" t="s">
        <v>153</v>
      </c>
      <c r="AU197" s="247" t="s">
        <v>89</v>
      </c>
      <c r="AV197" s="13" t="s">
        <v>89</v>
      </c>
      <c r="AW197" s="13" t="s">
        <v>36</v>
      </c>
      <c r="AX197" s="13" t="s">
        <v>87</v>
      </c>
      <c r="AY197" s="247" t="s">
        <v>141</v>
      </c>
    </row>
    <row r="198" spans="1:65" s="2" customFormat="1" ht="24.15" customHeight="1">
      <c r="A198" s="38"/>
      <c r="B198" s="39"/>
      <c r="C198" s="219" t="s">
        <v>433</v>
      </c>
      <c r="D198" s="219" t="s">
        <v>144</v>
      </c>
      <c r="E198" s="220" t="s">
        <v>1077</v>
      </c>
      <c r="F198" s="221" t="s">
        <v>1078</v>
      </c>
      <c r="G198" s="222" t="s">
        <v>147</v>
      </c>
      <c r="H198" s="223">
        <v>4</v>
      </c>
      <c r="I198" s="224"/>
      <c r="J198" s="225">
        <f>ROUND(I198*H198,2)</f>
        <v>0</v>
      </c>
      <c r="K198" s="221" t="s">
        <v>148</v>
      </c>
      <c r="L198" s="44"/>
      <c r="M198" s="226" t="s">
        <v>1</v>
      </c>
      <c r="N198" s="227" t="s">
        <v>44</v>
      </c>
      <c r="O198" s="91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0" t="s">
        <v>644</v>
      </c>
      <c r="AT198" s="230" t="s">
        <v>144</v>
      </c>
      <c r="AU198" s="230" t="s">
        <v>89</v>
      </c>
      <c r="AY198" s="17" t="s">
        <v>141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7" t="s">
        <v>87</v>
      </c>
      <c r="BK198" s="231">
        <f>ROUND(I198*H198,2)</f>
        <v>0</v>
      </c>
      <c r="BL198" s="17" t="s">
        <v>644</v>
      </c>
      <c r="BM198" s="230" t="s">
        <v>1079</v>
      </c>
    </row>
    <row r="199" spans="1:47" s="2" customFormat="1" ht="12">
      <c r="A199" s="38"/>
      <c r="B199" s="39"/>
      <c r="C199" s="40"/>
      <c r="D199" s="232" t="s">
        <v>151</v>
      </c>
      <c r="E199" s="40"/>
      <c r="F199" s="233" t="s">
        <v>1080</v>
      </c>
      <c r="G199" s="40"/>
      <c r="H199" s="40"/>
      <c r="I199" s="234"/>
      <c r="J199" s="40"/>
      <c r="K199" s="40"/>
      <c r="L199" s="44"/>
      <c r="M199" s="235"/>
      <c r="N199" s="236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151</v>
      </c>
      <c r="AU199" s="17" t="s">
        <v>89</v>
      </c>
    </row>
    <row r="200" spans="1:51" s="13" customFormat="1" ht="12">
      <c r="A200" s="13"/>
      <c r="B200" s="237"/>
      <c r="C200" s="238"/>
      <c r="D200" s="232" t="s">
        <v>153</v>
      </c>
      <c r="E200" s="239" t="s">
        <v>992</v>
      </c>
      <c r="F200" s="240" t="s">
        <v>149</v>
      </c>
      <c r="G200" s="238"/>
      <c r="H200" s="241">
        <v>4</v>
      </c>
      <c r="I200" s="242"/>
      <c r="J200" s="238"/>
      <c r="K200" s="238"/>
      <c r="L200" s="243"/>
      <c r="M200" s="244"/>
      <c r="N200" s="245"/>
      <c r="O200" s="245"/>
      <c r="P200" s="245"/>
      <c r="Q200" s="245"/>
      <c r="R200" s="245"/>
      <c r="S200" s="245"/>
      <c r="T200" s="24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7" t="s">
        <v>153</v>
      </c>
      <c r="AU200" s="247" t="s">
        <v>89</v>
      </c>
      <c r="AV200" s="13" t="s">
        <v>89</v>
      </c>
      <c r="AW200" s="13" t="s">
        <v>36</v>
      </c>
      <c r="AX200" s="13" t="s">
        <v>87</v>
      </c>
      <c r="AY200" s="247" t="s">
        <v>141</v>
      </c>
    </row>
    <row r="201" spans="1:65" s="2" customFormat="1" ht="24.15" customHeight="1">
      <c r="A201" s="38"/>
      <c r="B201" s="39"/>
      <c r="C201" s="219" t="s">
        <v>440</v>
      </c>
      <c r="D201" s="219" t="s">
        <v>144</v>
      </c>
      <c r="E201" s="220" t="s">
        <v>1081</v>
      </c>
      <c r="F201" s="221" t="s">
        <v>1082</v>
      </c>
      <c r="G201" s="222" t="s">
        <v>147</v>
      </c>
      <c r="H201" s="223">
        <v>4</v>
      </c>
      <c r="I201" s="224"/>
      <c r="J201" s="225">
        <f>ROUND(I201*H201,2)</f>
        <v>0</v>
      </c>
      <c r="K201" s="221" t="s">
        <v>148</v>
      </c>
      <c r="L201" s="44"/>
      <c r="M201" s="226" t="s">
        <v>1</v>
      </c>
      <c r="N201" s="227" t="s">
        <v>44</v>
      </c>
      <c r="O201" s="91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0" t="s">
        <v>644</v>
      </c>
      <c r="AT201" s="230" t="s">
        <v>144</v>
      </c>
      <c r="AU201" s="230" t="s">
        <v>89</v>
      </c>
      <c r="AY201" s="17" t="s">
        <v>141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7" t="s">
        <v>87</v>
      </c>
      <c r="BK201" s="231">
        <f>ROUND(I201*H201,2)</f>
        <v>0</v>
      </c>
      <c r="BL201" s="17" t="s">
        <v>644</v>
      </c>
      <c r="BM201" s="230" t="s">
        <v>1083</v>
      </c>
    </row>
    <row r="202" spans="1:47" s="2" customFormat="1" ht="12">
      <c r="A202" s="38"/>
      <c r="B202" s="39"/>
      <c r="C202" s="40"/>
      <c r="D202" s="232" t="s">
        <v>151</v>
      </c>
      <c r="E202" s="40"/>
      <c r="F202" s="233" t="s">
        <v>1084</v>
      </c>
      <c r="G202" s="40"/>
      <c r="H202" s="40"/>
      <c r="I202" s="234"/>
      <c r="J202" s="40"/>
      <c r="K202" s="40"/>
      <c r="L202" s="44"/>
      <c r="M202" s="235"/>
      <c r="N202" s="236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151</v>
      </c>
      <c r="AU202" s="17" t="s">
        <v>89</v>
      </c>
    </row>
    <row r="203" spans="1:51" s="13" customFormat="1" ht="12">
      <c r="A203" s="13"/>
      <c r="B203" s="237"/>
      <c r="C203" s="238"/>
      <c r="D203" s="232" t="s">
        <v>153</v>
      </c>
      <c r="E203" s="239" t="s">
        <v>1</v>
      </c>
      <c r="F203" s="240" t="s">
        <v>992</v>
      </c>
      <c r="G203" s="238"/>
      <c r="H203" s="241">
        <v>4</v>
      </c>
      <c r="I203" s="242"/>
      <c r="J203" s="238"/>
      <c r="K203" s="238"/>
      <c r="L203" s="243"/>
      <c r="M203" s="244"/>
      <c r="N203" s="245"/>
      <c r="O203" s="245"/>
      <c r="P203" s="245"/>
      <c r="Q203" s="245"/>
      <c r="R203" s="245"/>
      <c r="S203" s="245"/>
      <c r="T203" s="24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7" t="s">
        <v>153</v>
      </c>
      <c r="AU203" s="247" t="s">
        <v>89</v>
      </c>
      <c r="AV203" s="13" t="s">
        <v>89</v>
      </c>
      <c r="AW203" s="13" t="s">
        <v>36</v>
      </c>
      <c r="AX203" s="13" t="s">
        <v>87</v>
      </c>
      <c r="AY203" s="247" t="s">
        <v>141</v>
      </c>
    </row>
    <row r="204" spans="1:63" s="12" customFormat="1" ht="22.8" customHeight="1">
      <c r="A204" s="12"/>
      <c r="B204" s="203"/>
      <c r="C204" s="204"/>
      <c r="D204" s="205" t="s">
        <v>78</v>
      </c>
      <c r="E204" s="217" t="s">
        <v>1085</v>
      </c>
      <c r="F204" s="217" t="s">
        <v>1086</v>
      </c>
      <c r="G204" s="204"/>
      <c r="H204" s="204"/>
      <c r="I204" s="207"/>
      <c r="J204" s="218">
        <f>BK204</f>
        <v>0</v>
      </c>
      <c r="K204" s="204"/>
      <c r="L204" s="209"/>
      <c r="M204" s="210"/>
      <c r="N204" s="211"/>
      <c r="O204" s="211"/>
      <c r="P204" s="212">
        <f>SUM(P205:P208)</f>
        <v>0</v>
      </c>
      <c r="Q204" s="211"/>
      <c r="R204" s="212">
        <f>SUM(R205:R208)</f>
        <v>0.0081</v>
      </c>
      <c r="S204" s="211"/>
      <c r="T204" s="213">
        <f>SUM(T205:T208)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4" t="s">
        <v>103</v>
      </c>
      <c r="AT204" s="215" t="s">
        <v>78</v>
      </c>
      <c r="AU204" s="215" t="s">
        <v>87</v>
      </c>
      <c r="AY204" s="214" t="s">
        <v>141</v>
      </c>
      <c r="BK204" s="216">
        <f>SUM(BK205:BK208)</f>
        <v>0</v>
      </c>
    </row>
    <row r="205" spans="1:65" s="2" customFormat="1" ht="24.15" customHeight="1">
      <c r="A205" s="38"/>
      <c r="B205" s="39"/>
      <c r="C205" s="219" t="s">
        <v>445</v>
      </c>
      <c r="D205" s="219" t="s">
        <v>144</v>
      </c>
      <c r="E205" s="220" t="s">
        <v>1087</v>
      </c>
      <c r="F205" s="221" t="s">
        <v>1088</v>
      </c>
      <c r="G205" s="222" t="s">
        <v>147</v>
      </c>
      <c r="H205" s="223">
        <v>1</v>
      </c>
      <c r="I205" s="224"/>
      <c r="J205" s="225">
        <f>ROUND(I205*H205,2)</f>
        <v>0</v>
      </c>
      <c r="K205" s="221" t="s">
        <v>148</v>
      </c>
      <c r="L205" s="44"/>
      <c r="M205" s="226" t="s">
        <v>1</v>
      </c>
      <c r="N205" s="227" t="s">
        <v>44</v>
      </c>
      <c r="O205" s="91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0" t="s">
        <v>644</v>
      </c>
      <c r="AT205" s="230" t="s">
        <v>144</v>
      </c>
      <c r="AU205" s="230" t="s">
        <v>89</v>
      </c>
      <c r="AY205" s="17" t="s">
        <v>141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7" t="s">
        <v>87</v>
      </c>
      <c r="BK205" s="231">
        <f>ROUND(I205*H205,2)</f>
        <v>0</v>
      </c>
      <c r="BL205" s="17" t="s">
        <v>644</v>
      </c>
      <c r="BM205" s="230" t="s">
        <v>1089</v>
      </c>
    </row>
    <row r="206" spans="1:47" s="2" customFormat="1" ht="12">
      <c r="A206" s="38"/>
      <c r="B206" s="39"/>
      <c r="C206" s="40"/>
      <c r="D206" s="232" t="s">
        <v>151</v>
      </c>
      <c r="E206" s="40"/>
      <c r="F206" s="233" t="s">
        <v>1090</v>
      </c>
      <c r="G206" s="40"/>
      <c r="H206" s="40"/>
      <c r="I206" s="234"/>
      <c r="J206" s="40"/>
      <c r="K206" s="40"/>
      <c r="L206" s="44"/>
      <c r="M206" s="235"/>
      <c r="N206" s="236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151</v>
      </c>
      <c r="AU206" s="17" t="s">
        <v>89</v>
      </c>
    </row>
    <row r="207" spans="1:65" s="2" customFormat="1" ht="24.15" customHeight="1">
      <c r="A207" s="38"/>
      <c r="B207" s="39"/>
      <c r="C207" s="274" t="s">
        <v>451</v>
      </c>
      <c r="D207" s="274" t="s">
        <v>469</v>
      </c>
      <c r="E207" s="275" t="s">
        <v>1091</v>
      </c>
      <c r="F207" s="276" t="s">
        <v>1092</v>
      </c>
      <c r="G207" s="277" t="s">
        <v>147</v>
      </c>
      <c r="H207" s="278">
        <v>1</v>
      </c>
      <c r="I207" s="279"/>
      <c r="J207" s="280">
        <f>ROUND(I207*H207,2)</f>
        <v>0</v>
      </c>
      <c r="K207" s="276" t="s">
        <v>148</v>
      </c>
      <c r="L207" s="281"/>
      <c r="M207" s="282" t="s">
        <v>1</v>
      </c>
      <c r="N207" s="283" t="s">
        <v>44</v>
      </c>
      <c r="O207" s="91"/>
      <c r="P207" s="228">
        <f>O207*H207</f>
        <v>0</v>
      </c>
      <c r="Q207" s="228">
        <v>0.0081</v>
      </c>
      <c r="R207" s="228">
        <f>Q207*H207</f>
        <v>0.0081</v>
      </c>
      <c r="S207" s="228">
        <v>0</v>
      </c>
      <c r="T207" s="229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0" t="s">
        <v>1039</v>
      </c>
      <c r="AT207" s="230" t="s">
        <v>469</v>
      </c>
      <c r="AU207" s="230" t="s">
        <v>89</v>
      </c>
      <c r="AY207" s="17" t="s">
        <v>141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7" t="s">
        <v>87</v>
      </c>
      <c r="BK207" s="231">
        <f>ROUND(I207*H207,2)</f>
        <v>0</v>
      </c>
      <c r="BL207" s="17" t="s">
        <v>644</v>
      </c>
      <c r="BM207" s="230" t="s">
        <v>1093</v>
      </c>
    </row>
    <row r="208" spans="1:47" s="2" customFormat="1" ht="12">
      <c r="A208" s="38"/>
      <c r="B208" s="39"/>
      <c r="C208" s="40"/>
      <c r="D208" s="232" t="s">
        <v>151</v>
      </c>
      <c r="E208" s="40"/>
      <c r="F208" s="233" t="s">
        <v>1092</v>
      </c>
      <c r="G208" s="40"/>
      <c r="H208" s="40"/>
      <c r="I208" s="234"/>
      <c r="J208" s="40"/>
      <c r="K208" s="40"/>
      <c r="L208" s="44"/>
      <c r="M208" s="235"/>
      <c r="N208" s="236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151</v>
      </c>
      <c r="AU208" s="17" t="s">
        <v>89</v>
      </c>
    </row>
    <row r="209" spans="1:63" s="12" customFormat="1" ht="22.8" customHeight="1">
      <c r="A209" s="12"/>
      <c r="B209" s="203"/>
      <c r="C209" s="204"/>
      <c r="D209" s="205" t="s">
        <v>78</v>
      </c>
      <c r="E209" s="217" t="s">
        <v>944</v>
      </c>
      <c r="F209" s="217" t="s">
        <v>945</v>
      </c>
      <c r="G209" s="204"/>
      <c r="H209" s="204"/>
      <c r="I209" s="207"/>
      <c r="J209" s="218">
        <f>BK209</f>
        <v>0</v>
      </c>
      <c r="K209" s="204"/>
      <c r="L209" s="209"/>
      <c r="M209" s="210"/>
      <c r="N209" s="211"/>
      <c r="O209" s="211"/>
      <c r="P209" s="212">
        <f>SUM(P210:P267)</f>
        <v>0</v>
      </c>
      <c r="Q209" s="211"/>
      <c r="R209" s="212">
        <f>SUM(R210:R267)</f>
        <v>54.85227404</v>
      </c>
      <c r="S209" s="211"/>
      <c r="T209" s="213">
        <f>SUM(T210:T267)</f>
        <v>3.4496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4" t="s">
        <v>103</v>
      </c>
      <c r="AT209" s="215" t="s">
        <v>78</v>
      </c>
      <c r="AU209" s="215" t="s">
        <v>87</v>
      </c>
      <c r="AY209" s="214" t="s">
        <v>141</v>
      </c>
      <c r="BK209" s="216">
        <f>SUM(BK210:BK267)</f>
        <v>0</v>
      </c>
    </row>
    <row r="210" spans="1:65" s="2" customFormat="1" ht="24.15" customHeight="1">
      <c r="A210" s="38"/>
      <c r="B210" s="39"/>
      <c r="C210" s="219" t="s">
        <v>457</v>
      </c>
      <c r="D210" s="219" t="s">
        <v>144</v>
      </c>
      <c r="E210" s="220" t="s">
        <v>1094</v>
      </c>
      <c r="F210" s="221" t="s">
        <v>1095</v>
      </c>
      <c r="G210" s="222" t="s">
        <v>354</v>
      </c>
      <c r="H210" s="223">
        <v>2.304</v>
      </c>
      <c r="I210" s="224"/>
      <c r="J210" s="225">
        <f>ROUND(I210*H210,2)</f>
        <v>0</v>
      </c>
      <c r="K210" s="221" t="s">
        <v>148</v>
      </c>
      <c r="L210" s="44"/>
      <c r="M210" s="226" t="s">
        <v>1</v>
      </c>
      <c r="N210" s="227" t="s">
        <v>44</v>
      </c>
      <c r="O210" s="91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0" t="s">
        <v>644</v>
      </c>
      <c r="AT210" s="230" t="s">
        <v>144</v>
      </c>
      <c r="AU210" s="230" t="s">
        <v>89</v>
      </c>
      <c r="AY210" s="17" t="s">
        <v>141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7" t="s">
        <v>87</v>
      </c>
      <c r="BK210" s="231">
        <f>ROUND(I210*H210,2)</f>
        <v>0</v>
      </c>
      <c r="BL210" s="17" t="s">
        <v>644</v>
      </c>
      <c r="BM210" s="230" t="s">
        <v>1096</v>
      </c>
    </row>
    <row r="211" spans="1:47" s="2" customFormat="1" ht="12">
      <c r="A211" s="38"/>
      <c r="B211" s="39"/>
      <c r="C211" s="40"/>
      <c r="D211" s="232" t="s">
        <v>151</v>
      </c>
      <c r="E211" s="40"/>
      <c r="F211" s="233" t="s">
        <v>1097</v>
      </c>
      <c r="G211" s="40"/>
      <c r="H211" s="40"/>
      <c r="I211" s="234"/>
      <c r="J211" s="40"/>
      <c r="K211" s="40"/>
      <c r="L211" s="44"/>
      <c r="M211" s="235"/>
      <c r="N211" s="236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151</v>
      </c>
      <c r="AU211" s="17" t="s">
        <v>89</v>
      </c>
    </row>
    <row r="212" spans="1:51" s="13" customFormat="1" ht="12">
      <c r="A212" s="13"/>
      <c r="B212" s="237"/>
      <c r="C212" s="238"/>
      <c r="D212" s="232" t="s">
        <v>153</v>
      </c>
      <c r="E212" s="239" t="s">
        <v>982</v>
      </c>
      <c r="F212" s="240" t="s">
        <v>1098</v>
      </c>
      <c r="G212" s="238"/>
      <c r="H212" s="241">
        <v>2.304</v>
      </c>
      <c r="I212" s="242"/>
      <c r="J212" s="238"/>
      <c r="K212" s="238"/>
      <c r="L212" s="243"/>
      <c r="M212" s="244"/>
      <c r="N212" s="245"/>
      <c r="O212" s="245"/>
      <c r="P212" s="245"/>
      <c r="Q212" s="245"/>
      <c r="R212" s="245"/>
      <c r="S212" s="245"/>
      <c r="T212" s="24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7" t="s">
        <v>153</v>
      </c>
      <c r="AU212" s="247" t="s">
        <v>89</v>
      </c>
      <c r="AV212" s="13" t="s">
        <v>89</v>
      </c>
      <c r="AW212" s="13" t="s">
        <v>36</v>
      </c>
      <c r="AX212" s="13" t="s">
        <v>87</v>
      </c>
      <c r="AY212" s="247" t="s">
        <v>141</v>
      </c>
    </row>
    <row r="213" spans="1:65" s="2" customFormat="1" ht="24.15" customHeight="1">
      <c r="A213" s="38"/>
      <c r="B213" s="39"/>
      <c r="C213" s="219" t="s">
        <v>210</v>
      </c>
      <c r="D213" s="219" t="s">
        <v>144</v>
      </c>
      <c r="E213" s="220" t="s">
        <v>1099</v>
      </c>
      <c r="F213" s="221" t="s">
        <v>1100</v>
      </c>
      <c r="G213" s="222" t="s">
        <v>535</v>
      </c>
      <c r="H213" s="223">
        <v>11.64</v>
      </c>
      <c r="I213" s="224"/>
      <c r="J213" s="225">
        <f>ROUND(I213*H213,2)</f>
        <v>0</v>
      </c>
      <c r="K213" s="221" t="s">
        <v>148</v>
      </c>
      <c r="L213" s="44"/>
      <c r="M213" s="226" t="s">
        <v>1</v>
      </c>
      <c r="N213" s="227" t="s">
        <v>44</v>
      </c>
      <c r="O213" s="91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0" t="s">
        <v>644</v>
      </c>
      <c r="AT213" s="230" t="s">
        <v>144</v>
      </c>
      <c r="AU213" s="230" t="s">
        <v>89</v>
      </c>
      <c r="AY213" s="17" t="s">
        <v>141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7" t="s">
        <v>87</v>
      </c>
      <c r="BK213" s="231">
        <f>ROUND(I213*H213,2)</f>
        <v>0</v>
      </c>
      <c r="BL213" s="17" t="s">
        <v>644</v>
      </c>
      <c r="BM213" s="230" t="s">
        <v>1101</v>
      </c>
    </row>
    <row r="214" spans="1:47" s="2" customFormat="1" ht="12">
      <c r="A214" s="38"/>
      <c r="B214" s="39"/>
      <c r="C214" s="40"/>
      <c r="D214" s="232" t="s">
        <v>151</v>
      </c>
      <c r="E214" s="40"/>
      <c r="F214" s="233" t="s">
        <v>1102</v>
      </c>
      <c r="G214" s="40"/>
      <c r="H214" s="40"/>
      <c r="I214" s="234"/>
      <c r="J214" s="40"/>
      <c r="K214" s="40"/>
      <c r="L214" s="44"/>
      <c r="M214" s="235"/>
      <c r="N214" s="236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151</v>
      </c>
      <c r="AU214" s="17" t="s">
        <v>89</v>
      </c>
    </row>
    <row r="215" spans="1:51" s="13" customFormat="1" ht="12">
      <c r="A215" s="13"/>
      <c r="B215" s="237"/>
      <c r="C215" s="238"/>
      <c r="D215" s="232" t="s">
        <v>153</v>
      </c>
      <c r="E215" s="239" t="s">
        <v>984</v>
      </c>
      <c r="F215" s="240" t="s">
        <v>985</v>
      </c>
      <c r="G215" s="238"/>
      <c r="H215" s="241">
        <v>11.64</v>
      </c>
      <c r="I215" s="242"/>
      <c r="J215" s="238"/>
      <c r="K215" s="238"/>
      <c r="L215" s="243"/>
      <c r="M215" s="244"/>
      <c r="N215" s="245"/>
      <c r="O215" s="245"/>
      <c r="P215" s="245"/>
      <c r="Q215" s="245"/>
      <c r="R215" s="245"/>
      <c r="S215" s="245"/>
      <c r="T215" s="24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7" t="s">
        <v>153</v>
      </c>
      <c r="AU215" s="247" t="s">
        <v>89</v>
      </c>
      <c r="AV215" s="13" t="s">
        <v>89</v>
      </c>
      <c r="AW215" s="13" t="s">
        <v>36</v>
      </c>
      <c r="AX215" s="13" t="s">
        <v>87</v>
      </c>
      <c r="AY215" s="247" t="s">
        <v>141</v>
      </c>
    </row>
    <row r="216" spans="1:65" s="2" customFormat="1" ht="24.15" customHeight="1">
      <c r="A216" s="38"/>
      <c r="B216" s="39"/>
      <c r="C216" s="219" t="s">
        <v>468</v>
      </c>
      <c r="D216" s="219" t="s">
        <v>144</v>
      </c>
      <c r="E216" s="220" t="s">
        <v>1103</v>
      </c>
      <c r="F216" s="221" t="s">
        <v>1104</v>
      </c>
      <c r="G216" s="222" t="s">
        <v>535</v>
      </c>
      <c r="H216" s="223">
        <v>7.93</v>
      </c>
      <c r="I216" s="224"/>
      <c r="J216" s="225">
        <f>ROUND(I216*H216,2)</f>
        <v>0</v>
      </c>
      <c r="K216" s="221" t="s">
        <v>148</v>
      </c>
      <c r="L216" s="44"/>
      <c r="M216" s="226" t="s">
        <v>1</v>
      </c>
      <c r="N216" s="227" t="s">
        <v>44</v>
      </c>
      <c r="O216" s="91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0" t="s">
        <v>644</v>
      </c>
      <c r="AT216" s="230" t="s">
        <v>144</v>
      </c>
      <c r="AU216" s="230" t="s">
        <v>89</v>
      </c>
      <c r="AY216" s="17" t="s">
        <v>141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7" t="s">
        <v>87</v>
      </c>
      <c r="BK216" s="231">
        <f>ROUND(I216*H216,2)</f>
        <v>0</v>
      </c>
      <c r="BL216" s="17" t="s">
        <v>644</v>
      </c>
      <c r="BM216" s="230" t="s">
        <v>1105</v>
      </c>
    </row>
    <row r="217" spans="1:47" s="2" customFormat="1" ht="12">
      <c r="A217" s="38"/>
      <c r="B217" s="39"/>
      <c r="C217" s="40"/>
      <c r="D217" s="232" t="s">
        <v>151</v>
      </c>
      <c r="E217" s="40"/>
      <c r="F217" s="233" t="s">
        <v>1106</v>
      </c>
      <c r="G217" s="40"/>
      <c r="H217" s="40"/>
      <c r="I217" s="234"/>
      <c r="J217" s="40"/>
      <c r="K217" s="40"/>
      <c r="L217" s="44"/>
      <c r="M217" s="235"/>
      <c r="N217" s="236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151</v>
      </c>
      <c r="AU217" s="17" t="s">
        <v>89</v>
      </c>
    </row>
    <row r="218" spans="1:51" s="13" customFormat="1" ht="12">
      <c r="A218" s="13"/>
      <c r="B218" s="237"/>
      <c r="C218" s="238"/>
      <c r="D218" s="232" t="s">
        <v>153</v>
      </c>
      <c r="E218" s="239" t="s">
        <v>986</v>
      </c>
      <c r="F218" s="240" t="s">
        <v>987</v>
      </c>
      <c r="G218" s="238"/>
      <c r="H218" s="241">
        <v>7.93</v>
      </c>
      <c r="I218" s="242"/>
      <c r="J218" s="238"/>
      <c r="K218" s="238"/>
      <c r="L218" s="243"/>
      <c r="M218" s="244"/>
      <c r="N218" s="245"/>
      <c r="O218" s="245"/>
      <c r="P218" s="245"/>
      <c r="Q218" s="245"/>
      <c r="R218" s="245"/>
      <c r="S218" s="245"/>
      <c r="T218" s="24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7" t="s">
        <v>153</v>
      </c>
      <c r="AU218" s="247" t="s">
        <v>89</v>
      </c>
      <c r="AV218" s="13" t="s">
        <v>89</v>
      </c>
      <c r="AW218" s="13" t="s">
        <v>36</v>
      </c>
      <c r="AX218" s="13" t="s">
        <v>87</v>
      </c>
      <c r="AY218" s="247" t="s">
        <v>141</v>
      </c>
    </row>
    <row r="219" spans="1:65" s="2" customFormat="1" ht="24.15" customHeight="1">
      <c r="A219" s="38"/>
      <c r="B219" s="39"/>
      <c r="C219" s="219" t="s">
        <v>474</v>
      </c>
      <c r="D219" s="219" t="s">
        <v>144</v>
      </c>
      <c r="E219" s="220" t="s">
        <v>1107</v>
      </c>
      <c r="F219" s="221" t="s">
        <v>1108</v>
      </c>
      <c r="G219" s="222" t="s">
        <v>535</v>
      </c>
      <c r="H219" s="223">
        <v>53.36</v>
      </c>
      <c r="I219" s="224"/>
      <c r="J219" s="225">
        <f>ROUND(I219*H219,2)</f>
        <v>0</v>
      </c>
      <c r="K219" s="221" t="s">
        <v>148</v>
      </c>
      <c r="L219" s="44"/>
      <c r="M219" s="226" t="s">
        <v>1</v>
      </c>
      <c r="N219" s="227" t="s">
        <v>44</v>
      </c>
      <c r="O219" s="91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0" t="s">
        <v>644</v>
      </c>
      <c r="AT219" s="230" t="s">
        <v>144</v>
      </c>
      <c r="AU219" s="230" t="s">
        <v>89</v>
      </c>
      <c r="AY219" s="17" t="s">
        <v>141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7" t="s">
        <v>87</v>
      </c>
      <c r="BK219" s="231">
        <f>ROUND(I219*H219,2)</f>
        <v>0</v>
      </c>
      <c r="BL219" s="17" t="s">
        <v>644</v>
      </c>
      <c r="BM219" s="230" t="s">
        <v>1109</v>
      </c>
    </row>
    <row r="220" spans="1:47" s="2" customFormat="1" ht="12">
      <c r="A220" s="38"/>
      <c r="B220" s="39"/>
      <c r="C220" s="40"/>
      <c r="D220" s="232" t="s">
        <v>151</v>
      </c>
      <c r="E220" s="40"/>
      <c r="F220" s="233" t="s">
        <v>1110</v>
      </c>
      <c r="G220" s="40"/>
      <c r="H220" s="40"/>
      <c r="I220" s="234"/>
      <c r="J220" s="40"/>
      <c r="K220" s="40"/>
      <c r="L220" s="44"/>
      <c r="M220" s="235"/>
      <c r="N220" s="236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151</v>
      </c>
      <c r="AU220" s="17" t="s">
        <v>89</v>
      </c>
    </row>
    <row r="221" spans="1:51" s="13" customFormat="1" ht="12">
      <c r="A221" s="13"/>
      <c r="B221" s="237"/>
      <c r="C221" s="238"/>
      <c r="D221" s="232" t="s">
        <v>153</v>
      </c>
      <c r="E221" s="239" t="s">
        <v>988</v>
      </c>
      <c r="F221" s="240" t="s">
        <v>989</v>
      </c>
      <c r="G221" s="238"/>
      <c r="H221" s="241">
        <v>53.36</v>
      </c>
      <c r="I221" s="242"/>
      <c r="J221" s="238"/>
      <c r="K221" s="238"/>
      <c r="L221" s="243"/>
      <c r="M221" s="244"/>
      <c r="N221" s="245"/>
      <c r="O221" s="245"/>
      <c r="P221" s="245"/>
      <c r="Q221" s="245"/>
      <c r="R221" s="245"/>
      <c r="S221" s="245"/>
      <c r="T221" s="24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7" t="s">
        <v>153</v>
      </c>
      <c r="AU221" s="247" t="s">
        <v>89</v>
      </c>
      <c r="AV221" s="13" t="s">
        <v>89</v>
      </c>
      <c r="AW221" s="13" t="s">
        <v>36</v>
      </c>
      <c r="AX221" s="13" t="s">
        <v>87</v>
      </c>
      <c r="AY221" s="247" t="s">
        <v>141</v>
      </c>
    </row>
    <row r="222" spans="1:65" s="2" customFormat="1" ht="24.15" customHeight="1">
      <c r="A222" s="38"/>
      <c r="B222" s="39"/>
      <c r="C222" s="219" t="s">
        <v>479</v>
      </c>
      <c r="D222" s="219" t="s">
        <v>144</v>
      </c>
      <c r="E222" s="220" t="s">
        <v>1111</v>
      </c>
      <c r="F222" s="221" t="s">
        <v>1112</v>
      </c>
      <c r="G222" s="222" t="s">
        <v>535</v>
      </c>
      <c r="H222" s="223">
        <v>134.19</v>
      </c>
      <c r="I222" s="224"/>
      <c r="J222" s="225">
        <f>ROUND(I222*H222,2)</f>
        <v>0</v>
      </c>
      <c r="K222" s="221" t="s">
        <v>148</v>
      </c>
      <c r="L222" s="44"/>
      <c r="M222" s="226" t="s">
        <v>1</v>
      </c>
      <c r="N222" s="227" t="s">
        <v>44</v>
      </c>
      <c r="O222" s="91"/>
      <c r="P222" s="228">
        <f>O222*H222</f>
        <v>0</v>
      </c>
      <c r="Q222" s="228">
        <v>0</v>
      </c>
      <c r="R222" s="228">
        <f>Q222*H222</f>
        <v>0</v>
      </c>
      <c r="S222" s="228">
        <v>0</v>
      </c>
      <c r="T222" s="229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0" t="s">
        <v>644</v>
      </c>
      <c r="AT222" s="230" t="s">
        <v>144</v>
      </c>
      <c r="AU222" s="230" t="s">
        <v>89</v>
      </c>
      <c r="AY222" s="17" t="s">
        <v>141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7" t="s">
        <v>87</v>
      </c>
      <c r="BK222" s="231">
        <f>ROUND(I222*H222,2)</f>
        <v>0</v>
      </c>
      <c r="BL222" s="17" t="s">
        <v>644</v>
      </c>
      <c r="BM222" s="230" t="s">
        <v>1113</v>
      </c>
    </row>
    <row r="223" spans="1:47" s="2" customFormat="1" ht="12">
      <c r="A223" s="38"/>
      <c r="B223" s="39"/>
      <c r="C223" s="40"/>
      <c r="D223" s="232" t="s">
        <v>151</v>
      </c>
      <c r="E223" s="40"/>
      <c r="F223" s="233" t="s">
        <v>1114</v>
      </c>
      <c r="G223" s="40"/>
      <c r="H223" s="40"/>
      <c r="I223" s="234"/>
      <c r="J223" s="40"/>
      <c r="K223" s="40"/>
      <c r="L223" s="44"/>
      <c r="M223" s="235"/>
      <c r="N223" s="236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151</v>
      </c>
      <c r="AU223" s="17" t="s">
        <v>89</v>
      </c>
    </row>
    <row r="224" spans="1:51" s="13" customFormat="1" ht="12">
      <c r="A224" s="13"/>
      <c r="B224" s="237"/>
      <c r="C224" s="238"/>
      <c r="D224" s="232" t="s">
        <v>153</v>
      </c>
      <c r="E224" s="239" t="s">
        <v>990</v>
      </c>
      <c r="F224" s="240" t="s">
        <v>991</v>
      </c>
      <c r="G224" s="238"/>
      <c r="H224" s="241">
        <v>134.19</v>
      </c>
      <c r="I224" s="242"/>
      <c r="J224" s="238"/>
      <c r="K224" s="238"/>
      <c r="L224" s="243"/>
      <c r="M224" s="244"/>
      <c r="N224" s="245"/>
      <c r="O224" s="245"/>
      <c r="P224" s="245"/>
      <c r="Q224" s="245"/>
      <c r="R224" s="245"/>
      <c r="S224" s="245"/>
      <c r="T224" s="24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7" t="s">
        <v>153</v>
      </c>
      <c r="AU224" s="247" t="s">
        <v>89</v>
      </c>
      <c r="AV224" s="13" t="s">
        <v>89</v>
      </c>
      <c r="AW224" s="13" t="s">
        <v>36</v>
      </c>
      <c r="AX224" s="13" t="s">
        <v>87</v>
      </c>
      <c r="AY224" s="247" t="s">
        <v>141</v>
      </c>
    </row>
    <row r="225" spans="1:65" s="2" customFormat="1" ht="24.15" customHeight="1">
      <c r="A225" s="38"/>
      <c r="B225" s="39"/>
      <c r="C225" s="219" t="s">
        <v>488</v>
      </c>
      <c r="D225" s="219" t="s">
        <v>144</v>
      </c>
      <c r="E225" s="220" t="s">
        <v>1115</v>
      </c>
      <c r="F225" s="221" t="s">
        <v>1116</v>
      </c>
      <c r="G225" s="222" t="s">
        <v>535</v>
      </c>
      <c r="H225" s="223">
        <v>65</v>
      </c>
      <c r="I225" s="224"/>
      <c r="J225" s="225">
        <f>ROUND(I225*H225,2)</f>
        <v>0</v>
      </c>
      <c r="K225" s="221" t="s">
        <v>148</v>
      </c>
      <c r="L225" s="44"/>
      <c r="M225" s="226" t="s">
        <v>1</v>
      </c>
      <c r="N225" s="227" t="s">
        <v>44</v>
      </c>
      <c r="O225" s="91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0" t="s">
        <v>644</v>
      </c>
      <c r="AT225" s="230" t="s">
        <v>144</v>
      </c>
      <c r="AU225" s="230" t="s">
        <v>89</v>
      </c>
      <c r="AY225" s="17" t="s">
        <v>141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7" t="s">
        <v>87</v>
      </c>
      <c r="BK225" s="231">
        <f>ROUND(I225*H225,2)</f>
        <v>0</v>
      </c>
      <c r="BL225" s="17" t="s">
        <v>644</v>
      </c>
      <c r="BM225" s="230" t="s">
        <v>1117</v>
      </c>
    </row>
    <row r="226" spans="1:47" s="2" customFormat="1" ht="12">
      <c r="A226" s="38"/>
      <c r="B226" s="39"/>
      <c r="C226" s="40"/>
      <c r="D226" s="232" t="s">
        <v>151</v>
      </c>
      <c r="E226" s="40"/>
      <c r="F226" s="233" t="s">
        <v>1118</v>
      </c>
      <c r="G226" s="40"/>
      <c r="H226" s="40"/>
      <c r="I226" s="234"/>
      <c r="J226" s="40"/>
      <c r="K226" s="40"/>
      <c r="L226" s="44"/>
      <c r="M226" s="235"/>
      <c r="N226" s="236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151</v>
      </c>
      <c r="AU226" s="17" t="s">
        <v>89</v>
      </c>
    </row>
    <row r="227" spans="1:51" s="13" customFormat="1" ht="12">
      <c r="A227" s="13"/>
      <c r="B227" s="237"/>
      <c r="C227" s="238"/>
      <c r="D227" s="232" t="s">
        <v>153</v>
      </c>
      <c r="E227" s="239" t="s">
        <v>1</v>
      </c>
      <c r="F227" s="240" t="s">
        <v>1119</v>
      </c>
      <c r="G227" s="238"/>
      <c r="H227" s="241">
        <v>65</v>
      </c>
      <c r="I227" s="242"/>
      <c r="J227" s="238"/>
      <c r="K227" s="238"/>
      <c r="L227" s="243"/>
      <c r="M227" s="244"/>
      <c r="N227" s="245"/>
      <c r="O227" s="245"/>
      <c r="P227" s="245"/>
      <c r="Q227" s="245"/>
      <c r="R227" s="245"/>
      <c r="S227" s="245"/>
      <c r="T227" s="24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7" t="s">
        <v>153</v>
      </c>
      <c r="AU227" s="247" t="s">
        <v>89</v>
      </c>
      <c r="AV227" s="13" t="s">
        <v>89</v>
      </c>
      <c r="AW227" s="13" t="s">
        <v>36</v>
      </c>
      <c r="AX227" s="13" t="s">
        <v>87</v>
      </c>
      <c r="AY227" s="247" t="s">
        <v>141</v>
      </c>
    </row>
    <row r="228" spans="1:65" s="2" customFormat="1" ht="24.15" customHeight="1">
      <c r="A228" s="38"/>
      <c r="B228" s="39"/>
      <c r="C228" s="219" t="s">
        <v>493</v>
      </c>
      <c r="D228" s="219" t="s">
        <v>144</v>
      </c>
      <c r="E228" s="220" t="s">
        <v>1120</v>
      </c>
      <c r="F228" s="221" t="s">
        <v>1121</v>
      </c>
      <c r="G228" s="222" t="s">
        <v>535</v>
      </c>
      <c r="H228" s="223">
        <v>142.12</v>
      </c>
      <c r="I228" s="224"/>
      <c r="J228" s="225">
        <f>ROUND(I228*H228,2)</f>
        <v>0</v>
      </c>
      <c r="K228" s="221" t="s">
        <v>148</v>
      </c>
      <c r="L228" s="44"/>
      <c r="M228" s="226" t="s">
        <v>1</v>
      </c>
      <c r="N228" s="227" t="s">
        <v>44</v>
      </c>
      <c r="O228" s="91"/>
      <c r="P228" s="228">
        <f>O228*H228</f>
        <v>0</v>
      </c>
      <c r="Q228" s="228">
        <v>0</v>
      </c>
      <c r="R228" s="228">
        <f>Q228*H228</f>
        <v>0</v>
      </c>
      <c r="S228" s="228">
        <v>0</v>
      </c>
      <c r="T228" s="229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0" t="s">
        <v>644</v>
      </c>
      <c r="AT228" s="230" t="s">
        <v>144</v>
      </c>
      <c r="AU228" s="230" t="s">
        <v>89</v>
      </c>
      <c r="AY228" s="17" t="s">
        <v>141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7" t="s">
        <v>87</v>
      </c>
      <c r="BK228" s="231">
        <f>ROUND(I228*H228,2)</f>
        <v>0</v>
      </c>
      <c r="BL228" s="17" t="s">
        <v>644</v>
      </c>
      <c r="BM228" s="230" t="s">
        <v>1122</v>
      </c>
    </row>
    <row r="229" spans="1:47" s="2" customFormat="1" ht="12">
      <c r="A229" s="38"/>
      <c r="B229" s="39"/>
      <c r="C229" s="40"/>
      <c r="D229" s="232" t="s">
        <v>151</v>
      </c>
      <c r="E229" s="40"/>
      <c r="F229" s="233" t="s">
        <v>1123</v>
      </c>
      <c r="G229" s="40"/>
      <c r="H229" s="40"/>
      <c r="I229" s="234"/>
      <c r="J229" s="40"/>
      <c r="K229" s="40"/>
      <c r="L229" s="44"/>
      <c r="M229" s="235"/>
      <c r="N229" s="236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151</v>
      </c>
      <c r="AU229" s="17" t="s">
        <v>89</v>
      </c>
    </row>
    <row r="230" spans="1:51" s="13" customFormat="1" ht="12">
      <c r="A230" s="13"/>
      <c r="B230" s="237"/>
      <c r="C230" s="238"/>
      <c r="D230" s="232" t="s">
        <v>153</v>
      </c>
      <c r="E230" s="239" t="s">
        <v>1</v>
      </c>
      <c r="F230" s="240" t="s">
        <v>1124</v>
      </c>
      <c r="G230" s="238"/>
      <c r="H230" s="241">
        <v>142.12</v>
      </c>
      <c r="I230" s="242"/>
      <c r="J230" s="238"/>
      <c r="K230" s="238"/>
      <c r="L230" s="243"/>
      <c r="M230" s="244"/>
      <c r="N230" s="245"/>
      <c r="O230" s="245"/>
      <c r="P230" s="245"/>
      <c r="Q230" s="245"/>
      <c r="R230" s="245"/>
      <c r="S230" s="245"/>
      <c r="T230" s="246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7" t="s">
        <v>153</v>
      </c>
      <c r="AU230" s="247" t="s">
        <v>89</v>
      </c>
      <c r="AV230" s="13" t="s">
        <v>89</v>
      </c>
      <c r="AW230" s="13" t="s">
        <v>36</v>
      </c>
      <c r="AX230" s="13" t="s">
        <v>87</v>
      </c>
      <c r="AY230" s="247" t="s">
        <v>141</v>
      </c>
    </row>
    <row r="231" spans="1:65" s="2" customFormat="1" ht="24.15" customHeight="1">
      <c r="A231" s="38"/>
      <c r="B231" s="39"/>
      <c r="C231" s="219" t="s">
        <v>499</v>
      </c>
      <c r="D231" s="219" t="s">
        <v>144</v>
      </c>
      <c r="E231" s="220" t="s">
        <v>1125</v>
      </c>
      <c r="F231" s="221" t="s">
        <v>1126</v>
      </c>
      <c r="G231" s="222" t="s">
        <v>147</v>
      </c>
      <c r="H231" s="223">
        <v>8</v>
      </c>
      <c r="I231" s="224"/>
      <c r="J231" s="225">
        <f>ROUND(I231*H231,2)</f>
        <v>0</v>
      </c>
      <c r="K231" s="221" t="s">
        <v>513</v>
      </c>
      <c r="L231" s="44"/>
      <c r="M231" s="226" t="s">
        <v>1</v>
      </c>
      <c r="N231" s="227" t="s">
        <v>44</v>
      </c>
      <c r="O231" s="91"/>
      <c r="P231" s="228">
        <f>O231*H231</f>
        <v>0</v>
      </c>
      <c r="Q231" s="228">
        <v>0.008</v>
      </c>
      <c r="R231" s="228">
        <f>Q231*H231</f>
        <v>0.064</v>
      </c>
      <c r="S231" s="228">
        <v>0</v>
      </c>
      <c r="T231" s="229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0" t="s">
        <v>644</v>
      </c>
      <c r="AT231" s="230" t="s">
        <v>144</v>
      </c>
      <c r="AU231" s="230" t="s">
        <v>89</v>
      </c>
      <c r="AY231" s="17" t="s">
        <v>141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7" t="s">
        <v>87</v>
      </c>
      <c r="BK231" s="231">
        <f>ROUND(I231*H231,2)</f>
        <v>0</v>
      </c>
      <c r="BL231" s="17" t="s">
        <v>644</v>
      </c>
      <c r="BM231" s="230" t="s">
        <v>1127</v>
      </c>
    </row>
    <row r="232" spans="1:47" s="2" customFormat="1" ht="12">
      <c r="A232" s="38"/>
      <c r="B232" s="39"/>
      <c r="C232" s="40"/>
      <c r="D232" s="232" t="s">
        <v>151</v>
      </c>
      <c r="E232" s="40"/>
      <c r="F232" s="233" t="s">
        <v>1128</v>
      </c>
      <c r="G232" s="40"/>
      <c r="H232" s="40"/>
      <c r="I232" s="234"/>
      <c r="J232" s="40"/>
      <c r="K232" s="40"/>
      <c r="L232" s="44"/>
      <c r="M232" s="235"/>
      <c r="N232" s="236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151</v>
      </c>
      <c r="AU232" s="17" t="s">
        <v>89</v>
      </c>
    </row>
    <row r="233" spans="1:51" s="13" customFormat="1" ht="12">
      <c r="A233" s="13"/>
      <c r="B233" s="237"/>
      <c r="C233" s="238"/>
      <c r="D233" s="232" t="s">
        <v>153</v>
      </c>
      <c r="E233" s="239" t="s">
        <v>1</v>
      </c>
      <c r="F233" s="240" t="s">
        <v>974</v>
      </c>
      <c r="G233" s="238"/>
      <c r="H233" s="241">
        <v>8</v>
      </c>
      <c r="I233" s="242"/>
      <c r="J233" s="238"/>
      <c r="K233" s="238"/>
      <c r="L233" s="243"/>
      <c r="M233" s="244"/>
      <c r="N233" s="245"/>
      <c r="O233" s="245"/>
      <c r="P233" s="245"/>
      <c r="Q233" s="245"/>
      <c r="R233" s="245"/>
      <c r="S233" s="245"/>
      <c r="T233" s="24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7" t="s">
        <v>153</v>
      </c>
      <c r="AU233" s="247" t="s">
        <v>89</v>
      </c>
      <c r="AV233" s="13" t="s">
        <v>89</v>
      </c>
      <c r="AW233" s="13" t="s">
        <v>36</v>
      </c>
      <c r="AX233" s="13" t="s">
        <v>87</v>
      </c>
      <c r="AY233" s="247" t="s">
        <v>141</v>
      </c>
    </row>
    <row r="234" spans="1:65" s="2" customFormat="1" ht="24.15" customHeight="1">
      <c r="A234" s="38"/>
      <c r="B234" s="39"/>
      <c r="C234" s="274" t="s">
        <v>504</v>
      </c>
      <c r="D234" s="274" t="s">
        <v>469</v>
      </c>
      <c r="E234" s="275" t="s">
        <v>1129</v>
      </c>
      <c r="F234" s="276" t="s">
        <v>1130</v>
      </c>
      <c r="G234" s="277" t="s">
        <v>147</v>
      </c>
      <c r="H234" s="278">
        <v>8</v>
      </c>
      <c r="I234" s="279"/>
      <c r="J234" s="280">
        <f>ROUND(I234*H234,2)</f>
        <v>0</v>
      </c>
      <c r="K234" s="276" t="s">
        <v>513</v>
      </c>
      <c r="L234" s="281"/>
      <c r="M234" s="282" t="s">
        <v>1</v>
      </c>
      <c r="N234" s="283" t="s">
        <v>44</v>
      </c>
      <c r="O234" s="91"/>
      <c r="P234" s="228">
        <f>O234*H234</f>
        <v>0</v>
      </c>
      <c r="Q234" s="228">
        <v>0.00777</v>
      </c>
      <c r="R234" s="228">
        <f>Q234*H234</f>
        <v>0.06216</v>
      </c>
      <c r="S234" s="228">
        <v>0</v>
      </c>
      <c r="T234" s="229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0" t="s">
        <v>1039</v>
      </c>
      <c r="AT234" s="230" t="s">
        <v>469</v>
      </c>
      <c r="AU234" s="230" t="s">
        <v>89</v>
      </c>
      <c r="AY234" s="17" t="s">
        <v>141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7" t="s">
        <v>87</v>
      </c>
      <c r="BK234" s="231">
        <f>ROUND(I234*H234,2)</f>
        <v>0</v>
      </c>
      <c r="BL234" s="17" t="s">
        <v>644</v>
      </c>
      <c r="BM234" s="230" t="s">
        <v>1131</v>
      </c>
    </row>
    <row r="235" spans="1:47" s="2" customFormat="1" ht="12">
      <c r="A235" s="38"/>
      <c r="B235" s="39"/>
      <c r="C235" s="40"/>
      <c r="D235" s="232" t="s">
        <v>151</v>
      </c>
      <c r="E235" s="40"/>
      <c r="F235" s="233" t="s">
        <v>1132</v>
      </c>
      <c r="G235" s="40"/>
      <c r="H235" s="40"/>
      <c r="I235" s="234"/>
      <c r="J235" s="40"/>
      <c r="K235" s="40"/>
      <c r="L235" s="44"/>
      <c r="M235" s="235"/>
      <c r="N235" s="236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151</v>
      </c>
      <c r="AU235" s="17" t="s">
        <v>89</v>
      </c>
    </row>
    <row r="236" spans="1:51" s="13" customFormat="1" ht="12">
      <c r="A236" s="13"/>
      <c r="B236" s="237"/>
      <c r="C236" s="238"/>
      <c r="D236" s="232" t="s">
        <v>153</v>
      </c>
      <c r="E236" s="239" t="s">
        <v>1</v>
      </c>
      <c r="F236" s="240" t="s">
        <v>974</v>
      </c>
      <c r="G236" s="238"/>
      <c r="H236" s="241">
        <v>8</v>
      </c>
      <c r="I236" s="242"/>
      <c r="J236" s="238"/>
      <c r="K236" s="238"/>
      <c r="L236" s="243"/>
      <c r="M236" s="244"/>
      <c r="N236" s="245"/>
      <c r="O236" s="245"/>
      <c r="P236" s="245"/>
      <c r="Q236" s="245"/>
      <c r="R236" s="245"/>
      <c r="S236" s="245"/>
      <c r="T236" s="24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7" t="s">
        <v>153</v>
      </c>
      <c r="AU236" s="247" t="s">
        <v>89</v>
      </c>
      <c r="AV236" s="13" t="s">
        <v>89</v>
      </c>
      <c r="AW236" s="13" t="s">
        <v>36</v>
      </c>
      <c r="AX236" s="13" t="s">
        <v>87</v>
      </c>
      <c r="AY236" s="247" t="s">
        <v>141</v>
      </c>
    </row>
    <row r="237" spans="1:65" s="2" customFormat="1" ht="24.15" customHeight="1">
      <c r="A237" s="38"/>
      <c r="B237" s="39"/>
      <c r="C237" s="219" t="s">
        <v>510</v>
      </c>
      <c r="D237" s="219" t="s">
        <v>144</v>
      </c>
      <c r="E237" s="220" t="s">
        <v>1133</v>
      </c>
      <c r="F237" s="221" t="s">
        <v>1134</v>
      </c>
      <c r="G237" s="222" t="s">
        <v>354</v>
      </c>
      <c r="H237" s="223">
        <v>1.852</v>
      </c>
      <c r="I237" s="224"/>
      <c r="J237" s="225">
        <f>ROUND(I237*H237,2)</f>
        <v>0</v>
      </c>
      <c r="K237" s="221" t="s">
        <v>148</v>
      </c>
      <c r="L237" s="44"/>
      <c r="M237" s="226" t="s">
        <v>1</v>
      </c>
      <c r="N237" s="227" t="s">
        <v>44</v>
      </c>
      <c r="O237" s="91"/>
      <c r="P237" s="228">
        <f>O237*H237</f>
        <v>0</v>
      </c>
      <c r="Q237" s="228">
        <v>2.50187</v>
      </c>
      <c r="R237" s="228">
        <f>Q237*H237</f>
        <v>4.63346324</v>
      </c>
      <c r="S237" s="228">
        <v>0</v>
      </c>
      <c r="T237" s="229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0" t="s">
        <v>644</v>
      </c>
      <c r="AT237" s="230" t="s">
        <v>144</v>
      </c>
      <c r="AU237" s="230" t="s">
        <v>89</v>
      </c>
      <c r="AY237" s="17" t="s">
        <v>141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7" t="s">
        <v>87</v>
      </c>
      <c r="BK237" s="231">
        <f>ROUND(I237*H237,2)</f>
        <v>0</v>
      </c>
      <c r="BL237" s="17" t="s">
        <v>644</v>
      </c>
      <c r="BM237" s="230" t="s">
        <v>1135</v>
      </c>
    </row>
    <row r="238" spans="1:47" s="2" customFormat="1" ht="12">
      <c r="A238" s="38"/>
      <c r="B238" s="39"/>
      <c r="C238" s="40"/>
      <c r="D238" s="232" t="s">
        <v>151</v>
      </c>
      <c r="E238" s="40"/>
      <c r="F238" s="233" t="s">
        <v>1136</v>
      </c>
      <c r="G238" s="40"/>
      <c r="H238" s="40"/>
      <c r="I238" s="234"/>
      <c r="J238" s="40"/>
      <c r="K238" s="40"/>
      <c r="L238" s="44"/>
      <c r="M238" s="235"/>
      <c r="N238" s="236"/>
      <c r="O238" s="91"/>
      <c r="P238" s="91"/>
      <c r="Q238" s="91"/>
      <c r="R238" s="91"/>
      <c r="S238" s="91"/>
      <c r="T238" s="92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151</v>
      </c>
      <c r="AU238" s="17" t="s">
        <v>89</v>
      </c>
    </row>
    <row r="239" spans="1:51" s="13" customFormat="1" ht="12">
      <c r="A239" s="13"/>
      <c r="B239" s="237"/>
      <c r="C239" s="238"/>
      <c r="D239" s="232" t="s">
        <v>153</v>
      </c>
      <c r="E239" s="239" t="s">
        <v>1</v>
      </c>
      <c r="F239" s="240" t="s">
        <v>1137</v>
      </c>
      <c r="G239" s="238"/>
      <c r="H239" s="241">
        <v>1.852</v>
      </c>
      <c r="I239" s="242"/>
      <c r="J239" s="238"/>
      <c r="K239" s="238"/>
      <c r="L239" s="243"/>
      <c r="M239" s="244"/>
      <c r="N239" s="245"/>
      <c r="O239" s="245"/>
      <c r="P239" s="245"/>
      <c r="Q239" s="245"/>
      <c r="R239" s="245"/>
      <c r="S239" s="245"/>
      <c r="T239" s="24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7" t="s">
        <v>153</v>
      </c>
      <c r="AU239" s="247" t="s">
        <v>89</v>
      </c>
      <c r="AV239" s="13" t="s">
        <v>89</v>
      </c>
      <c r="AW239" s="13" t="s">
        <v>36</v>
      </c>
      <c r="AX239" s="13" t="s">
        <v>87</v>
      </c>
      <c r="AY239" s="247" t="s">
        <v>141</v>
      </c>
    </row>
    <row r="240" spans="1:65" s="2" customFormat="1" ht="16.5" customHeight="1">
      <c r="A240" s="38"/>
      <c r="B240" s="39"/>
      <c r="C240" s="219" t="s">
        <v>516</v>
      </c>
      <c r="D240" s="219" t="s">
        <v>144</v>
      </c>
      <c r="E240" s="220" t="s">
        <v>963</v>
      </c>
      <c r="F240" s="221" t="s">
        <v>964</v>
      </c>
      <c r="G240" s="222" t="s">
        <v>535</v>
      </c>
      <c r="H240" s="223">
        <v>207.12</v>
      </c>
      <c r="I240" s="224"/>
      <c r="J240" s="225">
        <f>ROUND(I240*H240,2)</f>
        <v>0</v>
      </c>
      <c r="K240" s="221" t="s">
        <v>148</v>
      </c>
      <c r="L240" s="44"/>
      <c r="M240" s="226" t="s">
        <v>1</v>
      </c>
      <c r="N240" s="227" t="s">
        <v>44</v>
      </c>
      <c r="O240" s="91"/>
      <c r="P240" s="228">
        <f>O240*H240</f>
        <v>0</v>
      </c>
      <c r="Q240" s="228">
        <v>9E-05</v>
      </c>
      <c r="R240" s="228">
        <f>Q240*H240</f>
        <v>0.018640800000000003</v>
      </c>
      <c r="S240" s="228">
        <v>0</v>
      </c>
      <c r="T240" s="229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0" t="s">
        <v>644</v>
      </c>
      <c r="AT240" s="230" t="s">
        <v>144</v>
      </c>
      <c r="AU240" s="230" t="s">
        <v>89</v>
      </c>
      <c r="AY240" s="17" t="s">
        <v>141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7" t="s">
        <v>87</v>
      </c>
      <c r="BK240" s="231">
        <f>ROUND(I240*H240,2)</f>
        <v>0</v>
      </c>
      <c r="BL240" s="17" t="s">
        <v>644</v>
      </c>
      <c r="BM240" s="230" t="s">
        <v>1138</v>
      </c>
    </row>
    <row r="241" spans="1:47" s="2" customFormat="1" ht="12">
      <c r="A241" s="38"/>
      <c r="B241" s="39"/>
      <c r="C241" s="40"/>
      <c r="D241" s="232" t="s">
        <v>151</v>
      </c>
      <c r="E241" s="40"/>
      <c r="F241" s="233" t="s">
        <v>966</v>
      </c>
      <c r="G241" s="40"/>
      <c r="H241" s="40"/>
      <c r="I241" s="234"/>
      <c r="J241" s="40"/>
      <c r="K241" s="40"/>
      <c r="L241" s="44"/>
      <c r="M241" s="235"/>
      <c r="N241" s="236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151</v>
      </c>
      <c r="AU241" s="17" t="s">
        <v>89</v>
      </c>
    </row>
    <row r="242" spans="1:51" s="13" customFormat="1" ht="12">
      <c r="A242" s="13"/>
      <c r="B242" s="237"/>
      <c r="C242" s="238"/>
      <c r="D242" s="232" t="s">
        <v>153</v>
      </c>
      <c r="E242" s="239" t="s">
        <v>1</v>
      </c>
      <c r="F242" s="240" t="s">
        <v>1139</v>
      </c>
      <c r="G242" s="238"/>
      <c r="H242" s="241">
        <v>207.12</v>
      </c>
      <c r="I242" s="242"/>
      <c r="J242" s="238"/>
      <c r="K242" s="238"/>
      <c r="L242" s="243"/>
      <c r="M242" s="244"/>
      <c r="N242" s="245"/>
      <c r="O242" s="245"/>
      <c r="P242" s="245"/>
      <c r="Q242" s="245"/>
      <c r="R242" s="245"/>
      <c r="S242" s="245"/>
      <c r="T242" s="24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7" t="s">
        <v>153</v>
      </c>
      <c r="AU242" s="247" t="s">
        <v>89</v>
      </c>
      <c r="AV242" s="13" t="s">
        <v>89</v>
      </c>
      <c r="AW242" s="13" t="s">
        <v>36</v>
      </c>
      <c r="AX242" s="13" t="s">
        <v>87</v>
      </c>
      <c r="AY242" s="247" t="s">
        <v>141</v>
      </c>
    </row>
    <row r="243" spans="1:65" s="2" customFormat="1" ht="24.15" customHeight="1">
      <c r="A243" s="38"/>
      <c r="B243" s="39"/>
      <c r="C243" s="219" t="s">
        <v>521</v>
      </c>
      <c r="D243" s="219" t="s">
        <v>144</v>
      </c>
      <c r="E243" s="220" t="s">
        <v>1140</v>
      </c>
      <c r="F243" s="221" t="s">
        <v>1141</v>
      </c>
      <c r="G243" s="222" t="s">
        <v>535</v>
      </c>
      <c r="H243" s="223">
        <v>254</v>
      </c>
      <c r="I243" s="224"/>
      <c r="J243" s="225">
        <f>ROUND(I243*H243,2)</f>
        <v>0</v>
      </c>
      <c r="K243" s="221" t="s">
        <v>148</v>
      </c>
      <c r="L243" s="44"/>
      <c r="M243" s="226" t="s">
        <v>1</v>
      </c>
      <c r="N243" s="227" t="s">
        <v>44</v>
      </c>
      <c r="O243" s="91"/>
      <c r="P243" s="228">
        <f>O243*H243</f>
        <v>0</v>
      </c>
      <c r="Q243" s="228">
        <v>0.108</v>
      </c>
      <c r="R243" s="228">
        <f>Q243*H243</f>
        <v>27.432</v>
      </c>
      <c r="S243" s="228">
        <v>0</v>
      </c>
      <c r="T243" s="229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0" t="s">
        <v>644</v>
      </c>
      <c r="AT243" s="230" t="s">
        <v>144</v>
      </c>
      <c r="AU243" s="230" t="s">
        <v>89</v>
      </c>
      <c r="AY243" s="17" t="s">
        <v>141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7" t="s">
        <v>87</v>
      </c>
      <c r="BK243" s="231">
        <f>ROUND(I243*H243,2)</f>
        <v>0</v>
      </c>
      <c r="BL243" s="17" t="s">
        <v>644</v>
      </c>
      <c r="BM243" s="230" t="s">
        <v>1142</v>
      </c>
    </row>
    <row r="244" spans="1:47" s="2" customFormat="1" ht="12">
      <c r="A244" s="38"/>
      <c r="B244" s="39"/>
      <c r="C244" s="40"/>
      <c r="D244" s="232" t="s">
        <v>151</v>
      </c>
      <c r="E244" s="40"/>
      <c r="F244" s="233" t="s">
        <v>1143</v>
      </c>
      <c r="G244" s="40"/>
      <c r="H244" s="40"/>
      <c r="I244" s="234"/>
      <c r="J244" s="40"/>
      <c r="K244" s="40"/>
      <c r="L244" s="44"/>
      <c r="M244" s="235"/>
      <c r="N244" s="236"/>
      <c r="O244" s="91"/>
      <c r="P244" s="91"/>
      <c r="Q244" s="91"/>
      <c r="R244" s="91"/>
      <c r="S244" s="91"/>
      <c r="T244" s="92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151</v>
      </c>
      <c r="AU244" s="17" t="s">
        <v>89</v>
      </c>
    </row>
    <row r="245" spans="1:51" s="13" customFormat="1" ht="12">
      <c r="A245" s="13"/>
      <c r="B245" s="237"/>
      <c r="C245" s="238"/>
      <c r="D245" s="232" t="s">
        <v>153</v>
      </c>
      <c r="E245" s="239" t="s">
        <v>978</v>
      </c>
      <c r="F245" s="240" t="s">
        <v>979</v>
      </c>
      <c r="G245" s="238"/>
      <c r="H245" s="241">
        <v>254</v>
      </c>
      <c r="I245" s="242"/>
      <c r="J245" s="238"/>
      <c r="K245" s="238"/>
      <c r="L245" s="243"/>
      <c r="M245" s="244"/>
      <c r="N245" s="245"/>
      <c r="O245" s="245"/>
      <c r="P245" s="245"/>
      <c r="Q245" s="245"/>
      <c r="R245" s="245"/>
      <c r="S245" s="245"/>
      <c r="T245" s="24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7" t="s">
        <v>153</v>
      </c>
      <c r="AU245" s="247" t="s">
        <v>89</v>
      </c>
      <c r="AV245" s="13" t="s">
        <v>89</v>
      </c>
      <c r="AW245" s="13" t="s">
        <v>36</v>
      </c>
      <c r="AX245" s="13" t="s">
        <v>87</v>
      </c>
      <c r="AY245" s="247" t="s">
        <v>141</v>
      </c>
    </row>
    <row r="246" spans="1:65" s="2" customFormat="1" ht="24.15" customHeight="1">
      <c r="A246" s="38"/>
      <c r="B246" s="39"/>
      <c r="C246" s="274" t="s">
        <v>526</v>
      </c>
      <c r="D246" s="274" t="s">
        <v>469</v>
      </c>
      <c r="E246" s="275" t="s">
        <v>1144</v>
      </c>
      <c r="F246" s="276" t="s">
        <v>1145</v>
      </c>
      <c r="G246" s="277" t="s">
        <v>535</v>
      </c>
      <c r="H246" s="278">
        <v>254</v>
      </c>
      <c r="I246" s="279"/>
      <c r="J246" s="280">
        <f>ROUND(I246*H246,2)</f>
        <v>0</v>
      </c>
      <c r="K246" s="276" t="s">
        <v>148</v>
      </c>
      <c r="L246" s="281"/>
      <c r="M246" s="282" t="s">
        <v>1</v>
      </c>
      <c r="N246" s="283" t="s">
        <v>44</v>
      </c>
      <c r="O246" s="91"/>
      <c r="P246" s="228">
        <f>O246*H246</f>
        <v>0</v>
      </c>
      <c r="Q246" s="228">
        <v>0.00019</v>
      </c>
      <c r="R246" s="228">
        <f>Q246*H246</f>
        <v>0.048260000000000004</v>
      </c>
      <c r="S246" s="228">
        <v>0</v>
      </c>
      <c r="T246" s="229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0" t="s">
        <v>1039</v>
      </c>
      <c r="AT246" s="230" t="s">
        <v>469</v>
      </c>
      <c r="AU246" s="230" t="s">
        <v>89</v>
      </c>
      <c r="AY246" s="17" t="s">
        <v>141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7" t="s">
        <v>87</v>
      </c>
      <c r="BK246" s="231">
        <f>ROUND(I246*H246,2)</f>
        <v>0</v>
      </c>
      <c r="BL246" s="17" t="s">
        <v>644</v>
      </c>
      <c r="BM246" s="230" t="s">
        <v>1146</v>
      </c>
    </row>
    <row r="247" spans="1:47" s="2" customFormat="1" ht="12">
      <c r="A247" s="38"/>
      <c r="B247" s="39"/>
      <c r="C247" s="40"/>
      <c r="D247" s="232" t="s">
        <v>151</v>
      </c>
      <c r="E247" s="40"/>
      <c r="F247" s="233" t="s">
        <v>1145</v>
      </c>
      <c r="G247" s="40"/>
      <c r="H247" s="40"/>
      <c r="I247" s="234"/>
      <c r="J247" s="40"/>
      <c r="K247" s="40"/>
      <c r="L247" s="44"/>
      <c r="M247" s="235"/>
      <c r="N247" s="236"/>
      <c r="O247" s="91"/>
      <c r="P247" s="91"/>
      <c r="Q247" s="91"/>
      <c r="R247" s="91"/>
      <c r="S247" s="91"/>
      <c r="T247" s="92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151</v>
      </c>
      <c r="AU247" s="17" t="s">
        <v>89</v>
      </c>
    </row>
    <row r="248" spans="1:51" s="13" customFormat="1" ht="12">
      <c r="A248" s="13"/>
      <c r="B248" s="237"/>
      <c r="C248" s="238"/>
      <c r="D248" s="232" t="s">
        <v>153</v>
      </c>
      <c r="E248" s="239" t="s">
        <v>1</v>
      </c>
      <c r="F248" s="240" t="s">
        <v>978</v>
      </c>
      <c r="G248" s="238"/>
      <c r="H248" s="241">
        <v>254</v>
      </c>
      <c r="I248" s="242"/>
      <c r="J248" s="238"/>
      <c r="K248" s="238"/>
      <c r="L248" s="243"/>
      <c r="M248" s="244"/>
      <c r="N248" s="245"/>
      <c r="O248" s="245"/>
      <c r="P248" s="245"/>
      <c r="Q248" s="245"/>
      <c r="R248" s="245"/>
      <c r="S248" s="245"/>
      <c r="T248" s="246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7" t="s">
        <v>153</v>
      </c>
      <c r="AU248" s="247" t="s">
        <v>89</v>
      </c>
      <c r="AV248" s="13" t="s">
        <v>89</v>
      </c>
      <c r="AW248" s="13" t="s">
        <v>36</v>
      </c>
      <c r="AX248" s="13" t="s">
        <v>87</v>
      </c>
      <c r="AY248" s="247" t="s">
        <v>141</v>
      </c>
    </row>
    <row r="249" spans="1:65" s="2" customFormat="1" ht="33" customHeight="1">
      <c r="A249" s="38"/>
      <c r="B249" s="39"/>
      <c r="C249" s="219" t="s">
        <v>532</v>
      </c>
      <c r="D249" s="219" t="s">
        <v>144</v>
      </c>
      <c r="E249" s="220" t="s">
        <v>1147</v>
      </c>
      <c r="F249" s="221" t="s">
        <v>1148</v>
      </c>
      <c r="G249" s="222" t="s">
        <v>535</v>
      </c>
      <c r="H249" s="223">
        <v>125</v>
      </c>
      <c r="I249" s="224"/>
      <c r="J249" s="225">
        <f>ROUND(I249*H249,2)</f>
        <v>0</v>
      </c>
      <c r="K249" s="221" t="s">
        <v>148</v>
      </c>
      <c r="L249" s="44"/>
      <c r="M249" s="226" t="s">
        <v>1</v>
      </c>
      <c r="N249" s="227" t="s">
        <v>44</v>
      </c>
      <c r="O249" s="91"/>
      <c r="P249" s="228">
        <f>O249*H249</f>
        <v>0</v>
      </c>
      <c r="Q249" s="228">
        <v>0.18</v>
      </c>
      <c r="R249" s="228">
        <f>Q249*H249</f>
        <v>22.5</v>
      </c>
      <c r="S249" s="228">
        <v>0</v>
      </c>
      <c r="T249" s="229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0" t="s">
        <v>644</v>
      </c>
      <c r="AT249" s="230" t="s">
        <v>144</v>
      </c>
      <c r="AU249" s="230" t="s">
        <v>89</v>
      </c>
      <c r="AY249" s="17" t="s">
        <v>141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7" t="s">
        <v>87</v>
      </c>
      <c r="BK249" s="231">
        <f>ROUND(I249*H249,2)</f>
        <v>0</v>
      </c>
      <c r="BL249" s="17" t="s">
        <v>644</v>
      </c>
      <c r="BM249" s="230" t="s">
        <v>1149</v>
      </c>
    </row>
    <row r="250" spans="1:47" s="2" customFormat="1" ht="12">
      <c r="A250" s="38"/>
      <c r="B250" s="39"/>
      <c r="C250" s="40"/>
      <c r="D250" s="232" t="s">
        <v>151</v>
      </c>
      <c r="E250" s="40"/>
      <c r="F250" s="233" t="s">
        <v>1150</v>
      </c>
      <c r="G250" s="40"/>
      <c r="H250" s="40"/>
      <c r="I250" s="234"/>
      <c r="J250" s="40"/>
      <c r="K250" s="40"/>
      <c r="L250" s="44"/>
      <c r="M250" s="235"/>
      <c r="N250" s="236"/>
      <c r="O250" s="91"/>
      <c r="P250" s="91"/>
      <c r="Q250" s="91"/>
      <c r="R250" s="91"/>
      <c r="S250" s="91"/>
      <c r="T250" s="92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151</v>
      </c>
      <c r="AU250" s="17" t="s">
        <v>89</v>
      </c>
    </row>
    <row r="251" spans="1:51" s="13" customFormat="1" ht="12">
      <c r="A251" s="13"/>
      <c r="B251" s="237"/>
      <c r="C251" s="238"/>
      <c r="D251" s="232" t="s">
        <v>153</v>
      </c>
      <c r="E251" s="239" t="s">
        <v>980</v>
      </c>
      <c r="F251" s="240" t="s">
        <v>1151</v>
      </c>
      <c r="G251" s="238"/>
      <c r="H251" s="241">
        <v>125</v>
      </c>
      <c r="I251" s="242"/>
      <c r="J251" s="238"/>
      <c r="K251" s="238"/>
      <c r="L251" s="243"/>
      <c r="M251" s="244"/>
      <c r="N251" s="245"/>
      <c r="O251" s="245"/>
      <c r="P251" s="245"/>
      <c r="Q251" s="245"/>
      <c r="R251" s="245"/>
      <c r="S251" s="245"/>
      <c r="T251" s="246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7" t="s">
        <v>153</v>
      </c>
      <c r="AU251" s="247" t="s">
        <v>89</v>
      </c>
      <c r="AV251" s="13" t="s">
        <v>89</v>
      </c>
      <c r="AW251" s="13" t="s">
        <v>36</v>
      </c>
      <c r="AX251" s="13" t="s">
        <v>87</v>
      </c>
      <c r="AY251" s="247" t="s">
        <v>141</v>
      </c>
    </row>
    <row r="252" spans="1:65" s="2" customFormat="1" ht="33" customHeight="1">
      <c r="A252" s="38"/>
      <c r="B252" s="39"/>
      <c r="C252" s="274" t="s">
        <v>285</v>
      </c>
      <c r="D252" s="274" t="s">
        <v>469</v>
      </c>
      <c r="E252" s="275" t="s">
        <v>1152</v>
      </c>
      <c r="F252" s="276" t="s">
        <v>1153</v>
      </c>
      <c r="G252" s="277" t="s">
        <v>535</v>
      </c>
      <c r="H252" s="278">
        <v>125</v>
      </c>
      <c r="I252" s="279"/>
      <c r="J252" s="280">
        <f>ROUND(I252*H252,2)</f>
        <v>0</v>
      </c>
      <c r="K252" s="276" t="s">
        <v>148</v>
      </c>
      <c r="L252" s="281"/>
      <c r="M252" s="282" t="s">
        <v>1</v>
      </c>
      <c r="N252" s="283" t="s">
        <v>44</v>
      </c>
      <c r="O252" s="91"/>
      <c r="P252" s="228">
        <f>O252*H252</f>
        <v>0</v>
      </c>
      <c r="Q252" s="228">
        <v>0.00075</v>
      </c>
      <c r="R252" s="228">
        <f>Q252*H252</f>
        <v>0.09375</v>
      </c>
      <c r="S252" s="228">
        <v>0</v>
      </c>
      <c r="T252" s="229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0" t="s">
        <v>1039</v>
      </c>
      <c r="AT252" s="230" t="s">
        <v>469</v>
      </c>
      <c r="AU252" s="230" t="s">
        <v>89</v>
      </c>
      <c r="AY252" s="17" t="s">
        <v>141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7" t="s">
        <v>87</v>
      </c>
      <c r="BK252" s="231">
        <f>ROUND(I252*H252,2)</f>
        <v>0</v>
      </c>
      <c r="BL252" s="17" t="s">
        <v>644</v>
      </c>
      <c r="BM252" s="230" t="s">
        <v>1154</v>
      </c>
    </row>
    <row r="253" spans="1:47" s="2" customFormat="1" ht="12">
      <c r="A253" s="38"/>
      <c r="B253" s="39"/>
      <c r="C253" s="40"/>
      <c r="D253" s="232" t="s">
        <v>151</v>
      </c>
      <c r="E253" s="40"/>
      <c r="F253" s="233" t="s">
        <v>1153</v>
      </c>
      <c r="G253" s="40"/>
      <c r="H253" s="40"/>
      <c r="I253" s="234"/>
      <c r="J253" s="40"/>
      <c r="K253" s="40"/>
      <c r="L253" s="44"/>
      <c r="M253" s="235"/>
      <c r="N253" s="236"/>
      <c r="O253" s="91"/>
      <c r="P253" s="91"/>
      <c r="Q253" s="91"/>
      <c r="R253" s="91"/>
      <c r="S253" s="91"/>
      <c r="T253" s="92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151</v>
      </c>
      <c r="AU253" s="17" t="s">
        <v>89</v>
      </c>
    </row>
    <row r="254" spans="1:51" s="13" customFormat="1" ht="12">
      <c r="A254" s="13"/>
      <c r="B254" s="237"/>
      <c r="C254" s="238"/>
      <c r="D254" s="232" t="s">
        <v>153</v>
      </c>
      <c r="E254" s="239" t="s">
        <v>1</v>
      </c>
      <c r="F254" s="240" t="s">
        <v>980</v>
      </c>
      <c r="G254" s="238"/>
      <c r="H254" s="241">
        <v>125</v>
      </c>
      <c r="I254" s="242"/>
      <c r="J254" s="238"/>
      <c r="K254" s="238"/>
      <c r="L254" s="243"/>
      <c r="M254" s="244"/>
      <c r="N254" s="245"/>
      <c r="O254" s="245"/>
      <c r="P254" s="245"/>
      <c r="Q254" s="245"/>
      <c r="R254" s="245"/>
      <c r="S254" s="245"/>
      <c r="T254" s="24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7" t="s">
        <v>153</v>
      </c>
      <c r="AU254" s="247" t="s">
        <v>89</v>
      </c>
      <c r="AV254" s="13" t="s">
        <v>89</v>
      </c>
      <c r="AW254" s="13" t="s">
        <v>36</v>
      </c>
      <c r="AX254" s="13" t="s">
        <v>87</v>
      </c>
      <c r="AY254" s="247" t="s">
        <v>141</v>
      </c>
    </row>
    <row r="255" spans="1:65" s="2" customFormat="1" ht="16.5" customHeight="1">
      <c r="A255" s="38"/>
      <c r="B255" s="39"/>
      <c r="C255" s="219" t="s">
        <v>543</v>
      </c>
      <c r="D255" s="219" t="s">
        <v>144</v>
      </c>
      <c r="E255" s="220" t="s">
        <v>1155</v>
      </c>
      <c r="F255" s="221" t="s">
        <v>1156</v>
      </c>
      <c r="G255" s="222" t="s">
        <v>354</v>
      </c>
      <c r="H255" s="223">
        <v>1.568</v>
      </c>
      <c r="I255" s="224"/>
      <c r="J255" s="225">
        <f>ROUND(I255*H255,2)</f>
        <v>0</v>
      </c>
      <c r="K255" s="221" t="s">
        <v>148</v>
      </c>
      <c r="L255" s="44"/>
      <c r="M255" s="226" t="s">
        <v>1</v>
      </c>
      <c r="N255" s="227" t="s">
        <v>44</v>
      </c>
      <c r="O255" s="91"/>
      <c r="P255" s="228">
        <f>O255*H255</f>
        <v>0</v>
      </c>
      <c r="Q255" s="228">
        <v>0</v>
      </c>
      <c r="R255" s="228">
        <f>Q255*H255</f>
        <v>0</v>
      </c>
      <c r="S255" s="228">
        <v>2.2</v>
      </c>
      <c r="T255" s="229">
        <f>S255*H255</f>
        <v>3.4496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0" t="s">
        <v>644</v>
      </c>
      <c r="AT255" s="230" t="s">
        <v>144</v>
      </c>
      <c r="AU255" s="230" t="s">
        <v>89</v>
      </c>
      <c r="AY255" s="17" t="s">
        <v>141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7" t="s">
        <v>87</v>
      </c>
      <c r="BK255" s="231">
        <f>ROUND(I255*H255,2)</f>
        <v>0</v>
      </c>
      <c r="BL255" s="17" t="s">
        <v>644</v>
      </c>
      <c r="BM255" s="230" t="s">
        <v>1157</v>
      </c>
    </row>
    <row r="256" spans="1:47" s="2" customFormat="1" ht="12">
      <c r="A256" s="38"/>
      <c r="B256" s="39"/>
      <c r="C256" s="40"/>
      <c r="D256" s="232" t="s">
        <v>151</v>
      </c>
      <c r="E256" s="40"/>
      <c r="F256" s="233" t="s">
        <v>1158</v>
      </c>
      <c r="G256" s="40"/>
      <c r="H256" s="40"/>
      <c r="I256" s="234"/>
      <c r="J256" s="40"/>
      <c r="K256" s="40"/>
      <c r="L256" s="44"/>
      <c r="M256" s="235"/>
      <c r="N256" s="236"/>
      <c r="O256" s="91"/>
      <c r="P256" s="91"/>
      <c r="Q256" s="91"/>
      <c r="R256" s="91"/>
      <c r="S256" s="91"/>
      <c r="T256" s="92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151</v>
      </c>
      <c r="AU256" s="17" t="s">
        <v>89</v>
      </c>
    </row>
    <row r="257" spans="1:51" s="13" customFormat="1" ht="12">
      <c r="A257" s="13"/>
      <c r="B257" s="237"/>
      <c r="C257" s="238"/>
      <c r="D257" s="232" t="s">
        <v>153</v>
      </c>
      <c r="E257" s="239" t="s">
        <v>1</v>
      </c>
      <c r="F257" s="240" t="s">
        <v>1159</v>
      </c>
      <c r="G257" s="238"/>
      <c r="H257" s="241">
        <v>1.568</v>
      </c>
      <c r="I257" s="242"/>
      <c r="J257" s="238"/>
      <c r="K257" s="238"/>
      <c r="L257" s="243"/>
      <c r="M257" s="244"/>
      <c r="N257" s="245"/>
      <c r="O257" s="245"/>
      <c r="P257" s="245"/>
      <c r="Q257" s="245"/>
      <c r="R257" s="245"/>
      <c r="S257" s="245"/>
      <c r="T257" s="246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7" t="s">
        <v>153</v>
      </c>
      <c r="AU257" s="247" t="s">
        <v>89</v>
      </c>
      <c r="AV257" s="13" t="s">
        <v>89</v>
      </c>
      <c r="AW257" s="13" t="s">
        <v>36</v>
      </c>
      <c r="AX257" s="13" t="s">
        <v>87</v>
      </c>
      <c r="AY257" s="247" t="s">
        <v>141</v>
      </c>
    </row>
    <row r="258" spans="1:65" s="2" customFormat="1" ht="37.8" customHeight="1">
      <c r="A258" s="38"/>
      <c r="B258" s="39"/>
      <c r="C258" s="219" t="s">
        <v>547</v>
      </c>
      <c r="D258" s="219" t="s">
        <v>144</v>
      </c>
      <c r="E258" s="220" t="s">
        <v>1160</v>
      </c>
      <c r="F258" s="221" t="s">
        <v>1161</v>
      </c>
      <c r="G258" s="222" t="s">
        <v>886</v>
      </c>
      <c r="H258" s="223">
        <v>3.862</v>
      </c>
      <c r="I258" s="224"/>
      <c r="J258" s="225">
        <f>ROUND(I258*H258,2)</f>
        <v>0</v>
      </c>
      <c r="K258" s="221" t="s">
        <v>148</v>
      </c>
      <c r="L258" s="44"/>
      <c r="M258" s="226" t="s">
        <v>1</v>
      </c>
      <c r="N258" s="227" t="s">
        <v>44</v>
      </c>
      <c r="O258" s="91"/>
      <c r="P258" s="228">
        <f>O258*H258</f>
        <v>0</v>
      </c>
      <c r="Q258" s="228">
        <v>0</v>
      </c>
      <c r="R258" s="228">
        <f>Q258*H258</f>
        <v>0</v>
      </c>
      <c r="S258" s="228">
        <v>0</v>
      </c>
      <c r="T258" s="229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0" t="s">
        <v>644</v>
      </c>
      <c r="AT258" s="230" t="s">
        <v>144</v>
      </c>
      <c r="AU258" s="230" t="s">
        <v>89</v>
      </c>
      <c r="AY258" s="17" t="s">
        <v>141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7" t="s">
        <v>87</v>
      </c>
      <c r="BK258" s="231">
        <f>ROUND(I258*H258,2)</f>
        <v>0</v>
      </c>
      <c r="BL258" s="17" t="s">
        <v>644</v>
      </c>
      <c r="BM258" s="230" t="s">
        <v>1162</v>
      </c>
    </row>
    <row r="259" spans="1:47" s="2" customFormat="1" ht="12">
      <c r="A259" s="38"/>
      <c r="B259" s="39"/>
      <c r="C259" s="40"/>
      <c r="D259" s="232" t="s">
        <v>151</v>
      </c>
      <c r="E259" s="40"/>
      <c r="F259" s="233" t="s">
        <v>1163</v>
      </c>
      <c r="G259" s="40"/>
      <c r="H259" s="40"/>
      <c r="I259" s="234"/>
      <c r="J259" s="40"/>
      <c r="K259" s="40"/>
      <c r="L259" s="44"/>
      <c r="M259" s="235"/>
      <c r="N259" s="236"/>
      <c r="O259" s="91"/>
      <c r="P259" s="91"/>
      <c r="Q259" s="91"/>
      <c r="R259" s="91"/>
      <c r="S259" s="91"/>
      <c r="T259" s="92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151</v>
      </c>
      <c r="AU259" s="17" t="s">
        <v>89</v>
      </c>
    </row>
    <row r="260" spans="1:51" s="13" customFormat="1" ht="12">
      <c r="A260" s="13"/>
      <c r="B260" s="237"/>
      <c r="C260" s="238"/>
      <c r="D260" s="232" t="s">
        <v>153</v>
      </c>
      <c r="E260" s="239" t="s">
        <v>270</v>
      </c>
      <c r="F260" s="240" t="s">
        <v>993</v>
      </c>
      <c r="G260" s="238"/>
      <c r="H260" s="241">
        <v>3.45</v>
      </c>
      <c r="I260" s="242"/>
      <c r="J260" s="238"/>
      <c r="K260" s="238"/>
      <c r="L260" s="243"/>
      <c r="M260" s="244"/>
      <c r="N260" s="245"/>
      <c r="O260" s="245"/>
      <c r="P260" s="245"/>
      <c r="Q260" s="245"/>
      <c r="R260" s="245"/>
      <c r="S260" s="245"/>
      <c r="T260" s="246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7" t="s">
        <v>153</v>
      </c>
      <c r="AU260" s="247" t="s">
        <v>89</v>
      </c>
      <c r="AV260" s="13" t="s">
        <v>89</v>
      </c>
      <c r="AW260" s="13" t="s">
        <v>36</v>
      </c>
      <c r="AX260" s="13" t="s">
        <v>79</v>
      </c>
      <c r="AY260" s="247" t="s">
        <v>141</v>
      </c>
    </row>
    <row r="261" spans="1:51" s="13" customFormat="1" ht="12">
      <c r="A261" s="13"/>
      <c r="B261" s="237"/>
      <c r="C261" s="238"/>
      <c r="D261" s="232" t="s">
        <v>153</v>
      </c>
      <c r="E261" s="239" t="s">
        <v>994</v>
      </c>
      <c r="F261" s="240" t="s">
        <v>1164</v>
      </c>
      <c r="G261" s="238"/>
      <c r="H261" s="241">
        <v>0.412</v>
      </c>
      <c r="I261" s="242"/>
      <c r="J261" s="238"/>
      <c r="K261" s="238"/>
      <c r="L261" s="243"/>
      <c r="M261" s="244"/>
      <c r="N261" s="245"/>
      <c r="O261" s="245"/>
      <c r="P261" s="245"/>
      <c r="Q261" s="245"/>
      <c r="R261" s="245"/>
      <c r="S261" s="245"/>
      <c r="T261" s="24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7" t="s">
        <v>153</v>
      </c>
      <c r="AU261" s="247" t="s">
        <v>89</v>
      </c>
      <c r="AV261" s="13" t="s">
        <v>89</v>
      </c>
      <c r="AW261" s="13" t="s">
        <v>36</v>
      </c>
      <c r="AX261" s="13" t="s">
        <v>79</v>
      </c>
      <c r="AY261" s="247" t="s">
        <v>141</v>
      </c>
    </row>
    <row r="262" spans="1:51" s="14" customFormat="1" ht="12">
      <c r="A262" s="14"/>
      <c r="B262" s="248"/>
      <c r="C262" s="249"/>
      <c r="D262" s="232" t="s">
        <v>153</v>
      </c>
      <c r="E262" s="250" t="s">
        <v>1</v>
      </c>
      <c r="F262" s="251" t="s">
        <v>154</v>
      </c>
      <c r="G262" s="249"/>
      <c r="H262" s="252">
        <v>3.862</v>
      </c>
      <c r="I262" s="253"/>
      <c r="J262" s="249"/>
      <c r="K262" s="249"/>
      <c r="L262" s="254"/>
      <c r="M262" s="255"/>
      <c r="N262" s="256"/>
      <c r="O262" s="256"/>
      <c r="P262" s="256"/>
      <c r="Q262" s="256"/>
      <c r="R262" s="256"/>
      <c r="S262" s="256"/>
      <c r="T262" s="257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8" t="s">
        <v>153</v>
      </c>
      <c r="AU262" s="258" t="s">
        <v>89</v>
      </c>
      <c r="AV262" s="14" t="s">
        <v>149</v>
      </c>
      <c r="AW262" s="14" t="s">
        <v>36</v>
      </c>
      <c r="AX262" s="14" t="s">
        <v>87</v>
      </c>
      <c r="AY262" s="258" t="s">
        <v>141</v>
      </c>
    </row>
    <row r="263" spans="1:65" s="2" customFormat="1" ht="24.15" customHeight="1">
      <c r="A263" s="38"/>
      <c r="B263" s="39"/>
      <c r="C263" s="219" t="s">
        <v>552</v>
      </c>
      <c r="D263" s="219" t="s">
        <v>144</v>
      </c>
      <c r="E263" s="220" t="s">
        <v>1165</v>
      </c>
      <c r="F263" s="221" t="s">
        <v>1166</v>
      </c>
      <c r="G263" s="222" t="s">
        <v>886</v>
      </c>
      <c r="H263" s="223">
        <v>35.324</v>
      </c>
      <c r="I263" s="224"/>
      <c r="J263" s="225">
        <f>ROUND(I263*H263,2)</f>
        <v>0</v>
      </c>
      <c r="K263" s="221" t="s">
        <v>148</v>
      </c>
      <c r="L263" s="44"/>
      <c r="M263" s="226" t="s">
        <v>1</v>
      </c>
      <c r="N263" s="227" t="s">
        <v>44</v>
      </c>
      <c r="O263" s="91"/>
      <c r="P263" s="228">
        <f>O263*H263</f>
        <v>0</v>
      </c>
      <c r="Q263" s="228">
        <v>0</v>
      </c>
      <c r="R263" s="228">
        <f>Q263*H263</f>
        <v>0</v>
      </c>
      <c r="S263" s="228">
        <v>0</v>
      </c>
      <c r="T263" s="229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0" t="s">
        <v>644</v>
      </c>
      <c r="AT263" s="230" t="s">
        <v>144</v>
      </c>
      <c r="AU263" s="230" t="s">
        <v>89</v>
      </c>
      <c r="AY263" s="17" t="s">
        <v>141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7" t="s">
        <v>87</v>
      </c>
      <c r="BK263" s="231">
        <f>ROUND(I263*H263,2)</f>
        <v>0</v>
      </c>
      <c r="BL263" s="17" t="s">
        <v>644</v>
      </c>
      <c r="BM263" s="230" t="s">
        <v>1167</v>
      </c>
    </row>
    <row r="264" spans="1:47" s="2" customFormat="1" ht="12">
      <c r="A264" s="38"/>
      <c r="B264" s="39"/>
      <c r="C264" s="40"/>
      <c r="D264" s="232" t="s">
        <v>151</v>
      </c>
      <c r="E264" s="40"/>
      <c r="F264" s="233" t="s">
        <v>1168</v>
      </c>
      <c r="G264" s="40"/>
      <c r="H264" s="40"/>
      <c r="I264" s="234"/>
      <c r="J264" s="40"/>
      <c r="K264" s="40"/>
      <c r="L264" s="44"/>
      <c r="M264" s="235"/>
      <c r="N264" s="236"/>
      <c r="O264" s="91"/>
      <c r="P264" s="91"/>
      <c r="Q264" s="91"/>
      <c r="R264" s="91"/>
      <c r="S264" s="91"/>
      <c r="T264" s="92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151</v>
      </c>
      <c r="AU264" s="17" t="s">
        <v>89</v>
      </c>
    </row>
    <row r="265" spans="1:51" s="13" customFormat="1" ht="12">
      <c r="A265" s="13"/>
      <c r="B265" s="237"/>
      <c r="C265" s="238"/>
      <c r="D265" s="232" t="s">
        <v>153</v>
      </c>
      <c r="E265" s="239" t="s">
        <v>1</v>
      </c>
      <c r="F265" s="240" t="s">
        <v>1169</v>
      </c>
      <c r="G265" s="238"/>
      <c r="H265" s="241">
        <v>35.324</v>
      </c>
      <c r="I265" s="242"/>
      <c r="J265" s="238"/>
      <c r="K265" s="238"/>
      <c r="L265" s="243"/>
      <c r="M265" s="244"/>
      <c r="N265" s="245"/>
      <c r="O265" s="245"/>
      <c r="P265" s="245"/>
      <c r="Q265" s="245"/>
      <c r="R265" s="245"/>
      <c r="S265" s="245"/>
      <c r="T265" s="246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7" t="s">
        <v>153</v>
      </c>
      <c r="AU265" s="247" t="s">
        <v>89</v>
      </c>
      <c r="AV265" s="13" t="s">
        <v>89</v>
      </c>
      <c r="AW265" s="13" t="s">
        <v>36</v>
      </c>
      <c r="AX265" s="13" t="s">
        <v>87</v>
      </c>
      <c r="AY265" s="247" t="s">
        <v>141</v>
      </c>
    </row>
    <row r="266" spans="1:65" s="2" customFormat="1" ht="24.15" customHeight="1">
      <c r="A266" s="38"/>
      <c r="B266" s="39"/>
      <c r="C266" s="219" t="s">
        <v>557</v>
      </c>
      <c r="D266" s="219" t="s">
        <v>144</v>
      </c>
      <c r="E266" s="220" t="s">
        <v>1170</v>
      </c>
      <c r="F266" s="221" t="s">
        <v>1171</v>
      </c>
      <c r="G266" s="222" t="s">
        <v>886</v>
      </c>
      <c r="H266" s="223">
        <v>54.852</v>
      </c>
      <c r="I266" s="224"/>
      <c r="J266" s="225">
        <f>ROUND(I266*H266,2)</f>
        <v>0</v>
      </c>
      <c r="K266" s="221" t="s">
        <v>148</v>
      </c>
      <c r="L266" s="44"/>
      <c r="M266" s="226" t="s">
        <v>1</v>
      </c>
      <c r="N266" s="227" t="s">
        <v>44</v>
      </c>
      <c r="O266" s="91"/>
      <c r="P266" s="228">
        <f>O266*H266</f>
        <v>0</v>
      </c>
      <c r="Q266" s="228">
        <v>0</v>
      </c>
      <c r="R266" s="228">
        <f>Q266*H266</f>
        <v>0</v>
      </c>
      <c r="S266" s="228">
        <v>0</v>
      </c>
      <c r="T266" s="229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0" t="s">
        <v>644</v>
      </c>
      <c r="AT266" s="230" t="s">
        <v>144</v>
      </c>
      <c r="AU266" s="230" t="s">
        <v>89</v>
      </c>
      <c r="AY266" s="17" t="s">
        <v>141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7" t="s">
        <v>87</v>
      </c>
      <c r="BK266" s="231">
        <f>ROUND(I266*H266,2)</f>
        <v>0</v>
      </c>
      <c r="BL266" s="17" t="s">
        <v>644</v>
      </c>
      <c r="BM266" s="230" t="s">
        <v>1172</v>
      </c>
    </row>
    <row r="267" spans="1:47" s="2" customFormat="1" ht="12">
      <c r="A267" s="38"/>
      <c r="B267" s="39"/>
      <c r="C267" s="40"/>
      <c r="D267" s="232" t="s">
        <v>151</v>
      </c>
      <c r="E267" s="40"/>
      <c r="F267" s="233" t="s">
        <v>1173</v>
      </c>
      <c r="G267" s="40"/>
      <c r="H267" s="40"/>
      <c r="I267" s="234"/>
      <c r="J267" s="40"/>
      <c r="K267" s="40"/>
      <c r="L267" s="44"/>
      <c r="M267" s="284"/>
      <c r="N267" s="285"/>
      <c r="O267" s="286"/>
      <c r="P267" s="286"/>
      <c r="Q267" s="286"/>
      <c r="R267" s="286"/>
      <c r="S267" s="286"/>
      <c r="T267" s="287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151</v>
      </c>
      <c r="AU267" s="17" t="s">
        <v>89</v>
      </c>
    </row>
    <row r="268" spans="1:31" s="2" customFormat="1" ht="6.95" customHeight="1">
      <c r="A268" s="38"/>
      <c r="B268" s="66"/>
      <c r="C268" s="67"/>
      <c r="D268" s="67"/>
      <c r="E268" s="67"/>
      <c r="F268" s="67"/>
      <c r="G268" s="67"/>
      <c r="H268" s="67"/>
      <c r="I268" s="67"/>
      <c r="J268" s="67"/>
      <c r="K268" s="67"/>
      <c r="L268" s="44"/>
      <c r="M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</row>
  </sheetData>
  <sheetProtection password="CC35" sheet="1" objects="1" scenarios="1" formatColumns="0" formatRows="0" autoFilter="0"/>
  <autoFilter ref="C124:K267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  <c r="AZ2" s="136" t="s">
        <v>1174</v>
      </c>
      <c r="BA2" s="136" t="s">
        <v>1</v>
      </c>
      <c r="BB2" s="136" t="s">
        <v>1</v>
      </c>
      <c r="BC2" s="136" t="s">
        <v>1175</v>
      </c>
      <c r="BD2" s="136" t="s">
        <v>89</v>
      </c>
    </row>
    <row r="3" spans="2:5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89</v>
      </c>
      <c r="AZ3" s="136" t="s">
        <v>1176</v>
      </c>
      <c r="BA3" s="136" t="s">
        <v>1</v>
      </c>
      <c r="BB3" s="136" t="s">
        <v>1</v>
      </c>
      <c r="BC3" s="136" t="s">
        <v>1177</v>
      </c>
      <c r="BD3" s="136" t="s">
        <v>89</v>
      </c>
    </row>
    <row r="4" spans="2:56" s="1" customFormat="1" ht="24.95" customHeight="1">
      <c r="B4" s="20"/>
      <c r="D4" s="139" t="s">
        <v>104</v>
      </c>
      <c r="L4" s="20"/>
      <c r="M4" s="140" t="s">
        <v>10</v>
      </c>
      <c r="AT4" s="17" t="s">
        <v>4</v>
      </c>
      <c r="AZ4" s="136" t="s">
        <v>296</v>
      </c>
      <c r="BA4" s="136" t="s">
        <v>1</v>
      </c>
      <c r="BB4" s="136" t="s">
        <v>1</v>
      </c>
      <c r="BC4" s="136" t="s">
        <v>103</v>
      </c>
      <c r="BD4" s="136" t="s">
        <v>89</v>
      </c>
    </row>
    <row r="5" spans="2:56" s="1" customFormat="1" ht="6.95" customHeight="1">
      <c r="B5" s="20"/>
      <c r="L5" s="20"/>
      <c r="AZ5" s="136" t="s">
        <v>1178</v>
      </c>
      <c r="BA5" s="136" t="s">
        <v>1</v>
      </c>
      <c r="BB5" s="136" t="s">
        <v>1</v>
      </c>
      <c r="BC5" s="136" t="s">
        <v>1179</v>
      </c>
      <c r="BD5" s="136" t="s">
        <v>89</v>
      </c>
    </row>
    <row r="6" spans="2:56" s="1" customFormat="1" ht="12" customHeight="1">
      <c r="B6" s="20"/>
      <c r="D6" s="141" t="s">
        <v>16</v>
      </c>
      <c r="L6" s="20"/>
      <c r="AZ6" s="136" t="s">
        <v>1180</v>
      </c>
      <c r="BA6" s="136" t="s">
        <v>1</v>
      </c>
      <c r="BB6" s="136" t="s">
        <v>1</v>
      </c>
      <c r="BC6" s="136" t="s">
        <v>1181</v>
      </c>
      <c r="BD6" s="136" t="s">
        <v>89</v>
      </c>
    </row>
    <row r="7" spans="2:56" s="1" customFormat="1" ht="16.5" customHeight="1">
      <c r="B7" s="20"/>
      <c r="E7" s="142" t="str">
        <f>'Rekapitulace stavby'!K6</f>
        <v>Ostrov, Rekonstrukce Tylovy ulice</v>
      </c>
      <c r="F7" s="141"/>
      <c r="G7" s="141"/>
      <c r="H7" s="141"/>
      <c r="L7" s="20"/>
      <c r="AZ7" s="136" t="s">
        <v>1182</v>
      </c>
      <c r="BA7" s="136" t="s">
        <v>1</v>
      </c>
      <c r="BB7" s="136" t="s">
        <v>1</v>
      </c>
      <c r="BC7" s="136" t="s">
        <v>1183</v>
      </c>
      <c r="BD7" s="136" t="s">
        <v>89</v>
      </c>
    </row>
    <row r="8" spans="1:56" s="2" customFormat="1" ht="12" customHeight="1">
      <c r="A8" s="38"/>
      <c r="B8" s="44"/>
      <c r="C8" s="38"/>
      <c r="D8" s="141" t="s">
        <v>109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136" t="s">
        <v>1184</v>
      </c>
      <c r="BA8" s="136" t="s">
        <v>1</v>
      </c>
      <c r="BB8" s="136" t="s">
        <v>1</v>
      </c>
      <c r="BC8" s="136" t="s">
        <v>1185</v>
      </c>
      <c r="BD8" s="136" t="s">
        <v>89</v>
      </c>
    </row>
    <row r="9" spans="1:56" s="2" customFormat="1" ht="16.5" customHeight="1">
      <c r="A9" s="38"/>
      <c r="B9" s="44"/>
      <c r="C9" s="38"/>
      <c r="D9" s="38"/>
      <c r="E9" s="143" t="s">
        <v>1186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136" t="s">
        <v>1187</v>
      </c>
      <c r="BA9" s="136" t="s">
        <v>1</v>
      </c>
      <c r="BB9" s="136" t="s">
        <v>1</v>
      </c>
      <c r="BC9" s="136" t="s">
        <v>1188</v>
      </c>
      <c r="BD9" s="136" t="s">
        <v>89</v>
      </c>
    </row>
    <row r="10" spans="1:56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136" t="s">
        <v>1189</v>
      </c>
      <c r="BA10" s="136" t="s">
        <v>1</v>
      </c>
      <c r="BB10" s="136" t="s">
        <v>1</v>
      </c>
      <c r="BC10" s="136" t="s">
        <v>1190</v>
      </c>
      <c r="BD10" s="136" t="s">
        <v>89</v>
      </c>
    </row>
    <row r="11" spans="1:56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136" t="s">
        <v>1191</v>
      </c>
      <c r="BA11" s="136" t="s">
        <v>1</v>
      </c>
      <c r="BB11" s="136" t="s">
        <v>1</v>
      </c>
      <c r="BC11" s="136" t="s">
        <v>1192</v>
      </c>
      <c r="BD11" s="136" t="s">
        <v>89</v>
      </c>
    </row>
    <row r="12" spans="1:56" s="2" customFormat="1" ht="12" customHeight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4. 4. 2022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136" t="s">
        <v>1193</v>
      </c>
      <c r="BA12" s="136" t="s">
        <v>1</v>
      </c>
      <c r="BB12" s="136" t="s">
        <v>1</v>
      </c>
      <c r="BC12" s="136" t="s">
        <v>8</v>
      </c>
      <c r="BD12" s="136" t="s">
        <v>89</v>
      </c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27</v>
      </c>
      <c r="F15" s="38"/>
      <c r="G15" s="38"/>
      <c r="H15" s="38"/>
      <c r="I15" s="141" t="s">
        <v>28</v>
      </c>
      <c r="J15" s="144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30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32</v>
      </c>
      <c r="E20" s="38"/>
      <c r="F20" s="38"/>
      <c r="G20" s="38"/>
      <c r="H20" s="38"/>
      <c r="I20" s="141" t="s">
        <v>25</v>
      </c>
      <c r="J20" s="144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34</v>
      </c>
      <c r="F21" s="38"/>
      <c r="G21" s="38"/>
      <c r="H21" s="38"/>
      <c r="I21" s="141" t="s">
        <v>28</v>
      </c>
      <c r="J21" s="144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37</v>
      </c>
      <c r="E23" s="38"/>
      <c r="F23" s="38"/>
      <c r="G23" s="38"/>
      <c r="H23" s="38"/>
      <c r="I23" s="141" t="s">
        <v>25</v>
      </c>
      <c r="J23" s="144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34</v>
      </c>
      <c r="F24" s="38"/>
      <c r="G24" s="38"/>
      <c r="H24" s="38"/>
      <c r="I24" s="141" t="s">
        <v>28</v>
      </c>
      <c r="J24" s="144" t="s">
        <v>35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39</v>
      </c>
      <c r="E30" s="38"/>
      <c r="F30" s="38"/>
      <c r="G30" s="38"/>
      <c r="H30" s="38"/>
      <c r="I30" s="38"/>
      <c r="J30" s="152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0"/>
      <c r="E31" s="150"/>
      <c r="F31" s="150"/>
      <c r="G31" s="150"/>
      <c r="H31" s="150"/>
      <c r="I31" s="150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41</v>
      </c>
      <c r="G32" s="38"/>
      <c r="H32" s="38"/>
      <c r="I32" s="153" t="s">
        <v>40</v>
      </c>
      <c r="J32" s="153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4" t="s">
        <v>43</v>
      </c>
      <c r="E33" s="141" t="s">
        <v>44</v>
      </c>
      <c r="F33" s="155">
        <f>ROUND((SUM(BE121:BE204)),2)</f>
        <v>0</v>
      </c>
      <c r="G33" s="38"/>
      <c r="H33" s="38"/>
      <c r="I33" s="156">
        <v>0.21</v>
      </c>
      <c r="J33" s="155">
        <f>ROUND(((SUM(BE121:BE204))*I33),2)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1" t="s">
        <v>45</v>
      </c>
      <c r="F34" s="155">
        <f>ROUND((SUM(BF121:BF204)),2)</f>
        <v>0</v>
      </c>
      <c r="G34" s="38"/>
      <c r="H34" s="38"/>
      <c r="I34" s="156">
        <v>0.15</v>
      </c>
      <c r="J34" s="155">
        <f>ROUND(((SUM(BF121:BF204))*I34),2)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1" t="s">
        <v>46</v>
      </c>
      <c r="F35" s="155">
        <f>ROUND((SUM(BG121:BG204)),2)</f>
        <v>0</v>
      </c>
      <c r="G35" s="38"/>
      <c r="H35" s="38"/>
      <c r="I35" s="156">
        <v>0.21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1" t="s">
        <v>47</v>
      </c>
      <c r="F36" s="155">
        <f>ROUND((SUM(BH121:BH204)),2)</f>
        <v>0</v>
      </c>
      <c r="G36" s="38"/>
      <c r="H36" s="38"/>
      <c r="I36" s="156">
        <v>0.15</v>
      </c>
      <c r="J36" s="155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48</v>
      </c>
      <c r="F37" s="155">
        <f>ROUND((SUM(BI121:BI204)),2)</f>
        <v>0</v>
      </c>
      <c r="G37" s="38"/>
      <c r="H37" s="38"/>
      <c r="I37" s="156">
        <v>0</v>
      </c>
      <c r="J37" s="15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59"/>
      <c r="J39" s="162">
        <f>SUM(J30:J37)</f>
        <v>0</v>
      </c>
      <c r="K39" s="163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4" t="s">
        <v>52</v>
      </c>
      <c r="E50" s="165"/>
      <c r="F50" s="165"/>
      <c r="G50" s="164" t="s">
        <v>53</v>
      </c>
      <c r="H50" s="165"/>
      <c r="I50" s="165"/>
      <c r="J50" s="165"/>
      <c r="K50" s="16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6" t="s">
        <v>54</v>
      </c>
      <c r="E61" s="167"/>
      <c r="F61" s="168" t="s">
        <v>55</v>
      </c>
      <c r="G61" s="166" t="s">
        <v>54</v>
      </c>
      <c r="H61" s="167"/>
      <c r="I61" s="167"/>
      <c r="J61" s="169" t="s">
        <v>55</v>
      </c>
      <c r="K61" s="16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4" t="s">
        <v>56</v>
      </c>
      <c r="E65" s="170"/>
      <c r="F65" s="170"/>
      <c r="G65" s="164" t="s">
        <v>57</v>
      </c>
      <c r="H65" s="170"/>
      <c r="I65" s="170"/>
      <c r="J65" s="170"/>
      <c r="K65" s="17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6" t="s">
        <v>54</v>
      </c>
      <c r="E76" s="167"/>
      <c r="F76" s="168" t="s">
        <v>55</v>
      </c>
      <c r="G76" s="166" t="s">
        <v>54</v>
      </c>
      <c r="H76" s="167"/>
      <c r="I76" s="167"/>
      <c r="J76" s="169" t="s">
        <v>55</v>
      </c>
      <c r="K76" s="16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5" t="str">
        <f>E7</f>
        <v>Ostrov, Rekonstrukce Tylovy ulice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SO801 - Vegetační úpravy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Ostrov</v>
      </c>
      <c r="G89" s="40"/>
      <c r="H89" s="40"/>
      <c r="I89" s="32" t="s">
        <v>22</v>
      </c>
      <c r="J89" s="79" t="str">
        <f>IF(J12="","",J12)</f>
        <v>4. 4. 2022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Ostrov</v>
      </c>
      <c r="G91" s="40"/>
      <c r="H91" s="40"/>
      <c r="I91" s="32" t="s">
        <v>32</v>
      </c>
      <c r="J91" s="36" t="str">
        <f>E21</f>
        <v>Ing. Igor Hrazdil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Ing. Igor Hrazdil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6" t="s">
        <v>120</v>
      </c>
      <c r="D94" s="177"/>
      <c r="E94" s="177"/>
      <c r="F94" s="177"/>
      <c r="G94" s="177"/>
      <c r="H94" s="177"/>
      <c r="I94" s="177"/>
      <c r="J94" s="178" t="s">
        <v>121</v>
      </c>
      <c r="K94" s="17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9" t="s">
        <v>122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123</v>
      </c>
    </row>
    <row r="97" spans="1:31" s="9" customFormat="1" ht="24.95" customHeight="1">
      <c r="A97" s="9"/>
      <c r="B97" s="180"/>
      <c r="C97" s="181"/>
      <c r="D97" s="182" t="s">
        <v>124</v>
      </c>
      <c r="E97" s="183"/>
      <c r="F97" s="183"/>
      <c r="G97" s="183"/>
      <c r="H97" s="183"/>
      <c r="I97" s="183"/>
      <c r="J97" s="184">
        <f>J122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297</v>
      </c>
      <c r="E98" s="189"/>
      <c r="F98" s="189"/>
      <c r="G98" s="189"/>
      <c r="H98" s="189"/>
      <c r="I98" s="189"/>
      <c r="J98" s="190">
        <f>J123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300</v>
      </c>
      <c r="E99" s="189"/>
      <c r="F99" s="189"/>
      <c r="G99" s="189"/>
      <c r="H99" s="189"/>
      <c r="I99" s="189"/>
      <c r="J99" s="190">
        <f>J194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125</v>
      </c>
      <c r="E100" s="189"/>
      <c r="F100" s="189"/>
      <c r="G100" s="189"/>
      <c r="H100" s="189"/>
      <c r="I100" s="189"/>
      <c r="J100" s="190">
        <f>J198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303</v>
      </c>
      <c r="E101" s="189"/>
      <c r="F101" s="189"/>
      <c r="G101" s="189"/>
      <c r="H101" s="189"/>
      <c r="I101" s="189"/>
      <c r="J101" s="190">
        <f>J202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126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75" t="str">
        <f>E7</f>
        <v>Ostrov, Rekonstrukce Tylovy ulice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109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SO801 - Vegetační úpravy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>Ostrov</v>
      </c>
      <c r="G115" s="40"/>
      <c r="H115" s="40"/>
      <c r="I115" s="32" t="s">
        <v>22</v>
      </c>
      <c r="J115" s="79" t="str">
        <f>IF(J12="","",J12)</f>
        <v>4. 4. 2022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24</v>
      </c>
      <c r="D117" s="40"/>
      <c r="E117" s="40"/>
      <c r="F117" s="27" t="str">
        <f>E15</f>
        <v>Město Ostrov</v>
      </c>
      <c r="G117" s="40"/>
      <c r="H117" s="40"/>
      <c r="I117" s="32" t="s">
        <v>32</v>
      </c>
      <c r="J117" s="36" t="str">
        <f>E21</f>
        <v>Ing. Igor Hrazdil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30</v>
      </c>
      <c r="D118" s="40"/>
      <c r="E118" s="40"/>
      <c r="F118" s="27" t="str">
        <f>IF(E18="","",E18)</f>
        <v>Vyplň údaj</v>
      </c>
      <c r="G118" s="40"/>
      <c r="H118" s="40"/>
      <c r="I118" s="32" t="s">
        <v>37</v>
      </c>
      <c r="J118" s="36" t="str">
        <f>E24</f>
        <v>Ing. Igor Hrazdil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92"/>
      <c r="B120" s="193"/>
      <c r="C120" s="194" t="s">
        <v>127</v>
      </c>
      <c r="D120" s="195" t="s">
        <v>64</v>
      </c>
      <c r="E120" s="195" t="s">
        <v>60</v>
      </c>
      <c r="F120" s="195" t="s">
        <v>61</v>
      </c>
      <c r="G120" s="195" t="s">
        <v>128</v>
      </c>
      <c r="H120" s="195" t="s">
        <v>129</v>
      </c>
      <c r="I120" s="195" t="s">
        <v>130</v>
      </c>
      <c r="J120" s="195" t="s">
        <v>121</v>
      </c>
      <c r="K120" s="196" t="s">
        <v>131</v>
      </c>
      <c r="L120" s="197"/>
      <c r="M120" s="100" t="s">
        <v>1</v>
      </c>
      <c r="N120" s="101" t="s">
        <v>43</v>
      </c>
      <c r="O120" s="101" t="s">
        <v>132</v>
      </c>
      <c r="P120" s="101" t="s">
        <v>133</v>
      </c>
      <c r="Q120" s="101" t="s">
        <v>134</v>
      </c>
      <c r="R120" s="101" t="s">
        <v>135</v>
      </c>
      <c r="S120" s="101" t="s">
        <v>136</v>
      </c>
      <c r="T120" s="102" t="s">
        <v>137</v>
      </c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</row>
    <row r="121" spans="1:63" s="2" customFormat="1" ht="22.8" customHeight="1">
      <c r="A121" s="38"/>
      <c r="B121" s="39"/>
      <c r="C121" s="107" t="s">
        <v>138</v>
      </c>
      <c r="D121" s="40"/>
      <c r="E121" s="40"/>
      <c r="F121" s="40"/>
      <c r="G121" s="40"/>
      <c r="H121" s="40"/>
      <c r="I121" s="40"/>
      <c r="J121" s="198">
        <f>BK121</f>
        <v>0</v>
      </c>
      <c r="K121" s="40"/>
      <c r="L121" s="44"/>
      <c r="M121" s="103"/>
      <c r="N121" s="199"/>
      <c r="O121" s="104"/>
      <c r="P121" s="200">
        <f>P122</f>
        <v>0</v>
      </c>
      <c r="Q121" s="104"/>
      <c r="R121" s="200">
        <f>R122</f>
        <v>24.279334249999998</v>
      </c>
      <c r="S121" s="104"/>
      <c r="T121" s="201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78</v>
      </c>
      <c r="AU121" s="17" t="s">
        <v>123</v>
      </c>
      <c r="BK121" s="202">
        <f>BK122</f>
        <v>0</v>
      </c>
    </row>
    <row r="122" spans="1:63" s="12" customFormat="1" ht="25.9" customHeight="1">
      <c r="A122" s="12"/>
      <c r="B122" s="203"/>
      <c r="C122" s="204"/>
      <c r="D122" s="205" t="s">
        <v>78</v>
      </c>
      <c r="E122" s="206" t="s">
        <v>139</v>
      </c>
      <c r="F122" s="206" t="s">
        <v>140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P123+P194+P198+P202</f>
        <v>0</v>
      </c>
      <c r="Q122" s="211"/>
      <c r="R122" s="212">
        <f>R123+R194+R198+R202</f>
        <v>24.279334249999998</v>
      </c>
      <c r="S122" s="211"/>
      <c r="T122" s="213">
        <f>T123+T194+T198+T202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87</v>
      </c>
      <c r="AT122" s="215" t="s">
        <v>78</v>
      </c>
      <c r="AU122" s="215" t="s">
        <v>79</v>
      </c>
      <c r="AY122" s="214" t="s">
        <v>141</v>
      </c>
      <c r="BK122" s="216">
        <f>BK123+BK194+BK198+BK202</f>
        <v>0</v>
      </c>
    </row>
    <row r="123" spans="1:63" s="12" customFormat="1" ht="22.8" customHeight="1">
      <c r="A123" s="12"/>
      <c r="B123" s="203"/>
      <c r="C123" s="204"/>
      <c r="D123" s="205" t="s">
        <v>78</v>
      </c>
      <c r="E123" s="217" t="s">
        <v>87</v>
      </c>
      <c r="F123" s="217" t="s">
        <v>308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SUM(P124:P193)</f>
        <v>0</v>
      </c>
      <c r="Q123" s="211"/>
      <c r="R123" s="212">
        <f>SUM(R124:R193)</f>
        <v>2.963311</v>
      </c>
      <c r="S123" s="211"/>
      <c r="T123" s="213">
        <f>SUM(T124:T193)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87</v>
      </c>
      <c r="AT123" s="215" t="s">
        <v>78</v>
      </c>
      <c r="AU123" s="215" t="s">
        <v>87</v>
      </c>
      <c r="AY123" s="214" t="s">
        <v>141</v>
      </c>
      <c r="BK123" s="216">
        <f>SUM(BK124:BK193)</f>
        <v>0</v>
      </c>
    </row>
    <row r="124" spans="1:65" s="2" customFormat="1" ht="33" customHeight="1">
      <c r="A124" s="38"/>
      <c r="B124" s="39"/>
      <c r="C124" s="219" t="s">
        <v>87</v>
      </c>
      <c r="D124" s="219" t="s">
        <v>144</v>
      </c>
      <c r="E124" s="220" t="s">
        <v>1194</v>
      </c>
      <c r="F124" s="221" t="s">
        <v>1195</v>
      </c>
      <c r="G124" s="222" t="s">
        <v>354</v>
      </c>
      <c r="H124" s="223">
        <v>30.565</v>
      </c>
      <c r="I124" s="224"/>
      <c r="J124" s="225">
        <f>ROUND(I124*H124,2)</f>
        <v>0</v>
      </c>
      <c r="K124" s="221" t="s">
        <v>148</v>
      </c>
      <c r="L124" s="44"/>
      <c r="M124" s="226" t="s">
        <v>1</v>
      </c>
      <c r="N124" s="227" t="s">
        <v>44</v>
      </c>
      <c r="O124" s="91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0" t="s">
        <v>149</v>
      </c>
      <c r="AT124" s="230" t="s">
        <v>144</v>
      </c>
      <c r="AU124" s="230" t="s">
        <v>89</v>
      </c>
      <c r="AY124" s="17" t="s">
        <v>141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7" t="s">
        <v>87</v>
      </c>
      <c r="BK124" s="231">
        <f>ROUND(I124*H124,2)</f>
        <v>0</v>
      </c>
      <c r="BL124" s="17" t="s">
        <v>149</v>
      </c>
      <c r="BM124" s="230" t="s">
        <v>1196</v>
      </c>
    </row>
    <row r="125" spans="1:47" s="2" customFormat="1" ht="12">
      <c r="A125" s="38"/>
      <c r="B125" s="39"/>
      <c r="C125" s="40"/>
      <c r="D125" s="232" t="s">
        <v>151</v>
      </c>
      <c r="E125" s="40"/>
      <c r="F125" s="233" t="s">
        <v>1197</v>
      </c>
      <c r="G125" s="40"/>
      <c r="H125" s="40"/>
      <c r="I125" s="234"/>
      <c r="J125" s="40"/>
      <c r="K125" s="40"/>
      <c r="L125" s="44"/>
      <c r="M125" s="235"/>
      <c r="N125" s="236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151</v>
      </c>
      <c r="AU125" s="17" t="s">
        <v>89</v>
      </c>
    </row>
    <row r="126" spans="1:51" s="13" customFormat="1" ht="12">
      <c r="A126" s="13"/>
      <c r="B126" s="237"/>
      <c r="C126" s="238"/>
      <c r="D126" s="232" t="s">
        <v>153</v>
      </c>
      <c r="E126" s="239" t="s">
        <v>1198</v>
      </c>
      <c r="F126" s="240" t="s">
        <v>1178</v>
      </c>
      <c r="G126" s="238"/>
      <c r="H126" s="241">
        <v>11.039</v>
      </c>
      <c r="I126" s="242"/>
      <c r="J126" s="238"/>
      <c r="K126" s="238"/>
      <c r="L126" s="243"/>
      <c r="M126" s="244"/>
      <c r="N126" s="245"/>
      <c r="O126" s="245"/>
      <c r="P126" s="245"/>
      <c r="Q126" s="245"/>
      <c r="R126" s="245"/>
      <c r="S126" s="245"/>
      <c r="T126" s="24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7" t="s">
        <v>153</v>
      </c>
      <c r="AU126" s="247" t="s">
        <v>89</v>
      </c>
      <c r="AV126" s="13" t="s">
        <v>89</v>
      </c>
      <c r="AW126" s="13" t="s">
        <v>36</v>
      </c>
      <c r="AX126" s="13" t="s">
        <v>79</v>
      </c>
      <c r="AY126" s="247" t="s">
        <v>141</v>
      </c>
    </row>
    <row r="127" spans="1:51" s="13" customFormat="1" ht="12">
      <c r="A127" s="13"/>
      <c r="B127" s="237"/>
      <c r="C127" s="238"/>
      <c r="D127" s="232" t="s">
        <v>153</v>
      </c>
      <c r="E127" s="239" t="s">
        <v>1176</v>
      </c>
      <c r="F127" s="240" t="s">
        <v>1199</v>
      </c>
      <c r="G127" s="238"/>
      <c r="H127" s="241">
        <v>19.526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7" t="s">
        <v>153</v>
      </c>
      <c r="AU127" s="247" t="s">
        <v>89</v>
      </c>
      <c r="AV127" s="13" t="s">
        <v>89</v>
      </c>
      <c r="AW127" s="13" t="s">
        <v>36</v>
      </c>
      <c r="AX127" s="13" t="s">
        <v>79</v>
      </c>
      <c r="AY127" s="247" t="s">
        <v>141</v>
      </c>
    </row>
    <row r="128" spans="1:51" s="14" customFormat="1" ht="12">
      <c r="A128" s="14"/>
      <c r="B128" s="248"/>
      <c r="C128" s="249"/>
      <c r="D128" s="232" t="s">
        <v>153</v>
      </c>
      <c r="E128" s="250" t="s">
        <v>1174</v>
      </c>
      <c r="F128" s="251" t="s">
        <v>154</v>
      </c>
      <c r="G128" s="249"/>
      <c r="H128" s="252">
        <v>30.565</v>
      </c>
      <c r="I128" s="253"/>
      <c r="J128" s="249"/>
      <c r="K128" s="249"/>
      <c r="L128" s="254"/>
      <c r="M128" s="255"/>
      <c r="N128" s="256"/>
      <c r="O128" s="256"/>
      <c r="P128" s="256"/>
      <c r="Q128" s="256"/>
      <c r="R128" s="256"/>
      <c r="S128" s="256"/>
      <c r="T128" s="257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8" t="s">
        <v>153</v>
      </c>
      <c r="AU128" s="258" t="s">
        <v>89</v>
      </c>
      <c r="AV128" s="14" t="s">
        <v>149</v>
      </c>
      <c r="AW128" s="14" t="s">
        <v>36</v>
      </c>
      <c r="AX128" s="14" t="s">
        <v>87</v>
      </c>
      <c r="AY128" s="258" t="s">
        <v>141</v>
      </c>
    </row>
    <row r="129" spans="1:65" s="2" customFormat="1" ht="37.8" customHeight="1">
      <c r="A129" s="38"/>
      <c r="B129" s="39"/>
      <c r="C129" s="219" t="s">
        <v>89</v>
      </c>
      <c r="D129" s="219" t="s">
        <v>144</v>
      </c>
      <c r="E129" s="220" t="s">
        <v>1200</v>
      </c>
      <c r="F129" s="221" t="s">
        <v>1201</v>
      </c>
      <c r="G129" s="222" t="s">
        <v>354</v>
      </c>
      <c r="H129" s="223">
        <v>30.565</v>
      </c>
      <c r="I129" s="224"/>
      <c r="J129" s="225">
        <f>ROUND(I129*H129,2)</f>
        <v>0</v>
      </c>
      <c r="K129" s="221" t="s">
        <v>148</v>
      </c>
      <c r="L129" s="44"/>
      <c r="M129" s="226" t="s">
        <v>1</v>
      </c>
      <c r="N129" s="227" t="s">
        <v>44</v>
      </c>
      <c r="O129" s="91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0" t="s">
        <v>149</v>
      </c>
      <c r="AT129" s="230" t="s">
        <v>144</v>
      </c>
      <c r="AU129" s="230" t="s">
        <v>89</v>
      </c>
      <c r="AY129" s="17" t="s">
        <v>141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7" t="s">
        <v>87</v>
      </c>
      <c r="BK129" s="231">
        <f>ROUND(I129*H129,2)</f>
        <v>0</v>
      </c>
      <c r="BL129" s="17" t="s">
        <v>149</v>
      </c>
      <c r="BM129" s="230" t="s">
        <v>1202</v>
      </c>
    </row>
    <row r="130" spans="1:47" s="2" customFormat="1" ht="12">
      <c r="A130" s="38"/>
      <c r="B130" s="39"/>
      <c r="C130" s="40"/>
      <c r="D130" s="232" t="s">
        <v>151</v>
      </c>
      <c r="E130" s="40"/>
      <c r="F130" s="233" t="s">
        <v>1203</v>
      </c>
      <c r="G130" s="40"/>
      <c r="H130" s="40"/>
      <c r="I130" s="234"/>
      <c r="J130" s="40"/>
      <c r="K130" s="40"/>
      <c r="L130" s="44"/>
      <c r="M130" s="235"/>
      <c r="N130" s="236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151</v>
      </c>
      <c r="AU130" s="17" t="s">
        <v>89</v>
      </c>
    </row>
    <row r="131" spans="1:51" s="13" customFormat="1" ht="12">
      <c r="A131" s="13"/>
      <c r="B131" s="237"/>
      <c r="C131" s="238"/>
      <c r="D131" s="232" t="s">
        <v>153</v>
      </c>
      <c r="E131" s="239" t="s">
        <v>1</v>
      </c>
      <c r="F131" s="240" t="s">
        <v>1174</v>
      </c>
      <c r="G131" s="238"/>
      <c r="H131" s="241">
        <v>30.565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7" t="s">
        <v>153</v>
      </c>
      <c r="AU131" s="247" t="s">
        <v>89</v>
      </c>
      <c r="AV131" s="13" t="s">
        <v>89</v>
      </c>
      <c r="AW131" s="13" t="s">
        <v>36</v>
      </c>
      <c r="AX131" s="13" t="s">
        <v>87</v>
      </c>
      <c r="AY131" s="247" t="s">
        <v>141</v>
      </c>
    </row>
    <row r="132" spans="1:65" s="2" customFormat="1" ht="24.15" customHeight="1">
      <c r="A132" s="38"/>
      <c r="B132" s="39"/>
      <c r="C132" s="219" t="s">
        <v>103</v>
      </c>
      <c r="D132" s="219" t="s">
        <v>144</v>
      </c>
      <c r="E132" s="220" t="s">
        <v>1204</v>
      </c>
      <c r="F132" s="221" t="s">
        <v>1205</v>
      </c>
      <c r="G132" s="222" t="s">
        <v>354</v>
      </c>
      <c r="H132" s="223">
        <v>19.526</v>
      </c>
      <c r="I132" s="224"/>
      <c r="J132" s="225">
        <f>ROUND(I132*H132,2)</f>
        <v>0</v>
      </c>
      <c r="K132" s="221" t="s">
        <v>148</v>
      </c>
      <c r="L132" s="44"/>
      <c r="M132" s="226" t="s">
        <v>1</v>
      </c>
      <c r="N132" s="227" t="s">
        <v>44</v>
      </c>
      <c r="O132" s="91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0" t="s">
        <v>149</v>
      </c>
      <c r="AT132" s="230" t="s">
        <v>144</v>
      </c>
      <c r="AU132" s="230" t="s">
        <v>89</v>
      </c>
      <c r="AY132" s="17" t="s">
        <v>141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7" t="s">
        <v>87</v>
      </c>
      <c r="BK132" s="231">
        <f>ROUND(I132*H132,2)</f>
        <v>0</v>
      </c>
      <c r="BL132" s="17" t="s">
        <v>149</v>
      </c>
      <c r="BM132" s="230" t="s">
        <v>1206</v>
      </c>
    </row>
    <row r="133" spans="1:47" s="2" customFormat="1" ht="12">
      <c r="A133" s="38"/>
      <c r="B133" s="39"/>
      <c r="C133" s="40"/>
      <c r="D133" s="232" t="s">
        <v>151</v>
      </c>
      <c r="E133" s="40"/>
      <c r="F133" s="233" t="s">
        <v>1207</v>
      </c>
      <c r="G133" s="40"/>
      <c r="H133" s="40"/>
      <c r="I133" s="234"/>
      <c r="J133" s="40"/>
      <c r="K133" s="40"/>
      <c r="L133" s="44"/>
      <c r="M133" s="235"/>
      <c r="N133" s="236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151</v>
      </c>
      <c r="AU133" s="17" t="s">
        <v>89</v>
      </c>
    </row>
    <row r="134" spans="1:51" s="13" customFormat="1" ht="12">
      <c r="A134" s="13"/>
      <c r="B134" s="237"/>
      <c r="C134" s="238"/>
      <c r="D134" s="232" t="s">
        <v>153</v>
      </c>
      <c r="E134" s="239" t="s">
        <v>1</v>
      </c>
      <c r="F134" s="240" t="s">
        <v>1176</v>
      </c>
      <c r="G134" s="238"/>
      <c r="H134" s="241">
        <v>19.526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7" t="s">
        <v>153</v>
      </c>
      <c r="AU134" s="247" t="s">
        <v>89</v>
      </c>
      <c r="AV134" s="13" t="s">
        <v>89</v>
      </c>
      <c r="AW134" s="13" t="s">
        <v>36</v>
      </c>
      <c r="AX134" s="13" t="s">
        <v>87</v>
      </c>
      <c r="AY134" s="247" t="s">
        <v>141</v>
      </c>
    </row>
    <row r="135" spans="1:65" s="2" customFormat="1" ht="24.15" customHeight="1">
      <c r="A135" s="38"/>
      <c r="B135" s="39"/>
      <c r="C135" s="219" t="s">
        <v>149</v>
      </c>
      <c r="D135" s="219" t="s">
        <v>144</v>
      </c>
      <c r="E135" s="220" t="s">
        <v>384</v>
      </c>
      <c r="F135" s="221" t="s">
        <v>385</v>
      </c>
      <c r="G135" s="222" t="s">
        <v>354</v>
      </c>
      <c r="H135" s="223">
        <v>11.039</v>
      </c>
      <c r="I135" s="224"/>
      <c r="J135" s="225">
        <f>ROUND(I135*H135,2)</f>
        <v>0</v>
      </c>
      <c r="K135" s="221" t="s">
        <v>148</v>
      </c>
      <c r="L135" s="44"/>
      <c r="M135" s="226" t="s">
        <v>1</v>
      </c>
      <c r="N135" s="227" t="s">
        <v>44</v>
      </c>
      <c r="O135" s="91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0" t="s">
        <v>149</v>
      </c>
      <c r="AT135" s="230" t="s">
        <v>144</v>
      </c>
      <c r="AU135" s="230" t="s">
        <v>89</v>
      </c>
      <c r="AY135" s="17" t="s">
        <v>141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7" t="s">
        <v>87</v>
      </c>
      <c r="BK135" s="231">
        <f>ROUND(I135*H135,2)</f>
        <v>0</v>
      </c>
      <c r="BL135" s="17" t="s">
        <v>149</v>
      </c>
      <c r="BM135" s="230" t="s">
        <v>1208</v>
      </c>
    </row>
    <row r="136" spans="1:47" s="2" customFormat="1" ht="12">
      <c r="A136" s="38"/>
      <c r="B136" s="39"/>
      <c r="C136" s="40"/>
      <c r="D136" s="232" t="s">
        <v>151</v>
      </c>
      <c r="E136" s="40"/>
      <c r="F136" s="233" t="s">
        <v>387</v>
      </c>
      <c r="G136" s="40"/>
      <c r="H136" s="40"/>
      <c r="I136" s="234"/>
      <c r="J136" s="40"/>
      <c r="K136" s="40"/>
      <c r="L136" s="44"/>
      <c r="M136" s="235"/>
      <c r="N136" s="236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151</v>
      </c>
      <c r="AU136" s="17" t="s">
        <v>89</v>
      </c>
    </row>
    <row r="137" spans="1:51" s="13" customFormat="1" ht="12">
      <c r="A137" s="13"/>
      <c r="B137" s="237"/>
      <c r="C137" s="238"/>
      <c r="D137" s="232" t="s">
        <v>153</v>
      </c>
      <c r="E137" s="239" t="s">
        <v>1178</v>
      </c>
      <c r="F137" s="240" t="s">
        <v>1209</v>
      </c>
      <c r="G137" s="238"/>
      <c r="H137" s="241">
        <v>11.039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7" t="s">
        <v>153</v>
      </c>
      <c r="AU137" s="247" t="s">
        <v>89</v>
      </c>
      <c r="AV137" s="13" t="s">
        <v>89</v>
      </c>
      <c r="AW137" s="13" t="s">
        <v>36</v>
      </c>
      <c r="AX137" s="13" t="s">
        <v>87</v>
      </c>
      <c r="AY137" s="247" t="s">
        <v>141</v>
      </c>
    </row>
    <row r="138" spans="1:65" s="2" customFormat="1" ht="37.8" customHeight="1">
      <c r="A138" s="38"/>
      <c r="B138" s="39"/>
      <c r="C138" s="219" t="s">
        <v>330</v>
      </c>
      <c r="D138" s="219" t="s">
        <v>144</v>
      </c>
      <c r="E138" s="220" t="s">
        <v>1210</v>
      </c>
      <c r="F138" s="221" t="s">
        <v>1211</v>
      </c>
      <c r="G138" s="222" t="s">
        <v>311</v>
      </c>
      <c r="H138" s="223">
        <v>195.256</v>
      </c>
      <c r="I138" s="224"/>
      <c r="J138" s="225">
        <f>ROUND(I138*H138,2)</f>
        <v>0</v>
      </c>
      <c r="K138" s="221" t="s">
        <v>148</v>
      </c>
      <c r="L138" s="44"/>
      <c r="M138" s="226" t="s">
        <v>1</v>
      </c>
      <c r="N138" s="227" t="s">
        <v>44</v>
      </c>
      <c r="O138" s="91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0" t="s">
        <v>149</v>
      </c>
      <c r="AT138" s="230" t="s">
        <v>144</v>
      </c>
      <c r="AU138" s="230" t="s">
        <v>89</v>
      </c>
      <c r="AY138" s="17" t="s">
        <v>141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7" t="s">
        <v>87</v>
      </c>
      <c r="BK138" s="231">
        <f>ROUND(I138*H138,2)</f>
        <v>0</v>
      </c>
      <c r="BL138" s="17" t="s">
        <v>149</v>
      </c>
      <c r="BM138" s="230" t="s">
        <v>1212</v>
      </c>
    </row>
    <row r="139" spans="1:47" s="2" customFormat="1" ht="12">
      <c r="A139" s="38"/>
      <c r="B139" s="39"/>
      <c r="C139" s="40"/>
      <c r="D139" s="232" t="s">
        <v>151</v>
      </c>
      <c r="E139" s="40"/>
      <c r="F139" s="233" t="s">
        <v>1213</v>
      </c>
      <c r="G139" s="40"/>
      <c r="H139" s="40"/>
      <c r="I139" s="234"/>
      <c r="J139" s="40"/>
      <c r="K139" s="40"/>
      <c r="L139" s="44"/>
      <c r="M139" s="235"/>
      <c r="N139" s="236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151</v>
      </c>
      <c r="AU139" s="17" t="s">
        <v>89</v>
      </c>
    </row>
    <row r="140" spans="1:51" s="13" customFormat="1" ht="12">
      <c r="A140" s="13"/>
      <c r="B140" s="237"/>
      <c r="C140" s="238"/>
      <c r="D140" s="232" t="s">
        <v>153</v>
      </c>
      <c r="E140" s="239" t="s">
        <v>1</v>
      </c>
      <c r="F140" s="240" t="s">
        <v>1184</v>
      </c>
      <c r="G140" s="238"/>
      <c r="H140" s="241">
        <v>195.256</v>
      </c>
      <c r="I140" s="242"/>
      <c r="J140" s="238"/>
      <c r="K140" s="238"/>
      <c r="L140" s="243"/>
      <c r="M140" s="244"/>
      <c r="N140" s="245"/>
      <c r="O140" s="245"/>
      <c r="P140" s="245"/>
      <c r="Q140" s="245"/>
      <c r="R140" s="245"/>
      <c r="S140" s="245"/>
      <c r="T140" s="24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7" t="s">
        <v>153</v>
      </c>
      <c r="AU140" s="247" t="s">
        <v>89</v>
      </c>
      <c r="AV140" s="13" t="s">
        <v>89</v>
      </c>
      <c r="AW140" s="13" t="s">
        <v>36</v>
      </c>
      <c r="AX140" s="13" t="s">
        <v>87</v>
      </c>
      <c r="AY140" s="247" t="s">
        <v>141</v>
      </c>
    </row>
    <row r="141" spans="1:65" s="2" customFormat="1" ht="24.15" customHeight="1">
      <c r="A141" s="38"/>
      <c r="B141" s="39"/>
      <c r="C141" s="219" t="s">
        <v>336</v>
      </c>
      <c r="D141" s="219" t="s">
        <v>144</v>
      </c>
      <c r="E141" s="220" t="s">
        <v>1214</v>
      </c>
      <c r="F141" s="221" t="s">
        <v>1215</v>
      </c>
      <c r="G141" s="222" t="s">
        <v>311</v>
      </c>
      <c r="H141" s="223">
        <v>195.256</v>
      </c>
      <c r="I141" s="224"/>
      <c r="J141" s="225">
        <f>ROUND(I141*H141,2)</f>
        <v>0</v>
      </c>
      <c r="K141" s="221" t="s">
        <v>148</v>
      </c>
      <c r="L141" s="44"/>
      <c r="M141" s="226" t="s">
        <v>1</v>
      </c>
      <c r="N141" s="227" t="s">
        <v>44</v>
      </c>
      <c r="O141" s="91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0" t="s">
        <v>149</v>
      </c>
      <c r="AT141" s="230" t="s">
        <v>144</v>
      </c>
      <c r="AU141" s="230" t="s">
        <v>89</v>
      </c>
      <c r="AY141" s="17" t="s">
        <v>141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7" t="s">
        <v>87</v>
      </c>
      <c r="BK141" s="231">
        <f>ROUND(I141*H141,2)</f>
        <v>0</v>
      </c>
      <c r="BL141" s="17" t="s">
        <v>149</v>
      </c>
      <c r="BM141" s="230" t="s">
        <v>1216</v>
      </c>
    </row>
    <row r="142" spans="1:47" s="2" customFormat="1" ht="12">
      <c r="A142" s="38"/>
      <c r="B142" s="39"/>
      <c r="C142" s="40"/>
      <c r="D142" s="232" t="s">
        <v>151</v>
      </c>
      <c r="E142" s="40"/>
      <c r="F142" s="233" t="s">
        <v>1217</v>
      </c>
      <c r="G142" s="40"/>
      <c r="H142" s="40"/>
      <c r="I142" s="234"/>
      <c r="J142" s="40"/>
      <c r="K142" s="40"/>
      <c r="L142" s="44"/>
      <c r="M142" s="235"/>
      <c r="N142" s="236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151</v>
      </c>
      <c r="AU142" s="17" t="s">
        <v>89</v>
      </c>
    </row>
    <row r="143" spans="1:51" s="13" customFormat="1" ht="12">
      <c r="A143" s="13"/>
      <c r="B143" s="237"/>
      <c r="C143" s="238"/>
      <c r="D143" s="232" t="s">
        <v>153</v>
      </c>
      <c r="E143" s="239" t="s">
        <v>1180</v>
      </c>
      <c r="F143" s="240" t="s">
        <v>1218</v>
      </c>
      <c r="G143" s="238"/>
      <c r="H143" s="241">
        <v>72.293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7" t="s">
        <v>153</v>
      </c>
      <c r="AU143" s="247" t="s">
        <v>89</v>
      </c>
      <c r="AV143" s="13" t="s">
        <v>89</v>
      </c>
      <c r="AW143" s="13" t="s">
        <v>36</v>
      </c>
      <c r="AX143" s="13" t="s">
        <v>79</v>
      </c>
      <c r="AY143" s="247" t="s">
        <v>141</v>
      </c>
    </row>
    <row r="144" spans="1:51" s="13" customFormat="1" ht="12">
      <c r="A144" s="13"/>
      <c r="B144" s="237"/>
      <c r="C144" s="238"/>
      <c r="D144" s="232" t="s">
        <v>153</v>
      </c>
      <c r="E144" s="239" t="s">
        <v>1182</v>
      </c>
      <c r="F144" s="240" t="s">
        <v>1219</v>
      </c>
      <c r="G144" s="238"/>
      <c r="H144" s="241">
        <v>122.963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7" t="s">
        <v>153</v>
      </c>
      <c r="AU144" s="247" t="s">
        <v>89</v>
      </c>
      <c r="AV144" s="13" t="s">
        <v>89</v>
      </c>
      <c r="AW144" s="13" t="s">
        <v>36</v>
      </c>
      <c r="AX144" s="13" t="s">
        <v>79</v>
      </c>
      <c r="AY144" s="247" t="s">
        <v>141</v>
      </c>
    </row>
    <row r="145" spans="1:51" s="14" customFormat="1" ht="12">
      <c r="A145" s="14"/>
      <c r="B145" s="248"/>
      <c r="C145" s="249"/>
      <c r="D145" s="232" t="s">
        <v>153</v>
      </c>
      <c r="E145" s="250" t="s">
        <v>1184</v>
      </c>
      <c r="F145" s="251" t="s">
        <v>154</v>
      </c>
      <c r="G145" s="249"/>
      <c r="H145" s="252">
        <v>195.256</v>
      </c>
      <c r="I145" s="253"/>
      <c r="J145" s="249"/>
      <c r="K145" s="249"/>
      <c r="L145" s="254"/>
      <c r="M145" s="255"/>
      <c r="N145" s="256"/>
      <c r="O145" s="256"/>
      <c r="P145" s="256"/>
      <c r="Q145" s="256"/>
      <c r="R145" s="256"/>
      <c r="S145" s="256"/>
      <c r="T145" s="257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8" t="s">
        <v>153</v>
      </c>
      <c r="AU145" s="258" t="s">
        <v>89</v>
      </c>
      <c r="AV145" s="14" t="s">
        <v>149</v>
      </c>
      <c r="AW145" s="14" t="s">
        <v>36</v>
      </c>
      <c r="AX145" s="14" t="s">
        <v>87</v>
      </c>
      <c r="AY145" s="258" t="s">
        <v>141</v>
      </c>
    </row>
    <row r="146" spans="1:65" s="2" customFormat="1" ht="16.5" customHeight="1">
      <c r="A146" s="38"/>
      <c r="B146" s="39"/>
      <c r="C146" s="274" t="s">
        <v>263</v>
      </c>
      <c r="D146" s="274" t="s">
        <v>469</v>
      </c>
      <c r="E146" s="275" t="s">
        <v>1220</v>
      </c>
      <c r="F146" s="276" t="s">
        <v>1221</v>
      </c>
      <c r="G146" s="277" t="s">
        <v>1027</v>
      </c>
      <c r="H146" s="278">
        <v>1.807</v>
      </c>
      <c r="I146" s="279"/>
      <c r="J146" s="280">
        <f>ROUND(I146*H146,2)</f>
        <v>0</v>
      </c>
      <c r="K146" s="276" t="s">
        <v>148</v>
      </c>
      <c r="L146" s="281"/>
      <c r="M146" s="282" t="s">
        <v>1</v>
      </c>
      <c r="N146" s="283" t="s">
        <v>44</v>
      </c>
      <c r="O146" s="91"/>
      <c r="P146" s="228">
        <f>O146*H146</f>
        <v>0</v>
      </c>
      <c r="Q146" s="228">
        <v>0.001</v>
      </c>
      <c r="R146" s="228">
        <f>Q146*H146</f>
        <v>0.001807</v>
      </c>
      <c r="S146" s="228">
        <v>0</v>
      </c>
      <c r="T146" s="22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0" t="s">
        <v>346</v>
      </c>
      <c r="AT146" s="230" t="s">
        <v>469</v>
      </c>
      <c r="AU146" s="230" t="s">
        <v>89</v>
      </c>
      <c r="AY146" s="17" t="s">
        <v>141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7" t="s">
        <v>87</v>
      </c>
      <c r="BK146" s="231">
        <f>ROUND(I146*H146,2)</f>
        <v>0</v>
      </c>
      <c r="BL146" s="17" t="s">
        <v>149</v>
      </c>
      <c r="BM146" s="230" t="s">
        <v>1222</v>
      </c>
    </row>
    <row r="147" spans="1:47" s="2" customFormat="1" ht="12">
      <c r="A147" s="38"/>
      <c r="B147" s="39"/>
      <c r="C147" s="40"/>
      <c r="D147" s="232" t="s">
        <v>151</v>
      </c>
      <c r="E147" s="40"/>
      <c r="F147" s="233" t="s">
        <v>1221</v>
      </c>
      <c r="G147" s="40"/>
      <c r="H147" s="40"/>
      <c r="I147" s="234"/>
      <c r="J147" s="40"/>
      <c r="K147" s="40"/>
      <c r="L147" s="44"/>
      <c r="M147" s="235"/>
      <c r="N147" s="236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151</v>
      </c>
      <c r="AU147" s="17" t="s">
        <v>89</v>
      </c>
    </row>
    <row r="148" spans="1:51" s="13" customFormat="1" ht="12">
      <c r="A148" s="13"/>
      <c r="B148" s="237"/>
      <c r="C148" s="238"/>
      <c r="D148" s="232" t="s">
        <v>153</v>
      </c>
      <c r="E148" s="239" t="s">
        <v>1</v>
      </c>
      <c r="F148" s="240" t="s">
        <v>1223</v>
      </c>
      <c r="G148" s="238"/>
      <c r="H148" s="241">
        <v>1.807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7" t="s">
        <v>153</v>
      </c>
      <c r="AU148" s="247" t="s">
        <v>89</v>
      </c>
      <c r="AV148" s="13" t="s">
        <v>89</v>
      </c>
      <c r="AW148" s="13" t="s">
        <v>36</v>
      </c>
      <c r="AX148" s="13" t="s">
        <v>87</v>
      </c>
      <c r="AY148" s="247" t="s">
        <v>141</v>
      </c>
    </row>
    <row r="149" spans="1:65" s="2" customFormat="1" ht="24.15" customHeight="1">
      <c r="A149" s="38"/>
      <c r="B149" s="39"/>
      <c r="C149" s="274" t="s">
        <v>346</v>
      </c>
      <c r="D149" s="274" t="s">
        <v>469</v>
      </c>
      <c r="E149" s="275" t="s">
        <v>1224</v>
      </c>
      <c r="F149" s="276" t="s">
        <v>1225</v>
      </c>
      <c r="G149" s="277" t="s">
        <v>1027</v>
      </c>
      <c r="H149" s="278">
        <v>3.074</v>
      </c>
      <c r="I149" s="279"/>
      <c r="J149" s="280">
        <f>ROUND(I149*H149,2)</f>
        <v>0</v>
      </c>
      <c r="K149" s="276" t="s">
        <v>148</v>
      </c>
      <c r="L149" s="281"/>
      <c r="M149" s="282" t="s">
        <v>1</v>
      </c>
      <c r="N149" s="283" t="s">
        <v>44</v>
      </c>
      <c r="O149" s="91"/>
      <c r="P149" s="228">
        <f>O149*H149</f>
        <v>0</v>
      </c>
      <c r="Q149" s="228">
        <v>0.001</v>
      </c>
      <c r="R149" s="228">
        <f>Q149*H149</f>
        <v>0.003074</v>
      </c>
      <c r="S149" s="228">
        <v>0</v>
      </c>
      <c r="T149" s="229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0" t="s">
        <v>346</v>
      </c>
      <c r="AT149" s="230" t="s">
        <v>469</v>
      </c>
      <c r="AU149" s="230" t="s">
        <v>89</v>
      </c>
      <c r="AY149" s="17" t="s">
        <v>141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7" t="s">
        <v>87</v>
      </c>
      <c r="BK149" s="231">
        <f>ROUND(I149*H149,2)</f>
        <v>0</v>
      </c>
      <c r="BL149" s="17" t="s">
        <v>149</v>
      </c>
      <c r="BM149" s="230" t="s">
        <v>1226</v>
      </c>
    </row>
    <row r="150" spans="1:47" s="2" customFormat="1" ht="12">
      <c r="A150" s="38"/>
      <c r="B150" s="39"/>
      <c r="C150" s="40"/>
      <c r="D150" s="232" t="s">
        <v>151</v>
      </c>
      <c r="E150" s="40"/>
      <c r="F150" s="233" t="s">
        <v>1227</v>
      </c>
      <c r="G150" s="40"/>
      <c r="H150" s="40"/>
      <c r="I150" s="234"/>
      <c r="J150" s="40"/>
      <c r="K150" s="40"/>
      <c r="L150" s="44"/>
      <c r="M150" s="235"/>
      <c r="N150" s="236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151</v>
      </c>
      <c r="AU150" s="17" t="s">
        <v>89</v>
      </c>
    </row>
    <row r="151" spans="1:51" s="13" customFormat="1" ht="12">
      <c r="A151" s="13"/>
      <c r="B151" s="237"/>
      <c r="C151" s="238"/>
      <c r="D151" s="232" t="s">
        <v>153</v>
      </c>
      <c r="E151" s="239" t="s">
        <v>1</v>
      </c>
      <c r="F151" s="240" t="s">
        <v>1228</v>
      </c>
      <c r="G151" s="238"/>
      <c r="H151" s="241">
        <v>3.074</v>
      </c>
      <c r="I151" s="242"/>
      <c r="J151" s="238"/>
      <c r="K151" s="238"/>
      <c r="L151" s="243"/>
      <c r="M151" s="244"/>
      <c r="N151" s="245"/>
      <c r="O151" s="245"/>
      <c r="P151" s="245"/>
      <c r="Q151" s="245"/>
      <c r="R151" s="245"/>
      <c r="S151" s="245"/>
      <c r="T151" s="24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7" t="s">
        <v>153</v>
      </c>
      <c r="AU151" s="247" t="s">
        <v>89</v>
      </c>
      <c r="AV151" s="13" t="s">
        <v>89</v>
      </c>
      <c r="AW151" s="13" t="s">
        <v>36</v>
      </c>
      <c r="AX151" s="13" t="s">
        <v>87</v>
      </c>
      <c r="AY151" s="247" t="s">
        <v>141</v>
      </c>
    </row>
    <row r="152" spans="1:65" s="2" customFormat="1" ht="33" customHeight="1">
      <c r="A152" s="38"/>
      <c r="B152" s="39"/>
      <c r="C152" s="219" t="s">
        <v>142</v>
      </c>
      <c r="D152" s="219" t="s">
        <v>144</v>
      </c>
      <c r="E152" s="220" t="s">
        <v>1229</v>
      </c>
      <c r="F152" s="221" t="s">
        <v>1230</v>
      </c>
      <c r="G152" s="222" t="s">
        <v>311</v>
      </c>
      <c r="H152" s="223">
        <v>195.256</v>
      </c>
      <c r="I152" s="224"/>
      <c r="J152" s="225">
        <f>ROUND(I152*H152,2)</f>
        <v>0</v>
      </c>
      <c r="K152" s="221" t="s">
        <v>148</v>
      </c>
      <c r="L152" s="44"/>
      <c r="M152" s="226" t="s">
        <v>1</v>
      </c>
      <c r="N152" s="227" t="s">
        <v>44</v>
      </c>
      <c r="O152" s="91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0" t="s">
        <v>149</v>
      </c>
      <c r="AT152" s="230" t="s">
        <v>144</v>
      </c>
      <c r="AU152" s="230" t="s">
        <v>89</v>
      </c>
      <c r="AY152" s="17" t="s">
        <v>141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7" t="s">
        <v>87</v>
      </c>
      <c r="BK152" s="231">
        <f>ROUND(I152*H152,2)</f>
        <v>0</v>
      </c>
      <c r="BL152" s="17" t="s">
        <v>149</v>
      </c>
      <c r="BM152" s="230" t="s">
        <v>1231</v>
      </c>
    </row>
    <row r="153" spans="1:47" s="2" customFormat="1" ht="12">
      <c r="A153" s="38"/>
      <c r="B153" s="39"/>
      <c r="C153" s="40"/>
      <c r="D153" s="232" t="s">
        <v>151</v>
      </c>
      <c r="E153" s="40"/>
      <c r="F153" s="233" t="s">
        <v>1232</v>
      </c>
      <c r="G153" s="40"/>
      <c r="H153" s="40"/>
      <c r="I153" s="234"/>
      <c r="J153" s="40"/>
      <c r="K153" s="40"/>
      <c r="L153" s="44"/>
      <c r="M153" s="235"/>
      <c r="N153" s="236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151</v>
      </c>
      <c r="AU153" s="17" t="s">
        <v>89</v>
      </c>
    </row>
    <row r="154" spans="1:51" s="13" customFormat="1" ht="12">
      <c r="A154" s="13"/>
      <c r="B154" s="237"/>
      <c r="C154" s="238"/>
      <c r="D154" s="232" t="s">
        <v>153</v>
      </c>
      <c r="E154" s="239" t="s">
        <v>1</v>
      </c>
      <c r="F154" s="240" t="s">
        <v>1184</v>
      </c>
      <c r="G154" s="238"/>
      <c r="H154" s="241">
        <v>195.256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7" t="s">
        <v>153</v>
      </c>
      <c r="AU154" s="247" t="s">
        <v>89</v>
      </c>
      <c r="AV154" s="13" t="s">
        <v>89</v>
      </c>
      <c r="AW154" s="13" t="s">
        <v>36</v>
      </c>
      <c r="AX154" s="13" t="s">
        <v>87</v>
      </c>
      <c r="AY154" s="247" t="s">
        <v>141</v>
      </c>
    </row>
    <row r="155" spans="1:65" s="2" customFormat="1" ht="16.5" customHeight="1">
      <c r="A155" s="38"/>
      <c r="B155" s="39"/>
      <c r="C155" s="274" t="s">
        <v>358</v>
      </c>
      <c r="D155" s="274" t="s">
        <v>469</v>
      </c>
      <c r="E155" s="275" t="s">
        <v>1233</v>
      </c>
      <c r="F155" s="276" t="s">
        <v>1234</v>
      </c>
      <c r="G155" s="277" t="s">
        <v>354</v>
      </c>
      <c r="H155" s="278">
        <v>9.763</v>
      </c>
      <c r="I155" s="279"/>
      <c r="J155" s="280">
        <f>ROUND(I155*H155,2)</f>
        <v>0</v>
      </c>
      <c r="K155" s="276" t="s">
        <v>148</v>
      </c>
      <c r="L155" s="281"/>
      <c r="M155" s="282" t="s">
        <v>1</v>
      </c>
      <c r="N155" s="283" t="s">
        <v>44</v>
      </c>
      <c r="O155" s="91"/>
      <c r="P155" s="228">
        <f>O155*H155</f>
        <v>0</v>
      </c>
      <c r="Q155" s="228">
        <v>0.21</v>
      </c>
      <c r="R155" s="228">
        <f>Q155*H155</f>
        <v>2.05023</v>
      </c>
      <c r="S155" s="228">
        <v>0</v>
      </c>
      <c r="T155" s="229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0" t="s">
        <v>346</v>
      </c>
      <c r="AT155" s="230" t="s">
        <v>469</v>
      </c>
      <c r="AU155" s="230" t="s">
        <v>89</v>
      </c>
      <c r="AY155" s="17" t="s">
        <v>141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7" t="s">
        <v>87</v>
      </c>
      <c r="BK155" s="231">
        <f>ROUND(I155*H155,2)</f>
        <v>0</v>
      </c>
      <c r="BL155" s="17" t="s">
        <v>149</v>
      </c>
      <c r="BM155" s="230" t="s">
        <v>1235</v>
      </c>
    </row>
    <row r="156" spans="1:47" s="2" customFormat="1" ht="12">
      <c r="A156" s="38"/>
      <c r="B156" s="39"/>
      <c r="C156" s="40"/>
      <c r="D156" s="232" t="s">
        <v>151</v>
      </c>
      <c r="E156" s="40"/>
      <c r="F156" s="233" t="s">
        <v>1234</v>
      </c>
      <c r="G156" s="40"/>
      <c r="H156" s="40"/>
      <c r="I156" s="234"/>
      <c r="J156" s="40"/>
      <c r="K156" s="40"/>
      <c r="L156" s="44"/>
      <c r="M156" s="235"/>
      <c r="N156" s="236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151</v>
      </c>
      <c r="AU156" s="17" t="s">
        <v>89</v>
      </c>
    </row>
    <row r="157" spans="1:51" s="13" customFormat="1" ht="12">
      <c r="A157" s="13"/>
      <c r="B157" s="237"/>
      <c r="C157" s="238"/>
      <c r="D157" s="232" t="s">
        <v>153</v>
      </c>
      <c r="E157" s="239" t="s">
        <v>1</v>
      </c>
      <c r="F157" s="240" t="s">
        <v>1236</v>
      </c>
      <c r="G157" s="238"/>
      <c r="H157" s="241">
        <v>9.763</v>
      </c>
      <c r="I157" s="242"/>
      <c r="J157" s="238"/>
      <c r="K157" s="238"/>
      <c r="L157" s="243"/>
      <c r="M157" s="244"/>
      <c r="N157" s="245"/>
      <c r="O157" s="245"/>
      <c r="P157" s="245"/>
      <c r="Q157" s="245"/>
      <c r="R157" s="245"/>
      <c r="S157" s="245"/>
      <c r="T157" s="24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7" t="s">
        <v>153</v>
      </c>
      <c r="AU157" s="247" t="s">
        <v>89</v>
      </c>
      <c r="AV157" s="13" t="s">
        <v>89</v>
      </c>
      <c r="AW157" s="13" t="s">
        <v>36</v>
      </c>
      <c r="AX157" s="13" t="s">
        <v>87</v>
      </c>
      <c r="AY157" s="247" t="s">
        <v>141</v>
      </c>
    </row>
    <row r="158" spans="1:65" s="2" customFormat="1" ht="33" customHeight="1">
      <c r="A158" s="38"/>
      <c r="B158" s="39"/>
      <c r="C158" s="219" t="s">
        <v>364</v>
      </c>
      <c r="D158" s="219" t="s">
        <v>144</v>
      </c>
      <c r="E158" s="220" t="s">
        <v>1237</v>
      </c>
      <c r="F158" s="221" t="s">
        <v>1238</v>
      </c>
      <c r="G158" s="222" t="s">
        <v>147</v>
      </c>
      <c r="H158" s="223">
        <v>3</v>
      </c>
      <c r="I158" s="224"/>
      <c r="J158" s="225">
        <f>ROUND(I158*H158,2)</f>
        <v>0</v>
      </c>
      <c r="K158" s="221" t="s">
        <v>148</v>
      </c>
      <c r="L158" s="44"/>
      <c r="M158" s="226" t="s">
        <v>1</v>
      </c>
      <c r="N158" s="227" t="s">
        <v>44</v>
      </c>
      <c r="O158" s="91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0" t="s">
        <v>149</v>
      </c>
      <c r="AT158" s="230" t="s">
        <v>144</v>
      </c>
      <c r="AU158" s="230" t="s">
        <v>89</v>
      </c>
      <c r="AY158" s="17" t="s">
        <v>141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7" t="s">
        <v>87</v>
      </c>
      <c r="BK158" s="231">
        <f>ROUND(I158*H158,2)</f>
        <v>0</v>
      </c>
      <c r="BL158" s="17" t="s">
        <v>149</v>
      </c>
      <c r="BM158" s="230" t="s">
        <v>1239</v>
      </c>
    </row>
    <row r="159" spans="1:47" s="2" customFormat="1" ht="12">
      <c r="A159" s="38"/>
      <c r="B159" s="39"/>
      <c r="C159" s="40"/>
      <c r="D159" s="232" t="s">
        <v>151</v>
      </c>
      <c r="E159" s="40"/>
      <c r="F159" s="233" t="s">
        <v>1240</v>
      </c>
      <c r="G159" s="40"/>
      <c r="H159" s="40"/>
      <c r="I159" s="234"/>
      <c r="J159" s="40"/>
      <c r="K159" s="40"/>
      <c r="L159" s="44"/>
      <c r="M159" s="235"/>
      <c r="N159" s="236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151</v>
      </c>
      <c r="AU159" s="17" t="s">
        <v>89</v>
      </c>
    </row>
    <row r="160" spans="1:51" s="13" customFormat="1" ht="12">
      <c r="A160" s="13"/>
      <c r="B160" s="237"/>
      <c r="C160" s="238"/>
      <c r="D160" s="232" t="s">
        <v>153</v>
      </c>
      <c r="E160" s="239" t="s">
        <v>1</v>
      </c>
      <c r="F160" s="240" t="s">
        <v>296</v>
      </c>
      <c r="G160" s="238"/>
      <c r="H160" s="241">
        <v>3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7" t="s">
        <v>153</v>
      </c>
      <c r="AU160" s="247" t="s">
        <v>89</v>
      </c>
      <c r="AV160" s="13" t="s">
        <v>89</v>
      </c>
      <c r="AW160" s="13" t="s">
        <v>36</v>
      </c>
      <c r="AX160" s="13" t="s">
        <v>87</v>
      </c>
      <c r="AY160" s="247" t="s">
        <v>141</v>
      </c>
    </row>
    <row r="161" spans="1:65" s="2" customFormat="1" ht="33" customHeight="1">
      <c r="A161" s="38"/>
      <c r="B161" s="39"/>
      <c r="C161" s="219" t="s">
        <v>279</v>
      </c>
      <c r="D161" s="219" t="s">
        <v>144</v>
      </c>
      <c r="E161" s="220" t="s">
        <v>1241</v>
      </c>
      <c r="F161" s="221" t="s">
        <v>1242</v>
      </c>
      <c r="G161" s="222" t="s">
        <v>147</v>
      </c>
      <c r="H161" s="223">
        <v>15</v>
      </c>
      <c r="I161" s="224"/>
      <c r="J161" s="225">
        <f>ROUND(I161*H161,2)</f>
        <v>0</v>
      </c>
      <c r="K161" s="221" t="s">
        <v>148</v>
      </c>
      <c r="L161" s="44"/>
      <c r="M161" s="226" t="s">
        <v>1</v>
      </c>
      <c r="N161" s="227" t="s">
        <v>44</v>
      </c>
      <c r="O161" s="91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0" t="s">
        <v>149</v>
      </c>
      <c r="AT161" s="230" t="s">
        <v>144</v>
      </c>
      <c r="AU161" s="230" t="s">
        <v>89</v>
      </c>
      <c r="AY161" s="17" t="s">
        <v>141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7" t="s">
        <v>87</v>
      </c>
      <c r="BK161" s="231">
        <f>ROUND(I161*H161,2)</f>
        <v>0</v>
      </c>
      <c r="BL161" s="17" t="s">
        <v>149</v>
      </c>
      <c r="BM161" s="230" t="s">
        <v>1243</v>
      </c>
    </row>
    <row r="162" spans="1:47" s="2" customFormat="1" ht="12">
      <c r="A162" s="38"/>
      <c r="B162" s="39"/>
      <c r="C162" s="40"/>
      <c r="D162" s="232" t="s">
        <v>151</v>
      </c>
      <c r="E162" s="40"/>
      <c r="F162" s="233" t="s">
        <v>1244</v>
      </c>
      <c r="G162" s="40"/>
      <c r="H162" s="40"/>
      <c r="I162" s="234"/>
      <c r="J162" s="40"/>
      <c r="K162" s="40"/>
      <c r="L162" s="44"/>
      <c r="M162" s="235"/>
      <c r="N162" s="236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151</v>
      </c>
      <c r="AU162" s="17" t="s">
        <v>89</v>
      </c>
    </row>
    <row r="163" spans="1:51" s="13" customFormat="1" ht="12">
      <c r="A163" s="13"/>
      <c r="B163" s="237"/>
      <c r="C163" s="238"/>
      <c r="D163" s="232" t="s">
        <v>153</v>
      </c>
      <c r="E163" s="239" t="s">
        <v>1193</v>
      </c>
      <c r="F163" s="240" t="s">
        <v>8</v>
      </c>
      <c r="G163" s="238"/>
      <c r="H163" s="241">
        <v>15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7" t="s">
        <v>153</v>
      </c>
      <c r="AU163" s="247" t="s">
        <v>89</v>
      </c>
      <c r="AV163" s="13" t="s">
        <v>89</v>
      </c>
      <c r="AW163" s="13" t="s">
        <v>36</v>
      </c>
      <c r="AX163" s="13" t="s">
        <v>87</v>
      </c>
      <c r="AY163" s="247" t="s">
        <v>141</v>
      </c>
    </row>
    <row r="164" spans="1:65" s="2" customFormat="1" ht="16.5" customHeight="1">
      <c r="A164" s="38"/>
      <c r="B164" s="39"/>
      <c r="C164" s="274" t="s">
        <v>377</v>
      </c>
      <c r="D164" s="274" t="s">
        <v>469</v>
      </c>
      <c r="E164" s="275" t="s">
        <v>1245</v>
      </c>
      <c r="F164" s="276" t="s">
        <v>1246</v>
      </c>
      <c r="G164" s="277" t="s">
        <v>354</v>
      </c>
      <c r="H164" s="278">
        <v>0.03</v>
      </c>
      <c r="I164" s="279"/>
      <c r="J164" s="280">
        <f>ROUND(I164*H164,2)</f>
        <v>0</v>
      </c>
      <c r="K164" s="276" t="s">
        <v>148</v>
      </c>
      <c r="L164" s="281"/>
      <c r="M164" s="282" t="s">
        <v>1</v>
      </c>
      <c r="N164" s="283" t="s">
        <v>44</v>
      </c>
      <c r="O164" s="91"/>
      <c r="P164" s="228">
        <f>O164*H164</f>
        <v>0</v>
      </c>
      <c r="Q164" s="228">
        <v>0.22</v>
      </c>
      <c r="R164" s="228">
        <f>Q164*H164</f>
        <v>0.0066</v>
      </c>
      <c r="S164" s="228">
        <v>0</v>
      </c>
      <c r="T164" s="229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0" t="s">
        <v>346</v>
      </c>
      <c r="AT164" s="230" t="s">
        <v>469</v>
      </c>
      <c r="AU164" s="230" t="s">
        <v>89</v>
      </c>
      <c r="AY164" s="17" t="s">
        <v>141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7" t="s">
        <v>87</v>
      </c>
      <c r="BK164" s="231">
        <f>ROUND(I164*H164,2)</f>
        <v>0</v>
      </c>
      <c r="BL164" s="17" t="s">
        <v>149</v>
      </c>
      <c r="BM164" s="230" t="s">
        <v>1247</v>
      </c>
    </row>
    <row r="165" spans="1:47" s="2" customFormat="1" ht="12">
      <c r="A165" s="38"/>
      <c r="B165" s="39"/>
      <c r="C165" s="40"/>
      <c r="D165" s="232" t="s">
        <v>151</v>
      </c>
      <c r="E165" s="40"/>
      <c r="F165" s="233" t="s">
        <v>1246</v>
      </c>
      <c r="G165" s="40"/>
      <c r="H165" s="40"/>
      <c r="I165" s="234"/>
      <c r="J165" s="40"/>
      <c r="K165" s="40"/>
      <c r="L165" s="44"/>
      <c r="M165" s="235"/>
      <c r="N165" s="236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151</v>
      </c>
      <c r="AU165" s="17" t="s">
        <v>89</v>
      </c>
    </row>
    <row r="166" spans="1:51" s="13" customFormat="1" ht="12">
      <c r="A166" s="13"/>
      <c r="B166" s="237"/>
      <c r="C166" s="238"/>
      <c r="D166" s="232" t="s">
        <v>153</v>
      </c>
      <c r="E166" s="239" t="s">
        <v>1</v>
      </c>
      <c r="F166" s="240" t="s">
        <v>1248</v>
      </c>
      <c r="G166" s="238"/>
      <c r="H166" s="241">
        <v>0.03</v>
      </c>
      <c r="I166" s="242"/>
      <c r="J166" s="238"/>
      <c r="K166" s="238"/>
      <c r="L166" s="243"/>
      <c r="M166" s="244"/>
      <c r="N166" s="245"/>
      <c r="O166" s="245"/>
      <c r="P166" s="245"/>
      <c r="Q166" s="245"/>
      <c r="R166" s="245"/>
      <c r="S166" s="245"/>
      <c r="T166" s="24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7" t="s">
        <v>153</v>
      </c>
      <c r="AU166" s="247" t="s">
        <v>89</v>
      </c>
      <c r="AV166" s="13" t="s">
        <v>89</v>
      </c>
      <c r="AW166" s="13" t="s">
        <v>36</v>
      </c>
      <c r="AX166" s="13" t="s">
        <v>87</v>
      </c>
      <c r="AY166" s="247" t="s">
        <v>141</v>
      </c>
    </row>
    <row r="167" spans="1:65" s="2" customFormat="1" ht="24.15" customHeight="1">
      <c r="A167" s="38"/>
      <c r="B167" s="39"/>
      <c r="C167" s="219" t="s">
        <v>383</v>
      </c>
      <c r="D167" s="219" t="s">
        <v>144</v>
      </c>
      <c r="E167" s="220" t="s">
        <v>1249</v>
      </c>
      <c r="F167" s="221" t="s">
        <v>1250</v>
      </c>
      <c r="G167" s="222" t="s">
        <v>147</v>
      </c>
      <c r="H167" s="223">
        <v>15</v>
      </c>
      <c r="I167" s="224"/>
      <c r="J167" s="225">
        <f>ROUND(I167*H167,2)</f>
        <v>0</v>
      </c>
      <c r="K167" s="221" t="s">
        <v>148</v>
      </c>
      <c r="L167" s="44"/>
      <c r="M167" s="226" t="s">
        <v>1</v>
      </c>
      <c r="N167" s="227" t="s">
        <v>44</v>
      </c>
      <c r="O167" s="91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0" t="s">
        <v>149</v>
      </c>
      <c r="AT167" s="230" t="s">
        <v>144</v>
      </c>
      <c r="AU167" s="230" t="s">
        <v>89</v>
      </c>
      <c r="AY167" s="17" t="s">
        <v>141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7" t="s">
        <v>87</v>
      </c>
      <c r="BK167" s="231">
        <f>ROUND(I167*H167,2)</f>
        <v>0</v>
      </c>
      <c r="BL167" s="17" t="s">
        <v>149</v>
      </c>
      <c r="BM167" s="230" t="s">
        <v>1251</v>
      </c>
    </row>
    <row r="168" spans="1:47" s="2" customFormat="1" ht="12">
      <c r="A168" s="38"/>
      <c r="B168" s="39"/>
      <c r="C168" s="40"/>
      <c r="D168" s="232" t="s">
        <v>151</v>
      </c>
      <c r="E168" s="40"/>
      <c r="F168" s="233" t="s">
        <v>1252</v>
      </c>
      <c r="G168" s="40"/>
      <c r="H168" s="40"/>
      <c r="I168" s="234"/>
      <c r="J168" s="40"/>
      <c r="K168" s="40"/>
      <c r="L168" s="44"/>
      <c r="M168" s="235"/>
      <c r="N168" s="236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151</v>
      </c>
      <c r="AU168" s="17" t="s">
        <v>89</v>
      </c>
    </row>
    <row r="169" spans="1:51" s="13" customFormat="1" ht="12">
      <c r="A169" s="13"/>
      <c r="B169" s="237"/>
      <c r="C169" s="238"/>
      <c r="D169" s="232" t="s">
        <v>153</v>
      </c>
      <c r="E169" s="239" t="s">
        <v>1</v>
      </c>
      <c r="F169" s="240" t="s">
        <v>1193</v>
      </c>
      <c r="G169" s="238"/>
      <c r="H169" s="241">
        <v>15</v>
      </c>
      <c r="I169" s="242"/>
      <c r="J169" s="238"/>
      <c r="K169" s="238"/>
      <c r="L169" s="243"/>
      <c r="M169" s="244"/>
      <c r="N169" s="245"/>
      <c r="O169" s="245"/>
      <c r="P169" s="245"/>
      <c r="Q169" s="245"/>
      <c r="R169" s="245"/>
      <c r="S169" s="245"/>
      <c r="T169" s="24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7" t="s">
        <v>153</v>
      </c>
      <c r="AU169" s="247" t="s">
        <v>89</v>
      </c>
      <c r="AV169" s="13" t="s">
        <v>89</v>
      </c>
      <c r="AW169" s="13" t="s">
        <v>36</v>
      </c>
      <c r="AX169" s="13" t="s">
        <v>87</v>
      </c>
      <c r="AY169" s="247" t="s">
        <v>141</v>
      </c>
    </row>
    <row r="170" spans="1:65" s="2" customFormat="1" ht="16.5" customHeight="1">
      <c r="A170" s="38"/>
      <c r="B170" s="39"/>
      <c r="C170" s="274" t="s">
        <v>8</v>
      </c>
      <c r="D170" s="274" t="s">
        <v>469</v>
      </c>
      <c r="E170" s="275" t="s">
        <v>1253</v>
      </c>
      <c r="F170" s="276" t="s">
        <v>1254</v>
      </c>
      <c r="G170" s="277" t="s">
        <v>147</v>
      </c>
      <c r="H170" s="278">
        <v>15</v>
      </c>
      <c r="I170" s="279"/>
      <c r="J170" s="280">
        <f>ROUND(I170*H170,2)</f>
        <v>0</v>
      </c>
      <c r="K170" s="276" t="s">
        <v>513</v>
      </c>
      <c r="L170" s="281"/>
      <c r="M170" s="282" t="s">
        <v>1</v>
      </c>
      <c r="N170" s="283" t="s">
        <v>44</v>
      </c>
      <c r="O170" s="91"/>
      <c r="P170" s="228">
        <f>O170*H170</f>
        <v>0</v>
      </c>
      <c r="Q170" s="228">
        <v>0.018</v>
      </c>
      <c r="R170" s="228">
        <f>Q170*H170</f>
        <v>0.26999999999999996</v>
      </c>
      <c r="S170" s="228">
        <v>0</v>
      </c>
      <c r="T170" s="229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0" t="s">
        <v>346</v>
      </c>
      <c r="AT170" s="230" t="s">
        <v>469</v>
      </c>
      <c r="AU170" s="230" t="s">
        <v>89</v>
      </c>
      <c r="AY170" s="17" t="s">
        <v>141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7" t="s">
        <v>87</v>
      </c>
      <c r="BK170" s="231">
        <f>ROUND(I170*H170,2)</f>
        <v>0</v>
      </c>
      <c r="BL170" s="17" t="s">
        <v>149</v>
      </c>
      <c r="BM170" s="230" t="s">
        <v>1255</v>
      </c>
    </row>
    <row r="171" spans="1:47" s="2" customFormat="1" ht="12">
      <c r="A171" s="38"/>
      <c r="B171" s="39"/>
      <c r="C171" s="40"/>
      <c r="D171" s="232" t="s">
        <v>151</v>
      </c>
      <c r="E171" s="40"/>
      <c r="F171" s="233" t="s">
        <v>1256</v>
      </c>
      <c r="G171" s="40"/>
      <c r="H171" s="40"/>
      <c r="I171" s="234"/>
      <c r="J171" s="40"/>
      <c r="K171" s="40"/>
      <c r="L171" s="44"/>
      <c r="M171" s="235"/>
      <c r="N171" s="236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151</v>
      </c>
      <c r="AU171" s="17" t="s">
        <v>89</v>
      </c>
    </row>
    <row r="172" spans="1:51" s="13" customFormat="1" ht="12">
      <c r="A172" s="13"/>
      <c r="B172" s="237"/>
      <c r="C172" s="238"/>
      <c r="D172" s="232" t="s">
        <v>153</v>
      </c>
      <c r="E172" s="239" t="s">
        <v>1</v>
      </c>
      <c r="F172" s="240" t="s">
        <v>1193</v>
      </c>
      <c r="G172" s="238"/>
      <c r="H172" s="241">
        <v>15</v>
      </c>
      <c r="I172" s="242"/>
      <c r="J172" s="238"/>
      <c r="K172" s="238"/>
      <c r="L172" s="243"/>
      <c r="M172" s="244"/>
      <c r="N172" s="245"/>
      <c r="O172" s="245"/>
      <c r="P172" s="245"/>
      <c r="Q172" s="245"/>
      <c r="R172" s="245"/>
      <c r="S172" s="245"/>
      <c r="T172" s="24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7" t="s">
        <v>153</v>
      </c>
      <c r="AU172" s="247" t="s">
        <v>89</v>
      </c>
      <c r="AV172" s="13" t="s">
        <v>89</v>
      </c>
      <c r="AW172" s="13" t="s">
        <v>36</v>
      </c>
      <c r="AX172" s="13" t="s">
        <v>87</v>
      </c>
      <c r="AY172" s="247" t="s">
        <v>141</v>
      </c>
    </row>
    <row r="173" spans="1:65" s="2" customFormat="1" ht="24.15" customHeight="1">
      <c r="A173" s="38"/>
      <c r="B173" s="39"/>
      <c r="C173" s="219" t="s">
        <v>232</v>
      </c>
      <c r="D173" s="219" t="s">
        <v>144</v>
      </c>
      <c r="E173" s="220" t="s">
        <v>1257</v>
      </c>
      <c r="F173" s="221" t="s">
        <v>1258</v>
      </c>
      <c r="G173" s="222" t="s">
        <v>147</v>
      </c>
      <c r="H173" s="223">
        <v>3</v>
      </c>
      <c r="I173" s="224"/>
      <c r="J173" s="225">
        <f>ROUND(I173*H173,2)</f>
        <v>0</v>
      </c>
      <c r="K173" s="221" t="s">
        <v>148</v>
      </c>
      <c r="L173" s="44"/>
      <c r="M173" s="226" t="s">
        <v>1</v>
      </c>
      <c r="N173" s="227" t="s">
        <v>44</v>
      </c>
      <c r="O173" s="91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0" t="s">
        <v>149</v>
      </c>
      <c r="AT173" s="230" t="s">
        <v>144</v>
      </c>
      <c r="AU173" s="230" t="s">
        <v>89</v>
      </c>
      <c r="AY173" s="17" t="s">
        <v>141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7" t="s">
        <v>87</v>
      </c>
      <c r="BK173" s="231">
        <f>ROUND(I173*H173,2)</f>
        <v>0</v>
      </c>
      <c r="BL173" s="17" t="s">
        <v>149</v>
      </c>
      <c r="BM173" s="230" t="s">
        <v>1259</v>
      </c>
    </row>
    <row r="174" spans="1:47" s="2" customFormat="1" ht="12">
      <c r="A174" s="38"/>
      <c r="B174" s="39"/>
      <c r="C174" s="40"/>
      <c r="D174" s="232" t="s">
        <v>151</v>
      </c>
      <c r="E174" s="40"/>
      <c r="F174" s="233" t="s">
        <v>1260</v>
      </c>
      <c r="G174" s="40"/>
      <c r="H174" s="40"/>
      <c r="I174" s="234"/>
      <c r="J174" s="40"/>
      <c r="K174" s="40"/>
      <c r="L174" s="44"/>
      <c r="M174" s="235"/>
      <c r="N174" s="236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151</v>
      </c>
      <c r="AU174" s="17" t="s">
        <v>89</v>
      </c>
    </row>
    <row r="175" spans="1:51" s="13" customFormat="1" ht="12">
      <c r="A175" s="13"/>
      <c r="B175" s="237"/>
      <c r="C175" s="238"/>
      <c r="D175" s="232" t="s">
        <v>153</v>
      </c>
      <c r="E175" s="239" t="s">
        <v>296</v>
      </c>
      <c r="F175" s="240" t="s">
        <v>103</v>
      </c>
      <c r="G175" s="238"/>
      <c r="H175" s="241">
        <v>3</v>
      </c>
      <c r="I175" s="242"/>
      <c r="J175" s="238"/>
      <c r="K175" s="238"/>
      <c r="L175" s="243"/>
      <c r="M175" s="244"/>
      <c r="N175" s="245"/>
      <c r="O175" s="245"/>
      <c r="P175" s="245"/>
      <c r="Q175" s="245"/>
      <c r="R175" s="245"/>
      <c r="S175" s="245"/>
      <c r="T175" s="24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7" t="s">
        <v>153</v>
      </c>
      <c r="AU175" s="247" t="s">
        <v>89</v>
      </c>
      <c r="AV175" s="13" t="s">
        <v>89</v>
      </c>
      <c r="AW175" s="13" t="s">
        <v>36</v>
      </c>
      <c r="AX175" s="13" t="s">
        <v>87</v>
      </c>
      <c r="AY175" s="247" t="s">
        <v>141</v>
      </c>
    </row>
    <row r="176" spans="1:65" s="2" customFormat="1" ht="24.15" customHeight="1">
      <c r="A176" s="38"/>
      <c r="B176" s="39"/>
      <c r="C176" s="274" t="s">
        <v>401</v>
      </c>
      <c r="D176" s="274" t="s">
        <v>469</v>
      </c>
      <c r="E176" s="275" t="s">
        <v>1261</v>
      </c>
      <c r="F176" s="276" t="s">
        <v>1262</v>
      </c>
      <c r="G176" s="277" t="s">
        <v>147</v>
      </c>
      <c r="H176" s="278">
        <v>3</v>
      </c>
      <c r="I176" s="279"/>
      <c r="J176" s="280">
        <f>ROUND(I176*H176,2)</f>
        <v>0</v>
      </c>
      <c r="K176" s="276" t="s">
        <v>513</v>
      </c>
      <c r="L176" s="281"/>
      <c r="M176" s="282" t="s">
        <v>1</v>
      </c>
      <c r="N176" s="283" t="s">
        <v>44</v>
      </c>
      <c r="O176" s="91"/>
      <c r="P176" s="228">
        <f>O176*H176</f>
        <v>0</v>
      </c>
      <c r="Q176" s="228">
        <v>0.06</v>
      </c>
      <c r="R176" s="228">
        <f>Q176*H176</f>
        <v>0.18</v>
      </c>
      <c r="S176" s="228">
        <v>0</v>
      </c>
      <c r="T176" s="229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0" t="s">
        <v>346</v>
      </c>
      <c r="AT176" s="230" t="s">
        <v>469</v>
      </c>
      <c r="AU176" s="230" t="s">
        <v>89</v>
      </c>
      <c r="AY176" s="17" t="s">
        <v>141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7" t="s">
        <v>87</v>
      </c>
      <c r="BK176" s="231">
        <f>ROUND(I176*H176,2)</f>
        <v>0</v>
      </c>
      <c r="BL176" s="17" t="s">
        <v>149</v>
      </c>
      <c r="BM176" s="230" t="s">
        <v>1263</v>
      </c>
    </row>
    <row r="177" spans="1:47" s="2" customFormat="1" ht="12">
      <c r="A177" s="38"/>
      <c r="B177" s="39"/>
      <c r="C177" s="40"/>
      <c r="D177" s="232" t="s">
        <v>151</v>
      </c>
      <c r="E177" s="40"/>
      <c r="F177" s="233" t="s">
        <v>1264</v>
      </c>
      <c r="G177" s="40"/>
      <c r="H177" s="40"/>
      <c r="I177" s="234"/>
      <c r="J177" s="40"/>
      <c r="K177" s="40"/>
      <c r="L177" s="44"/>
      <c r="M177" s="235"/>
      <c r="N177" s="236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151</v>
      </c>
      <c r="AU177" s="17" t="s">
        <v>89</v>
      </c>
    </row>
    <row r="178" spans="1:51" s="13" customFormat="1" ht="12">
      <c r="A178" s="13"/>
      <c r="B178" s="237"/>
      <c r="C178" s="238"/>
      <c r="D178" s="232" t="s">
        <v>153</v>
      </c>
      <c r="E178" s="239" t="s">
        <v>1</v>
      </c>
      <c r="F178" s="240" t="s">
        <v>296</v>
      </c>
      <c r="G178" s="238"/>
      <c r="H178" s="241">
        <v>3</v>
      </c>
      <c r="I178" s="242"/>
      <c r="J178" s="238"/>
      <c r="K178" s="238"/>
      <c r="L178" s="243"/>
      <c r="M178" s="244"/>
      <c r="N178" s="245"/>
      <c r="O178" s="245"/>
      <c r="P178" s="245"/>
      <c r="Q178" s="245"/>
      <c r="R178" s="245"/>
      <c r="S178" s="245"/>
      <c r="T178" s="24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7" t="s">
        <v>153</v>
      </c>
      <c r="AU178" s="247" t="s">
        <v>89</v>
      </c>
      <c r="AV178" s="13" t="s">
        <v>89</v>
      </c>
      <c r="AW178" s="13" t="s">
        <v>36</v>
      </c>
      <c r="AX178" s="13" t="s">
        <v>87</v>
      </c>
      <c r="AY178" s="247" t="s">
        <v>141</v>
      </c>
    </row>
    <row r="179" spans="1:65" s="2" customFormat="1" ht="24.15" customHeight="1">
      <c r="A179" s="38"/>
      <c r="B179" s="39"/>
      <c r="C179" s="219" t="s">
        <v>408</v>
      </c>
      <c r="D179" s="219" t="s">
        <v>144</v>
      </c>
      <c r="E179" s="220" t="s">
        <v>1265</v>
      </c>
      <c r="F179" s="221" t="s">
        <v>1266</v>
      </c>
      <c r="G179" s="222" t="s">
        <v>311</v>
      </c>
      <c r="H179" s="223">
        <v>22.581</v>
      </c>
      <c r="I179" s="224"/>
      <c r="J179" s="225">
        <f>ROUND(I179*H179,2)</f>
        <v>0</v>
      </c>
      <c r="K179" s="221" t="s">
        <v>148</v>
      </c>
      <c r="L179" s="44"/>
      <c r="M179" s="226" t="s">
        <v>1</v>
      </c>
      <c r="N179" s="227" t="s">
        <v>44</v>
      </c>
      <c r="O179" s="91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0" t="s">
        <v>149</v>
      </c>
      <c r="AT179" s="230" t="s">
        <v>144</v>
      </c>
      <c r="AU179" s="230" t="s">
        <v>89</v>
      </c>
      <c r="AY179" s="17" t="s">
        <v>141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7" t="s">
        <v>87</v>
      </c>
      <c r="BK179" s="231">
        <f>ROUND(I179*H179,2)</f>
        <v>0</v>
      </c>
      <c r="BL179" s="17" t="s">
        <v>149</v>
      </c>
      <c r="BM179" s="230" t="s">
        <v>1267</v>
      </c>
    </row>
    <row r="180" spans="1:47" s="2" customFormat="1" ht="12">
      <c r="A180" s="38"/>
      <c r="B180" s="39"/>
      <c r="C180" s="40"/>
      <c r="D180" s="232" t="s">
        <v>151</v>
      </c>
      <c r="E180" s="40"/>
      <c r="F180" s="233" t="s">
        <v>1268</v>
      </c>
      <c r="G180" s="40"/>
      <c r="H180" s="40"/>
      <c r="I180" s="234"/>
      <c r="J180" s="40"/>
      <c r="K180" s="40"/>
      <c r="L180" s="44"/>
      <c r="M180" s="235"/>
      <c r="N180" s="236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151</v>
      </c>
      <c r="AU180" s="17" t="s">
        <v>89</v>
      </c>
    </row>
    <row r="181" spans="1:51" s="13" customFormat="1" ht="12">
      <c r="A181" s="13"/>
      <c r="B181" s="237"/>
      <c r="C181" s="238"/>
      <c r="D181" s="232" t="s">
        <v>153</v>
      </c>
      <c r="E181" s="239" t="s">
        <v>1189</v>
      </c>
      <c r="F181" s="240" t="s">
        <v>1269</v>
      </c>
      <c r="G181" s="238"/>
      <c r="H181" s="241">
        <v>22.581</v>
      </c>
      <c r="I181" s="242"/>
      <c r="J181" s="238"/>
      <c r="K181" s="238"/>
      <c r="L181" s="243"/>
      <c r="M181" s="244"/>
      <c r="N181" s="245"/>
      <c r="O181" s="245"/>
      <c r="P181" s="245"/>
      <c r="Q181" s="245"/>
      <c r="R181" s="245"/>
      <c r="S181" s="245"/>
      <c r="T181" s="24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7" t="s">
        <v>153</v>
      </c>
      <c r="AU181" s="247" t="s">
        <v>89</v>
      </c>
      <c r="AV181" s="13" t="s">
        <v>89</v>
      </c>
      <c r="AW181" s="13" t="s">
        <v>36</v>
      </c>
      <c r="AX181" s="13" t="s">
        <v>87</v>
      </c>
      <c r="AY181" s="247" t="s">
        <v>141</v>
      </c>
    </row>
    <row r="182" spans="1:65" s="2" customFormat="1" ht="16.5" customHeight="1">
      <c r="A182" s="38"/>
      <c r="B182" s="39"/>
      <c r="C182" s="274" t="s">
        <v>413</v>
      </c>
      <c r="D182" s="274" t="s">
        <v>469</v>
      </c>
      <c r="E182" s="275" t="s">
        <v>1270</v>
      </c>
      <c r="F182" s="276" t="s">
        <v>1271</v>
      </c>
      <c r="G182" s="277" t="s">
        <v>354</v>
      </c>
      <c r="H182" s="278">
        <v>2.258</v>
      </c>
      <c r="I182" s="279"/>
      <c r="J182" s="280">
        <f>ROUND(I182*H182,2)</f>
        <v>0</v>
      </c>
      <c r="K182" s="276" t="s">
        <v>148</v>
      </c>
      <c r="L182" s="281"/>
      <c r="M182" s="282" t="s">
        <v>1</v>
      </c>
      <c r="N182" s="283" t="s">
        <v>44</v>
      </c>
      <c r="O182" s="91"/>
      <c r="P182" s="228">
        <f>O182*H182</f>
        <v>0</v>
      </c>
      <c r="Q182" s="228">
        <v>0.2</v>
      </c>
      <c r="R182" s="228">
        <f>Q182*H182</f>
        <v>0.4516</v>
      </c>
      <c r="S182" s="228">
        <v>0</v>
      </c>
      <c r="T182" s="229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0" t="s">
        <v>346</v>
      </c>
      <c r="AT182" s="230" t="s">
        <v>469</v>
      </c>
      <c r="AU182" s="230" t="s">
        <v>89</v>
      </c>
      <c r="AY182" s="17" t="s">
        <v>141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7" t="s">
        <v>87</v>
      </c>
      <c r="BK182" s="231">
        <f>ROUND(I182*H182,2)</f>
        <v>0</v>
      </c>
      <c r="BL182" s="17" t="s">
        <v>149</v>
      </c>
      <c r="BM182" s="230" t="s">
        <v>1272</v>
      </c>
    </row>
    <row r="183" spans="1:47" s="2" customFormat="1" ht="12">
      <c r="A183" s="38"/>
      <c r="B183" s="39"/>
      <c r="C183" s="40"/>
      <c r="D183" s="232" t="s">
        <v>151</v>
      </c>
      <c r="E183" s="40"/>
      <c r="F183" s="233" t="s">
        <v>1271</v>
      </c>
      <c r="G183" s="40"/>
      <c r="H183" s="40"/>
      <c r="I183" s="234"/>
      <c r="J183" s="40"/>
      <c r="K183" s="40"/>
      <c r="L183" s="44"/>
      <c r="M183" s="235"/>
      <c r="N183" s="236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151</v>
      </c>
      <c r="AU183" s="17" t="s">
        <v>89</v>
      </c>
    </row>
    <row r="184" spans="1:51" s="13" customFormat="1" ht="12">
      <c r="A184" s="13"/>
      <c r="B184" s="237"/>
      <c r="C184" s="238"/>
      <c r="D184" s="232" t="s">
        <v>153</v>
      </c>
      <c r="E184" s="239" t="s">
        <v>1</v>
      </c>
      <c r="F184" s="240" t="s">
        <v>1273</v>
      </c>
      <c r="G184" s="238"/>
      <c r="H184" s="241">
        <v>2.258</v>
      </c>
      <c r="I184" s="242"/>
      <c r="J184" s="238"/>
      <c r="K184" s="238"/>
      <c r="L184" s="243"/>
      <c r="M184" s="244"/>
      <c r="N184" s="245"/>
      <c r="O184" s="245"/>
      <c r="P184" s="245"/>
      <c r="Q184" s="245"/>
      <c r="R184" s="245"/>
      <c r="S184" s="245"/>
      <c r="T184" s="24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7" t="s">
        <v>153</v>
      </c>
      <c r="AU184" s="247" t="s">
        <v>89</v>
      </c>
      <c r="AV184" s="13" t="s">
        <v>89</v>
      </c>
      <c r="AW184" s="13" t="s">
        <v>36</v>
      </c>
      <c r="AX184" s="13" t="s">
        <v>87</v>
      </c>
      <c r="AY184" s="247" t="s">
        <v>141</v>
      </c>
    </row>
    <row r="185" spans="1:65" s="2" customFormat="1" ht="16.5" customHeight="1">
      <c r="A185" s="38"/>
      <c r="B185" s="39"/>
      <c r="C185" s="219" t="s">
        <v>267</v>
      </c>
      <c r="D185" s="219" t="s">
        <v>144</v>
      </c>
      <c r="E185" s="220" t="s">
        <v>1274</v>
      </c>
      <c r="F185" s="221" t="s">
        <v>1275</v>
      </c>
      <c r="G185" s="222" t="s">
        <v>354</v>
      </c>
      <c r="H185" s="223">
        <v>3.379</v>
      </c>
      <c r="I185" s="224"/>
      <c r="J185" s="225">
        <f>ROUND(I185*H185,2)</f>
        <v>0</v>
      </c>
      <c r="K185" s="221" t="s">
        <v>148</v>
      </c>
      <c r="L185" s="44"/>
      <c r="M185" s="226" t="s">
        <v>1</v>
      </c>
      <c r="N185" s="227" t="s">
        <v>44</v>
      </c>
      <c r="O185" s="91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0" t="s">
        <v>149</v>
      </c>
      <c r="AT185" s="230" t="s">
        <v>144</v>
      </c>
      <c r="AU185" s="230" t="s">
        <v>89</v>
      </c>
      <c r="AY185" s="17" t="s">
        <v>141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7" t="s">
        <v>87</v>
      </c>
      <c r="BK185" s="231">
        <f>ROUND(I185*H185,2)</f>
        <v>0</v>
      </c>
      <c r="BL185" s="17" t="s">
        <v>149</v>
      </c>
      <c r="BM185" s="230" t="s">
        <v>1276</v>
      </c>
    </row>
    <row r="186" spans="1:47" s="2" customFormat="1" ht="12">
      <c r="A186" s="38"/>
      <c r="B186" s="39"/>
      <c r="C186" s="40"/>
      <c r="D186" s="232" t="s">
        <v>151</v>
      </c>
      <c r="E186" s="40"/>
      <c r="F186" s="233" t="s">
        <v>1277</v>
      </c>
      <c r="G186" s="40"/>
      <c r="H186" s="40"/>
      <c r="I186" s="234"/>
      <c r="J186" s="40"/>
      <c r="K186" s="40"/>
      <c r="L186" s="44"/>
      <c r="M186" s="235"/>
      <c r="N186" s="236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151</v>
      </c>
      <c r="AU186" s="17" t="s">
        <v>89</v>
      </c>
    </row>
    <row r="187" spans="1:51" s="13" customFormat="1" ht="12">
      <c r="A187" s="13"/>
      <c r="B187" s="237"/>
      <c r="C187" s="238"/>
      <c r="D187" s="232" t="s">
        <v>153</v>
      </c>
      <c r="E187" s="239" t="s">
        <v>1187</v>
      </c>
      <c r="F187" s="240" t="s">
        <v>1278</v>
      </c>
      <c r="G187" s="238"/>
      <c r="H187" s="241">
        <v>3.379</v>
      </c>
      <c r="I187" s="242"/>
      <c r="J187" s="238"/>
      <c r="K187" s="238"/>
      <c r="L187" s="243"/>
      <c r="M187" s="244"/>
      <c r="N187" s="245"/>
      <c r="O187" s="245"/>
      <c r="P187" s="245"/>
      <c r="Q187" s="245"/>
      <c r="R187" s="245"/>
      <c r="S187" s="245"/>
      <c r="T187" s="24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7" t="s">
        <v>153</v>
      </c>
      <c r="AU187" s="247" t="s">
        <v>89</v>
      </c>
      <c r="AV187" s="13" t="s">
        <v>89</v>
      </c>
      <c r="AW187" s="13" t="s">
        <v>36</v>
      </c>
      <c r="AX187" s="13" t="s">
        <v>87</v>
      </c>
      <c r="AY187" s="247" t="s">
        <v>141</v>
      </c>
    </row>
    <row r="188" spans="1:65" s="2" customFormat="1" ht="21.75" customHeight="1">
      <c r="A188" s="38"/>
      <c r="B188" s="39"/>
      <c r="C188" s="219" t="s">
        <v>7</v>
      </c>
      <c r="D188" s="219" t="s">
        <v>144</v>
      </c>
      <c r="E188" s="220" t="s">
        <v>1279</v>
      </c>
      <c r="F188" s="221" t="s">
        <v>1280</v>
      </c>
      <c r="G188" s="222" t="s">
        <v>354</v>
      </c>
      <c r="H188" s="223">
        <v>3.379</v>
      </c>
      <c r="I188" s="224"/>
      <c r="J188" s="225">
        <f>ROUND(I188*H188,2)</f>
        <v>0</v>
      </c>
      <c r="K188" s="221" t="s">
        <v>148</v>
      </c>
      <c r="L188" s="44"/>
      <c r="M188" s="226" t="s">
        <v>1</v>
      </c>
      <c r="N188" s="227" t="s">
        <v>44</v>
      </c>
      <c r="O188" s="91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0" t="s">
        <v>149</v>
      </c>
      <c r="AT188" s="230" t="s">
        <v>144</v>
      </c>
      <c r="AU188" s="230" t="s">
        <v>89</v>
      </c>
      <c r="AY188" s="17" t="s">
        <v>141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7" t="s">
        <v>87</v>
      </c>
      <c r="BK188" s="231">
        <f>ROUND(I188*H188,2)</f>
        <v>0</v>
      </c>
      <c r="BL188" s="17" t="s">
        <v>149</v>
      </c>
      <c r="BM188" s="230" t="s">
        <v>1281</v>
      </c>
    </row>
    <row r="189" spans="1:47" s="2" customFormat="1" ht="12">
      <c r="A189" s="38"/>
      <c r="B189" s="39"/>
      <c r="C189" s="40"/>
      <c r="D189" s="232" t="s">
        <v>151</v>
      </c>
      <c r="E189" s="40"/>
      <c r="F189" s="233" t="s">
        <v>1282</v>
      </c>
      <c r="G189" s="40"/>
      <c r="H189" s="40"/>
      <c r="I189" s="234"/>
      <c r="J189" s="40"/>
      <c r="K189" s="40"/>
      <c r="L189" s="44"/>
      <c r="M189" s="235"/>
      <c r="N189" s="236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151</v>
      </c>
      <c r="AU189" s="17" t="s">
        <v>89</v>
      </c>
    </row>
    <row r="190" spans="1:51" s="13" customFormat="1" ht="12">
      <c r="A190" s="13"/>
      <c r="B190" s="237"/>
      <c r="C190" s="238"/>
      <c r="D190" s="232" t="s">
        <v>153</v>
      </c>
      <c r="E190" s="239" t="s">
        <v>1</v>
      </c>
      <c r="F190" s="240" t="s">
        <v>1187</v>
      </c>
      <c r="G190" s="238"/>
      <c r="H190" s="241">
        <v>3.379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7" t="s">
        <v>153</v>
      </c>
      <c r="AU190" s="247" t="s">
        <v>89</v>
      </c>
      <c r="AV190" s="13" t="s">
        <v>89</v>
      </c>
      <c r="AW190" s="13" t="s">
        <v>36</v>
      </c>
      <c r="AX190" s="13" t="s">
        <v>87</v>
      </c>
      <c r="AY190" s="247" t="s">
        <v>141</v>
      </c>
    </row>
    <row r="191" spans="1:65" s="2" customFormat="1" ht="24.15" customHeight="1">
      <c r="A191" s="38"/>
      <c r="B191" s="39"/>
      <c r="C191" s="219" t="s">
        <v>428</v>
      </c>
      <c r="D191" s="219" t="s">
        <v>144</v>
      </c>
      <c r="E191" s="220" t="s">
        <v>1283</v>
      </c>
      <c r="F191" s="221" t="s">
        <v>1284</v>
      </c>
      <c r="G191" s="222" t="s">
        <v>354</v>
      </c>
      <c r="H191" s="223">
        <v>6.758</v>
      </c>
      <c r="I191" s="224"/>
      <c r="J191" s="225">
        <f>ROUND(I191*H191,2)</f>
        <v>0</v>
      </c>
      <c r="K191" s="221" t="s">
        <v>148</v>
      </c>
      <c r="L191" s="44"/>
      <c r="M191" s="226" t="s">
        <v>1</v>
      </c>
      <c r="N191" s="227" t="s">
        <v>44</v>
      </c>
      <c r="O191" s="91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0" t="s">
        <v>149</v>
      </c>
      <c r="AT191" s="230" t="s">
        <v>144</v>
      </c>
      <c r="AU191" s="230" t="s">
        <v>89</v>
      </c>
      <c r="AY191" s="17" t="s">
        <v>141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7" t="s">
        <v>87</v>
      </c>
      <c r="BK191" s="231">
        <f>ROUND(I191*H191,2)</f>
        <v>0</v>
      </c>
      <c r="BL191" s="17" t="s">
        <v>149</v>
      </c>
      <c r="BM191" s="230" t="s">
        <v>1285</v>
      </c>
    </row>
    <row r="192" spans="1:47" s="2" customFormat="1" ht="12">
      <c r="A192" s="38"/>
      <c r="B192" s="39"/>
      <c r="C192" s="40"/>
      <c r="D192" s="232" t="s">
        <v>151</v>
      </c>
      <c r="E192" s="40"/>
      <c r="F192" s="233" t="s">
        <v>1286</v>
      </c>
      <c r="G192" s="40"/>
      <c r="H192" s="40"/>
      <c r="I192" s="234"/>
      <c r="J192" s="40"/>
      <c r="K192" s="40"/>
      <c r="L192" s="44"/>
      <c r="M192" s="235"/>
      <c r="N192" s="236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151</v>
      </c>
      <c r="AU192" s="17" t="s">
        <v>89</v>
      </c>
    </row>
    <row r="193" spans="1:51" s="13" customFormat="1" ht="12">
      <c r="A193" s="13"/>
      <c r="B193" s="237"/>
      <c r="C193" s="238"/>
      <c r="D193" s="232" t="s">
        <v>153</v>
      </c>
      <c r="E193" s="239" t="s">
        <v>1</v>
      </c>
      <c r="F193" s="240" t="s">
        <v>1287</v>
      </c>
      <c r="G193" s="238"/>
      <c r="H193" s="241">
        <v>6.758</v>
      </c>
      <c r="I193" s="242"/>
      <c r="J193" s="238"/>
      <c r="K193" s="238"/>
      <c r="L193" s="243"/>
      <c r="M193" s="244"/>
      <c r="N193" s="245"/>
      <c r="O193" s="245"/>
      <c r="P193" s="245"/>
      <c r="Q193" s="245"/>
      <c r="R193" s="245"/>
      <c r="S193" s="245"/>
      <c r="T193" s="24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7" t="s">
        <v>153</v>
      </c>
      <c r="AU193" s="247" t="s">
        <v>89</v>
      </c>
      <c r="AV193" s="13" t="s">
        <v>89</v>
      </c>
      <c r="AW193" s="13" t="s">
        <v>36</v>
      </c>
      <c r="AX193" s="13" t="s">
        <v>87</v>
      </c>
      <c r="AY193" s="247" t="s">
        <v>141</v>
      </c>
    </row>
    <row r="194" spans="1:63" s="12" customFormat="1" ht="22.8" customHeight="1">
      <c r="A194" s="12"/>
      <c r="B194" s="203"/>
      <c r="C194" s="204"/>
      <c r="D194" s="205" t="s">
        <v>78</v>
      </c>
      <c r="E194" s="217" t="s">
        <v>330</v>
      </c>
      <c r="F194" s="217" t="s">
        <v>407</v>
      </c>
      <c r="G194" s="204"/>
      <c r="H194" s="204"/>
      <c r="I194" s="207"/>
      <c r="J194" s="218">
        <f>BK194</f>
        <v>0</v>
      </c>
      <c r="K194" s="204"/>
      <c r="L194" s="209"/>
      <c r="M194" s="210"/>
      <c r="N194" s="211"/>
      <c r="O194" s="211"/>
      <c r="P194" s="212">
        <f>SUM(P195:P197)</f>
        <v>0</v>
      </c>
      <c r="Q194" s="211"/>
      <c r="R194" s="212">
        <f>SUM(R195:R197)</f>
        <v>21.302353999999998</v>
      </c>
      <c r="S194" s="211"/>
      <c r="T194" s="213">
        <f>SUM(T195:T197)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4" t="s">
        <v>87</v>
      </c>
      <c r="AT194" s="215" t="s">
        <v>78</v>
      </c>
      <c r="AU194" s="215" t="s">
        <v>87</v>
      </c>
      <c r="AY194" s="214" t="s">
        <v>141</v>
      </c>
      <c r="BK194" s="216">
        <f>SUM(BK195:BK197)</f>
        <v>0</v>
      </c>
    </row>
    <row r="195" spans="1:65" s="2" customFormat="1" ht="37.8" customHeight="1">
      <c r="A195" s="38"/>
      <c r="B195" s="39"/>
      <c r="C195" s="219" t="s">
        <v>433</v>
      </c>
      <c r="D195" s="219" t="s">
        <v>144</v>
      </c>
      <c r="E195" s="220" t="s">
        <v>1288</v>
      </c>
      <c r="F195" s="221" t="s">
        <v>1289</v>
      </c>
      <c r="G195" s="222" t="s">
        <v>311</v>
      </c>
      <c r="H195" s="223">
        <v>43.742</v>
      </c>
      <c r="I195" s="224"/>
      <c r="J195" s="225">
        <f>ROUND(I195*H195,2)</f>
        <v>0</v>
      </c>
      <c r="K195" s="221" t="s">
        <v>513</v>
      </c>
      <c r="L195" s="44"/>
      <c r="M195" s="226" t="s">
        <v>1</v>
      </c>
      <c r="N195" s="227" t="s">
        <v>44</v>
      </c>
      <c r="O195" s="91"/>
      <c r="P195" s="228">
        <f>O195*H195</f>
        <v>0</v>
      </c>
      <c r="Q195" s="228">
        <v>0.487</v>
      </c>
      <c r="R195" s="228">
        <f>Q195*H195</f>
        <v>21.302353999999998</v>
      </c>
      <c r="S195" s="228">
        <v>0</v>
      </c>
      <c r="T195" s="229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0" t="s">
        <v>149</v>
      </c>
      <c r="AT195" s="230" t="s">
        <v>144</v>
      </c>
      <c r="AU195" s="230" t="s">
        <v>89</v>
      </c>
      <c r="AY195" s="17" t="s">
        <v>141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7" t="s">
        <v>87</v>
      </c>
      <c r="BK195" s="231">
        <f>ROUND(I195*H195,2)</f>
        <v>0</v>
      </c>
      <c r="BL195" s="17" t="s">
        <v>149</v>
      </c>
      <c r="BM195" s="230" t="s">
        <v>1290</v>
      </c>
    </row>
    <row r="196" spans="1:47" s="2" customFormat="1" ht="12">
      <c r="A196" s="38"/>
      <c r="B196" s="39"/>
      <c r="C196" s="40"/>
      <c r="D196" s="232" t="s">
        <v>151</v>
      </c>
      <c r="E196" s="40"/>
      <c r="F196" s="233" t="s">
        <v>1291</v>
      </c>
      <c r="G196" s="40"/>
      <c r="H196" s="40"/>
      <c r="I196" s="234"/>
      <c r="J196" s="40"/>
      <c r="K196" s="40"/>
      <c r="L196" s="44"/>
      <c r="M196" s="235"/>
      <c r="N196" s="236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151</v>
      </c>
      <c r="AU196" s="17" t="s">
        <v>89</v>
      </c>
    </row>
    <row r="197" spans="1:51" s="13" customFormat="1" ht="12">
      <c r="A197" s="13"/>
      <c r="B197" s="237"/>
      <c r="C197" s="238"/>
      <c r="D197" s="232" t="s">
        <v>153</v>
      </c>
      <c r="E197" s="239" t="s">
        <v>1</v>
      </c>
      <c r="F197" s="240" t="s">
        <v>1292</v>
      </c>
      <c r="G197" s="238"/>
      <c r="H197" s="241">
        <v>43.742</v>
      </c>
      <c r="I197" s="242"/>
      <c r="J197" s="238"/>
      <c r="K197" s="238"/>
      <c r="L197" s="243"/>
      <c r="M197" s="244"/>
      <c r="N197" s="245"/>
      <c r="O197" s="245"/>
      <c r="P197" s="245"/>
      <c r="Q197" s="245"/>
      <c r="R197" s="245"/>
      <c r="S197" s="245"/>
      <c r="T197" s="24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7" t="s">
        <v>153</v>
      </c>
      <c r="AU197" s="247" t="s">
        <v>89</v>
      </c>
      <c r="AV197" s="13" t="s">
        <v>89</v>
      </c>
      <c r="AW197" s="13" t="s">
        <v>36</v>
      </c>
      <c r="AX197" s="13" t="s">
        <v>87</v>
      </c>
      <c r="AY197" s="247" t="s">
        <v>141</v>
      </c>
    </row>
    <row r="198" spans="1:63" s="12" customFormat="1" ht="22.8" customHeight="1">
      <c r="A198" s="12"/>
      <c r="B198" s="203"/>
      <c r="C198" s="204"/>
      <c r="D198" s="205" t="s">
        <v>78</v>
      </c>
      <c r="E198" s="217" t="s">
        <v>142</v>
      </c>
      <c r="F198" s="217" t="s">
        <v>143</v>
      </c>
      <c r="G198" s="204"/>
      <c r="H198" s="204"/>
      <c r="I198" s="207"/>
      <c r="J198" s="218">
        <f>BK198</f>
        <v>0</v>
      </c>
      <c r="K198" s="204"/>
      <c r="L198" s="209"/>
      <c r="M198" s="210"/>
      <c r="N198" s="211"/>
      <c r="O198" s="211"/>
      <c r="P198" s="212">
        <f>SUM(P199:P201)</f>
        <v>0</v>
      </c>
      <c r="Q198" s="211"/>
      <c r="R198" s="212">
        <f>SUM(R199:R201)</f>
        <v>0.01366925</v>
      </c>
      <c r="S198" s="211"/>
      <c r="T198" s="213">
        <f>SUM(T199:T201)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4" t="s">
        <v>87</v>
      </c>
      <c r="AT198" s="215" t="s">
        <v>78</v>
      </c>
      <c r="AU198" s="215" t="s">
        <v>87</v>
      </c>
      <c r="AY198" s="214" t="s">
        <v>141</v>
      </c>
      <c r="BK198" s="216">
        <f>SUM(BK199:BK201)</f>
        <v>0</v>
      </c>
    </row>
    <row r="199" spans="1:65" s="2" customFormat="1" ht="24.15" customHeight="1">
      <c r="A199" s="38"/>
      <c r="B199" s="39"/>
      <c r="C199" s="219" t="s">
        <v>440</v>
      </c>
      <c r="D199" s="219" t="s">
        <v>144</v>
      </c>
      <c r="E199" s="220" t="s">
        <v>1293</v>
      </c>
      <c r="F199" s="221" t="s">
        <v>1294</v>
      </c>
      <c r="G199" s="222" t="s">
        <v>311</v>
      </c>
      <c r="H199" s="223">
        <v>54.677</v>
      </c>
      <c r="I199" s="224"/>
      <c r="J199" s="225">
        <f>ROUND(I199*H199,2)</f>
        <v>0</v>
      </c>
      <c r="K199" s="221" t="s">
        <v>148</v>
      </c>
      <c r="L199" s="44"/>
      <c r="M199" s="226" t="s">
        <v>1</v>
      </c>
      <c r="N199" s="227" t="s">
        <v>44</v>
      </c>
      <c r="O199" s="91"/>
      <c r="P199" s="228">
        <f>O199*H199</f>
        <v>0</v>
      </c>
      <c r="Q199" s="228">
        <v>0.00025</v>
      </c>
      <c r="R199" s="228">
        <f>Q199*H199</f>
        <v>0.01366925</v>
      </c>
      <c r="S199" s="228">
        <v>0</v>
      </c>
      <c r="T199" s="229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0" t="s">
        <v>149</v>
      </c>
      <c r="AT199" s="230" t="s">
        <v>144</v>
      </c>
      <c r="AU199" s="230" t="s">
        <v>89</v>
      </c>
      <c r="AY199" s="17" t="s">
        <v>141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7" t="s">
        <v>87</v>
      </c>
      <c r="BK199" s="231">
        <f>ROUND(I199*H199,2)</f>
        <v>0</v>
      </c>
      <c r="BL199" s="17" t="s">
        <v>149</v>
      </c>
      <c r="BM199" s="230" t="s">
        <v>1295</v>
      </c>
    </row>
    <row r="200" spans="1:47" s="2" customFormat="1" ht="12">
      <c r="A200" s="38"/>
      <c r="B200" s="39"/>
      <c r="C200" s="40"/>
      <c r="D200" s="232" t="s">
        <v>151</v>
      </c>
      <c r="E200" s="40"/>
      <c r="F200" s="233" t="s">
        <v>1296</v>
      </c>
      <c r="G200" s="40"/>
      <c r="H200" s="40"/>
      <c r="I200" s="234"/>
      <c r="J200" s="40"/>
      <c r="K200" s="40"/>
      <c r="L200" s="44"/>
      <c r="M200" s="235"/>
      <c r="N200" s="236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151</v>
      </c>
      <c r="AU200" s="17" t="s">
        <v>89</v>
      </c>
    </row>
    <row r="201" spans="1:51" s="13" customFormat="1" ht="12">
      <c r="A201" s="13"/>
      <c r="B201" s="237"/>
      <c r="C201" s="238"/>
      <c r="D201" s="232" t="s">
        <v>153</v>
      </c>
      <c r="E201" s="239" t="s">
        <v>1191</v>
      </c>
      <c r="F201" s="240" t="s">
        <v>1297</v>
      </c>
      <c r="G201" s="238"/>
      <c r="H201" s="241">
        <v>54.677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7" t="s">
        <v>153</v>
      </c>
      <c r="AU201" s="247" t="s">
        <v>89</v>
      </c>
      <c r="AV201" s="13" t="s">
        <v>89</v>
      </c>
      <c r="AW201" s="13" t="s">
        <v>36</v>
      </c>
      <c r="AX201" s="13" t="s">
        <v>87</v>
      </c>
      <c r="AY201" s="247" t="s">
        <v>141</v>
      </c>
    </row>
    <row r="202" spans="1:63" s="12" customFormat="1" ht="22.8" customHeight="1">
      <c r="A202" s="12"/>
      <c r="B202" s="203"/>
      <c r="C202" s="204"/>
      <c r="D202" s="205" t="s">
        <v>78</v>
      </c>
      <c r="E202" s="217" t="s">
        <v>921</v>
      </c>
      <c r="F202" s="217" t="s">
        <v>922</v>
      </c>
      <c r="G202" s="204"/>
      <c r="H202" s="204"/>
      <c r="I202" s="207"/>
      <c r="J202" s="218">
        <f>BK202</f>
        <v>0</v>
      </c>
      <c r="K202" s="204"/>
      <c r="L202" s="209"/>
      <c r="M202" s="210"/>
      <c r="N202" s="211"/>
      <c r="O202" s="211"/>
      <c r="P202" s="212">
        <f>SUM(P203:P204)</f>
        <v>0</v>
      </c>
      <c r="Q202" s="211"/>
      <c r="R202" s="212">
        <f>SUM(R203:R204)</f>
        <v>0</v>
      </c>
      <c r="S202" s="211"/>
      <c r="T202" s="213">
        <f>SUM(T203:T204)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4" t="s">
        <v>87</v>
      </c>
      <c r="AT202" s="215" t="s">
        <v>78</v>
      </c>
      <c r="AU202" s="215" t="s">
        <v>87</v>
      </c>
      <c r="AY202" s="214" t="s">
        <v>141</v>
      </c>
      <c r="BK202" s="216">
        <f>SUM(BK203:BK204)</f>
        <v>0</v>
      </c>
    </row>
    <row r="203" spans="1:65" s="2" customFormat="1" ht="24.15" customHeight="1">
      <c r="A203" s="38"/>
      <c r="B203" s="39"/>
      <c r="C203" s="219" t="s">
        <v>445</v>
      </c>
      <c r="D203" s="219" t="s">
        <v>144</v>
      </c>
      <c r="E203" s="220" t="s">
        <v>1298</v>
      </c>
      <c r="F203" s="221" t="s">
        <v>1299</v>
      </c>
      <c r="G203" s="222" t="s">
        <v>886</v>
      </c>
      <c r="H203" s="223">
        <v>24.279</v>
      </c>
      <c r="I203" s="224"/>
      <c r="J203" s="225">
        <f>ROUND(I203*H203,2)</f>
        <v>0</v>
      </c>
      <c r="K203" s="221" t="s">
        <v>148</v>
      </c>
      <c r="L203" s="44"/>
      <c r="M203" s="226" t="s">
        <v>1</v>
      </c>
      <c r="N203" s="227" t="s">
        <v>44</v>
      </c>
      <c r="O203" s="91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0" t="s">
        <v>149</v>
      </c>
      <c r="AT203" s="230" t="s">
        <v>144</v>
      </c>
      <c r="AU203" s="230" t="s">
        <v>89</v>
      </c>
      <c r="AY203" s="17" t="s">
        <v>141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7" t="s">
        <v>87</v>
      </c>
      <c r="BK203" s="231">
        <f>ROUND(I203*H203,2)</f>
        <v>0</v>
      </c>
      <c r="BL203" s="17" t="s">
        <v>149</v>
      </c>
      <c r="BM203" s="230" t="s">
        <v>1300</v>
      </c>
    </row>
    <row r="204" spans="1:47" s="2" customFormat="1" ht="12">
      <c r="A204" s="38"/>
      <c r="B204" s="39"/>
      <c r="C204" s="40"/>
      <c r="D204" s="232" t="s">
        <v>151</v>
      </c>
      <c r="E204" s="40"/>
      <c r="F204" s="233" t="s">
        <v>1301</v>
      </c>
      <c r="G204" s="40"/>
      <c r="H204" s="40"/>
      <c r="I204" s="234"/>
      <c r="J204" s="40"/>
      <c r="K204" s="40"/>
      <c r="L204" s="44"/>
      <c r="M204" s="284"/>
      <c r="N204" s="285"/>
      <c r="O204" s="286"/>
      <c r="P204" s="286"/>
      <c r="Q204" s="286"/>
      <c r="R204" s="286"/>
      <c r="S204" s="286"/>
      <c r="T204" s="287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151</v>
      </c>
      <c r="AU204" s="17" t="s">
        <v>89</v>
      </c>
    </row>
    <row r="205" spans="1:31" s="2" customFormat="1" ht="6.95" customHeight="1">
      <c r="A205" s="38"/>
      <c r="B205" s="66"/>
      <c r="C205" s="67"/>
      <c r="D205" s="67"/>
      <c r="E205" s="67"/>
      <c r="F205" s="67"/>
      <c r="G205" s="67"/>
      <c r="H205" s="67"/>
      <c r="I205" s="67"/>
      <c r="J205" s="67"/>
      <c r="K205" s="67"/>
      <c r="L205" s="44"/>
      <c r="M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</row>
  </sheetData>
  <sheetProtection password="CC35" sheet="1" objects="1" scenarios="1" formatColumns="0" formatRows="0" autoFilter="0"/>
  <autoFilter ref="C120:K204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89</v>
      </c>
    </row>
    <row r="4" spans="2:46" s="1" customFormat="1" ht="24.95" customHeight="1">
      <c r="B4" s="20"/>
      <c r="D4" s="139" t="s">
        <v>104</v>
      </c>
      <c r="L4" s="20"/>
      <c r="M4" s="14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>Ostrov, Rekonstrukce Tylovy ulice</v>
      </c>
      <c r="F7" s="141"/>
      <c r="G7" s="141"/>
      <c r="H7" s="141"/>
      <c r="L7" s="20"/>
    </row>
    <row r="8" spans="1:31" s="2" customFormat="1" ht="12" customHeight="1">
      <c r="A8" s="38"/>
      <c r="B8" s="44"/>
      <c r="C8" s="38"/>
      <c r="D8" s="141" t="s">
        <v>109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1302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4. 4. 2022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27</v>
      </c>
      <c r="F15" s="38"/>
      <c r="G15" s="38"/>
      <c r="H15" s="38"/>
      <c r="I15" s="141" t="s">
        <v>28</v>
      </c>
      <c r="J15" s="144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30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32</v>
      </c>
      <c r="E20" s="38"/>
      <c r="F20" s="38"/>
      <c r="G20" s="38"/>
      <c r="H20" s="38"/>
      <c r="I20" s="141" t="s">
        <v>25</v>
      </c>
      <c r="J20" s="144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34</v>
      </c>
      <c r="F21" s="38"/>
      <c r="G21" s="38"/>
      <c r="H21" s="38"/>
      <c r="I21" s="141" t="s">
        <v>28</v>
      </c>
      <c r="J21" s="144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37</v>
      </c>
      <c r="E23" s="38"/>
      <c r="F23" s="38"/>
      <c r="G23" s="38"/>
      <c r="H23" s="38"/>
      <c r="I23" s="141" t="s">
        <v>25</v>
      </c>
      <c r="J23" s="144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34</v>
      </c>
      <c r="F24" s="38"/>
      <c r="G24" s="38"/>
      <c r="H24" s="38"/>
      <c r="I24" s="141" t="s">
        <v>28</v>
      </c>
      <c r="J24" s="144" t="s">
        <v>35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39</v>
      </c>
      <c r="E30" s="38"/>
      <c r="F30" s="38"/>
      <c r="G30" s="38"/>
      <c r="H30" s="38"/>
      <c r="I30" s="38"/>
      <c r="J30" s="152">
        <f>ROUND(J119,2)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0"/>
      <c r="E31" s="150"/>
      <c r="F31" s="150"/>
      <c r="G31" s="150"/>
      <c r="H31" s="150"/>
      <c r="I31" s="150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41</v>
      </c>
      <c r="G32" s="38"/>
      <c r="H32" s="38"/>
      <c r="I32" s="153" t="s">
        <v>40</v>
      </c>
      <c r="J32" s="153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4" t="s">
        <v>43</v>
      </c>
      <c r="E33" s="141" t="s">
        <v>44</v>
      </c>
      <c r="F33" s="155">
        <f>ROUND((SUM(BE119:BE130)),2)</f>
        <v>0</v>
      </c>
      <c r="G33" s="38"/>
      <c r="H33" s="38"/>
      <c r="I33" s="156">
        <v>0.21</v>
      </c>
      <c r="J33" s="155">
        <f>ROUND(((SUM(BE119:BE130))*I33),2)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1" t="s">
        <v>45</v>
      </c>
      <c r="F34" s="155">
        <f>ROUND((SUM(BF119:BF130)),2)</f>
        <v>0</v>
      </c>
      <c r="G34" s="38"/>
      <c r="H34" s="38"/>
      <c r="I34" s="156">
        <v>0.15</v>
      </c>
      <c r="J34" s="155">
        <f>ROUND(((SUM(BF119:BF130))*I34),2)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1" t="s">
        <v>46</v>
      </c>
      <c r="F35" s="155">
        <f>ROUND((SUM(BG119:BG130)),2)</f>
        <v>0</v>
      </c>
      <c r="G35" s="38"/>
      <c r="H35" s="38"/>
      <c r="I35" s="156">
        <v>0.21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1" t="s">
        <v>47</v>
      </c>
      <c r="F36" s="155">
        <f>ROUND((SUM(BH119:BH130)),2)</f>
        <v>0</v>
      </c>
      <c r="G36" s="38"/>
      <c r="H36" s="38"/>
      <c r="I36" s="156">
        <v>0.15</v>
      </c>
      <c r="J36" s="155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48</v>
      </c>
      <c r="F37" s="155">
        <f>ROUND((SUM(BI119:BI130)),2)</f>
        <v>0</v>
      </c>
      <c r="G37" s="38"/>
      <c r="H37" s="38"/>
      <c r="I37" s="156">
        <v>0</v>
      </c>
      <c r="J37" s="15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59"/>
      <c r="J39" s="162">
        <f>SUM(J30:J37)</f>
        <v>0</v>
      </c>
      <c r="K39" s="163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4" t="s">
        <v>52</v>
      </c>
      <c r="E50" s="165"/>
      <c r="F50" s="165"/>
      <c r="G50" s="164" t="s">
        <v>53</v>
      </c>
      <c r="H50" s="165"/>
      <c r="I50" s="165"/>
      <c r="J50" s="165"/>
      <c r="K50" s="16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6" t="s">
        <v>54</v>
      </c>
      <c r="E61" s="167"/>
      <c r="F61" s="168" t="s">
        <v>55</v>
      </c>
      <c r="G61" s="166" t="s">
        <v>54</v>
      </c>
      <c r="H61" s="167"/>
      <c r="I61" s="167"/>
      <c r="J61" s="169" t="s">
        <v>55</v>
      </c>
      <c r="K61" s="16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4" t="s">
        <v>56</v>
      </c>
      <c r="E65" s="170"/>
      <c r="F65" s="170"/>
      <c r="G65" s="164" t="s">
        <v>57</v>
      </c>
      <c r="H65" s="170"/>
      <c r="I65" s="170"/>
      <c r="J65" s="170"/>
      <c r="K65" s="17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6" t="s">
        <v>54</v>
      </c>
      <c r="E76" s="167"/>
      <c r="F76" s="168" t="s">
        <v>55</v>
      </c>
      <c r="G76" s="166" t="s">
        <v>54</v>
      </c>
      <c r="H76" s="167"/>
      <c r="I76" s="167"/>
      <c r="J76" s="169" t="s">
        <v>55</v>
      </c>
      <c r="K76" s="16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5" t="str">
        <f>E7</f>
        <v>Ostrov, Rekonstrukce Tylovy ulice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VRN - VRN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Ostrov</v>
      </c>
      <c r="G89" s="40"/>
      <c r="H89" s="40"/>
      <c r="I89" s="32" t="s">
        <v>22</v>
      </c>
      <c r="J89" s="79" t="str">
        <f>IF(J12="","",J12)</f>
        <v>4. 4. 2022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Ostrov</v>
      </c>
      <c r="G91" s="40"/>
      <c r="H91" s="40"/>
      <c r="I91" s="32" t="s">
        <v>32</v>
      </c>
      <c r="J91" s="36" t="str">
        <f>E21</f>
        <v>Ing. Igor Hrazdil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Ing. Igor Hrazdil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6" t="s">
        <v>120</v>
      </c>
      <c r="D94" s="177"/>
      <c r="E94" s="177"/>
      <c r="F94" s="177"/>
      <c r="G94" s="177"/>
      <c r="H94" s="177"/>
      <c r="I94" s="177"/>
      <c r="J94" s="178" t="s">
        <v>121</v>
      </c>
      <c r="K94" s="17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9" t="s">
        <v>122</v>
      </c>
      <c r="D96" s="40"/>
      <c r="E96" s="40"/>
      <c r="F96" s="40"/>
      <c r="G96" s="40"/>
      <c r="H96" s="40"/>
      <c r="I96" s="40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123</v>
      </c>
    </row>
    <row r="97" spans="1:31" s="9" customFormat="1" ht="24.95" customHeight="1">
      <c r="A97" s="9"/>
      <c r="B97" s="180"/>
      <c r="C97" s="181"/>
      <c r="D97" s="182" t="s">
        <v>1303</v>
      </c>
      <c r="E97" s="183"/>
      <c r="F97" s="183"/>
      <c r="G97" s="183"/>
      <c r="H97" s="183"/>
      <c r="I97" s="183"/>
      <c r="J97" s="184">
        <f>J120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1304</v>
      </c>
      <c r="E98" s="189"/>
      <c r="F98" s="189"/>
      <c r="G98" s="189"/>
      <c r="H98" s="189"/>
      <c r="I98" s="189"/>
      <c r="J98" s="190">
        <f>J121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1305</v>
      </c>
      <c r="E99" s="189"/>
      <c r="F99" s="189"/>
      <c r="G99" s="189"/>
      <c r="H99" s="189"/>
      <c r="I99" s="189"/>
      <c r="J99" s="190">
        <f>J128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126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175" t="str">
        <f>E7</f>
        <v>Ostrov, Rekonstrukce Tylovy ulice</v>
      </c>
      <c r="F109" s="32"/>
      <c r="G109" s="32"/>
      <c r="H109" s="32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109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76" t="str">
        <f>E9</f>
        <v>VRN - VRN</v>
      </c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20</v>
      </c>
      <c r="D113" s="40"/>
      <c r="E113" s="40"/>
      <c r="F113" s="27" t="str">
        <f>F12</f>
        <v>Ostrov</v>
      </c>
      <c r="G113" s="40"/>
      <c r="H113" s="40"/>
      <c r="I113" s="32" t="s">
        <v>22</v>
      </c>
      <c r="J113" s="79" t="str">
        <f>IF(J12="","",J12)</f>
        <v>4. 4. 2022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24</v>
      </c>
      <c r="D115" s="40"/>
      <c r="E115" s="40"/>
      <c r="F115" s="27" t="str">
        <f>E15</f>
        <v>Město Ostrov</v>
      </c>
      <c r="G115" s="40"/>
      <c r="H115" s="40"/>
      <c r="I115" s="32" t="s">
        <v>32</v>
      </c>
      <c r="J115" s="36" t="str">
        <f>E21</f>
        <v>Ing. Igor Hrazdil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30</v>
      </c>
      <c r="D116" s="40"/>
      <c r="E116" s="40"/>
      <c r="F116" s="27" t="str">
        <f>IF(E18="","",E18)</f>
        <v>Vyplň údaj</v>
      </c>
      <c r="G116" s="40"/>
      <c r="H116" s="40"/>
      <c r="I116" s="32" t="s">
        <v>37</v>
      </c>
      <c r="J116" s="36" t="str">
        <f>E24</f>
        <v>Ing. Igor Hrazdil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1" customFormat="1" ht="29.25" customHeight="1">
      <c r="A118" s="192"/>
      <c r="B118" s="193"/>
      <c r="C118" s="194" t="s">
        <v>127</v>
      </c>
      <c r="D118" s="195" t="s">
        <v>64</v>
      </c>
      <c r="E118" s="195" t="s">
        <v>60</v>
      </c>
      <c r="F118" s="195" t="s">
        <v>61</v>
      </c>
      <c r="G118" s="195" t="s">
        <v>128</v>
      </c>
      <c r="H118" s="195" t="s">
        <v>129</v>
      </c>
      <c r="I118" s="195" t="s">
        <v>130</v>
      </c>
      <c r="J118" s="195" t="s">
        <v>121</v>
      </c>
      <c r="K118" s="196" t="s">
        <v>131</v>
      </c>
      <c r="L118" s="197"/>
      <c r="M118" s="100" t="s">
        <v>1</v>
      </c>
      <c r="N118" s="101" t="s">
        <v>43</v>
      </c>
      <c r="O118" s="101" t="s">
        <v>132</v>
      </c>
      <c r="P118" s="101" t="s">
        <v>133</v>
      </c>
      <c r="Q118" s="101" t="s">
        <v>134</v>
      </c>
      <c r="R118" s="101" t="s">
        <v>135</v>
      </c>
      <c r="S118" s="101" t="s">
        <v>136</v>
      </c>
      <c r="T118" s="102" t="s">
        <v>137</v>
      </c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</row>
    <row r="119" spans="1:63" s="2" customFormat="1" ht="22.8" customHeight="1">
      <c r="A119" s="38"/>
      <c r="B119" s="39"/>
      <c r="C119" s="107" t="s">
        <v>138</v>
      </c>
      <c r="D119" s="40"/>
      <c r="E119" s="40"/>
      <c r="F119" s="40"/>
      <c r="G119" s="40"/>
      <c r="H119" s="40"/>
      <c r="I119" s="40"/>
      <c r="J119" s="198">
        <f>BK119</f>
        <v>0</v>
      </c>
      <c r="K119" s="40"/>
      <c r="L119" s="44"/>
      <c r="M119" s="103"/>
      <c r="N119" s="199"/>
      <c r="O119" s="104"/>
      <c r="P119" s="200">
        <f>P120</f>
        <v>0</v>
      </c>
      <c r="Q119" s="104"/>
      <c r="R119" s="200">
        <f>R120</f>
        <v>0</v>
      </c>
      <c r="S119" s="104"/>
      <c r="T119" s="201">
        <f>T120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78</v>
      </c>
      <c r="AU119" s="17" t="s">
        <v>123</v>
      </c>
      <c r="BK119" s="202">
        <f>BK120</f>
        <v>0</v>
      </c>
    </row>
    <row r="120" spans="1:63" s="12" customFormat="1" ht="25.9" customHeight="1">
      <c r="A120" s="12"/>
      <c r="B120" s="203"/>
      <c r="C120" s="204"/>
      <c r="D120" s="205" t="s">
        <v>78</v>
      </c>
      <c r="E120" s="206" t="s">
        <v>99</v>
      </c>
      <c r="F120" s="206" t="s">
        <v>1306</v>
      </c>
      <c r="G120" s="204"/>
      <c r="H120" s="204"/>
      <c r="I120" s="207"/>
      <c r="J120" s="208">
        <f>BK120</f>
        <v>0</v>
      </c>
      <c r="K120" s="204"/>
      <c r="L120" s="209"/>
      <c r="M120" s="210"/>
      <c r="N120" s="211"/>
      <c r="O120" s="211"/>
      <c r="P120" s="212">
        <f>P121+P128</f>
        <v>0</v>
      </c>
      <c r="Q120" s="211"/>
      <c r="R120" s="212">
        <f>R121+R128</f>
        <v>0</v>
      </c>
      <c r="S120" s="211"/>
      <c r="T120" s="213">
        <f>T121+T128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330</v>
      </c>
      <c r="AT120" s="215" t="s">
        <v>78</v>
      </c>
      <c r="AU120" s="215" t="s">
        <v>79</v>
      </c>
      <c r="AY120" s="214" t="s">
        <v>141</v>
      </c>
      <c r="BK120" s="216">
        <f>BK121+BK128</f>
        <v>0</v>
      </c>
    </row>
    <row r="121" spans="1:63" s="12" customFormat="1" ht="22.8" customHeight="1">
      <c r="A121" s="12"/>
      <c r="B121" s="203"/>
      <c r="C121" s="204"/>
      <c r="D121" s="205" t="s">
        <v>78</v>
      </c>
      <c r="E121" s="217" t="s">
        <v>1307</v>
      </c>
      <c r="F121" s="217" t="s">
        <v>1308</v>
      </c>
      <c r="G121" s="204"/>
      <c r="H121" s="204"/>
      <c r="I121" s="207"/>
      <c r="J121" s="218">
        <f>BK121</f>
        <v>0</v>
      </c>
      <c r="K121" s="204"/>
      <c r="L121" s="209"/>
      <c r="M121" s="210"/>
      <c r="N121" s="211"/>
      <c r="O121" s="211"/>
      <c r="P121" s="212">
        <f>SUM(P122:P127)</f>
        <v>0</v>
      </c>
      <c r="Q121" s="211"/>
      <c r="R121" s="212">
        <f>SUM(R122:R127)</f>
        <v>0</v>
      </c>
      <c r="S121" s="211"/>
      <c r="T121" s="213">
        <f>SUM(T122:T127)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330</v>
      </c>
      <c r="AT121" s="215" t="s">
        <v>78</v>
      </c>
      <c r="AU121" s="215" t="s">
        <v>87</v>
      </c>
      <c r="AY121" s="214" t="s">
        <v>141</v>
      </c>
      <c r="BK121" s="216">
        <f>SUM(BK122:BK127)</f>
        <v>0</v>
      </c>
    </row>
    <row r="122" spans="1:65" s="2" customFormat="1" ht="16.5" customHeight="1">
      <c r="A122" s="38"/>
      <c r="B122" s="39"/>
      <c r="C122" s="219" t="s">
        <v>87</v>
      </c>
      <c r="D122" s="219" t="s">
        <v>144</v>
      </c>
      <c r="E122" s="220" t="s">
        <v>1309</v>
      </c>
      <c r="F122" s="221" t="s">
        <v>1310</v>
      </c>
      <c r="G122" s="222" t="s">
        <v>1311</v>
      </c>
      <c r="H122" s="223">
        <v>1</v>
      </c>
      <c r="I122" s="224"/>
      <c r="J122" s="225">
        <f>ROUND(I122*H122,2)</f>
        <v>0</v>
      </c>
      <c r="K122" s="221" t="s">
        <v>513</v>
      </c>
      <c r="L122" s="44"/>
      <c r="M122" s="226" t="s">
        <v>1</v>
      </c>
      <c r="N122" s="227" t="s">
        <v>44</v>
      </c>
      <c r="O122" s="91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0" t="s">
        <v>1312</v>
      </c>
      <c r="AT122" s="230" t="s">
        <v>144</v>
      </c>
      <c r="AU122" s="230" t="s">
        <v>89</v>
      </c>
      <c r="AY122" s="17" t="s">
        <v>141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7" t="s">
        <v>87</v>
      </c>
      <c r="BK122" s="231">
        <f>ROUND(I122*H122,2)</f>
        <v>0</v>
      </c>
      <c r="BL122" s="17" t="s">
        <v>1312</v>
      </c>
      <c r="BM122" s="230" t="s">
        <v>1313</v>
      </c>
    </row>
    <row r="123" spans="1:47" s="2" customFormat="1" ht="12">
      <c r="A123" s="38"/>
      <c r="B123" s="39"/>
      <c r="C123" s="40"/>
      <c r="D123" s="232" t="s">
        <v>151</v>
      </c>
      <c r="E123" s="40"/>
      <c r="F123" s="233" t="s">
        <v>1310</v>
      </c>
      <c r="G123" s="40"/>
      <c r="H123" s="40"/>
      <c r="I123" s="234"/>
      <c r="J123" s="40"/>
      <c r="K123" s="40"/>
      <c r="L123" s="44"/>
      <c r="M123" s="235"/>
      <c r="N123" s="236"/>
      <c r="O123" s="91"/>
      <c r="P123" s="91"/>
      <c r="Q123" s="91"/>
      <c r="R123" s="91"/>
      <c r="S123" s="91"/>
      <c r="T123" s="92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151</v>
      </c>
      <c r="AU123" s="17" t="s">
        <v>89</v>
      </c>
    </row>
    <row r="124" spans="1:65" s="2" customFormat="1" ht="24.15" customHeight="1">
      <c r="A124" s="38"/>
      <c r="B124" s="39"/>
      <c r="C124" s="219" t="s">
        <v>103</v>
      </c>
      <c r="D124" s="219" t="s">
        <v>144</v>
      </c>
      <c r="E124" s="220" t="s">
        <v>1314</v>
      </c>
      <c r="F124" s="221" t="s">
        <v>1315</v>
      </c>
      <c r="G124" s="222" t="s">
        <v>1311</v>
      </c>
      <c r="H124" s="223">
        <v>1</v>
      </c>
      <c r="I124" s="224"/>
      <c r="J124" s="225">
        <f>ROUND(I124*H124,2)</f>
        <v>0</v>
      </c>
      <c r="K124" s="221" t="s">
        <v>513</v>
      </c>
      <c r="L124" s="44"/>
      <c r="M124" s="226" t="s">
        <v>1</v>
      </c>
      <c r="N124" s="227" t="s">
        <v>44</v>
      </c>
      <c r="O124" s="91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0" t="s">
        <v>1312</v>
      </c>
      <c r="AT124" s="230" t="s">
        <v>144</v>
      </c>
      <c r="AU124" s="230" t="s">
        <v>89</v>
      </c>
      <c r="AY124" s="17" t="s">
        <v>141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7" t="s">
        <v>87</v>
      </c>
      <c r="BK124" s="231">
        <f>ROUND(I124*H124,2)</f>
        <v>0</v>
      </c>
      <c r="BL124" s="17" t="s">
        <v>1312</v>
      </c>
      <c r="BM124" s="230" t="s">
        <v>1316</v>
      </c>
    </row>
    <row r="125" spans="1:47" s="2" customFormat="1" ht="12">
      <c r="A125" s="38"/>
      <c r="B125" s="39"/>
      <c r="C125" s="40"/>
      <c r="D125" s="232" t="s">
        <v>151</v>
      </c>
      <c r="E125" s="40"/>
      <c r="F125" s="233" t="s">
        <v>1317</v>
      </c>
      <c r="G125" s="40"/>
      <c r="H125" s="40"/>
      <c r="I125" s="234"/>
      <c r="J125" s="40"/>
      <c r="K125" s="40"/>
      <c r="L125" s="44"/>
      <c r="M125" s="235"/>
      <c r="N125" s="236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151</v>
      </c>
      <c r="AU125" s="17" t="s">
        <v>89</v>
      </c>
    </row>
    <row r="126" spans="1:65" s="2" customFormat="1" ht="16.5" customHeight="1">
      <c r="A126" s="38"/>
      <c r="B126" s="39"/>
      <c r="C126" s="219" t="s">
        <v>89</v>
      </c>
      <c r="D126" s="219" t="s">
        <v>144</v>
      </c>
      <c r="E126" s="220" t="s">
        <v>1318</v>
      </c>
      <c r="F126" s="221" t="s">
        <v>1319</v>
      </c>
      <c r="G126" s="222" t="s">
        <v>1311</v>
      </c>
      <c r="H126" s="223">
        <v>1</v>
      </c>
      <c r="I126" s="224"/>
      <c r="J126" s="225">
        <f>ROUND(I126*H126,2)</f>
        <v>0</v>
      </c>
      <c r="K126" s="221" t="s">
        <v>513</v>
      </c>
      <c r="L126" s="44"/>
      <c r="M126" s="226" t="s">
        <v>1</v>
      </c>
      <c r="N126" s="227" t="s">
        <v>44</v>
      </c>
      <c r="O126" s="91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0" t="s">
        <v>1312</v>
      </c>
      <c r="AT126" s="230" t="s">
        <v>144</v>
      </c>
      <c r="AU126" s="230" t="s">
        <v>89</v>
      </c>
      <c r="AY126" s="17" t="s">
        <v>141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7" t="s">
        <v>87</v>
      </c>
      <c r="BK126" s="231">
        <f>ROUND(I126*H126,2)</f>
        <v>0</v>
      </c>
      <c r="BL126" s="17" t="s">
        <v>1312</v>
      </c>
      <c r="BM126" s="230" t="s">
        <v>1320</v>
      </c>
    </row>
    <row r="127" spans="1:47" s="2" customFormat="1" ht="12">
      <c r="A127" s="38"/>
      <c r="B127" s="39"/>
      <c r="C127" s="40"/>
      <c r="D127" s="232" t="s">
        <v>151</v>
      </c>
      <c r="E127" s="40"/>
      <c r="F127" s="233" t="s">
        <v>1319</v>
      </c>
      <c r="G127" s="40"/>
      <c r="H127" s="40"/>
      <c r="I127" s="234"/>
      <c r="J127" s="40"/>
      <c r="K127" s="40"/>
      <c r="L127" s="44"/>
      <c r="M127" s="235"/>
      <c r="N127" s="236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151</v>
      </c>
      <c r="AU127" s="17" t="s">
        <v>89</v>
      </c>
    </row>
    <row r="128" spans="1:63" s="12" customFormat="1" ht="22.8" customHeight="1">
      <c r="A128" s="12"/>
      <c r="B128" s="203"/>
      <c r="C128" s="204"/>
      <c r="D128" s="205" t="s">
        <v>78</v>
      </c>
      <c r="E128" s="217" t="s">
        <v>1321</v>
      </c>
      <c r="F128" s="217" t="s">
        <v>1322</v>
      </c>
      <c r="G128" s="204"/>
      <c r="H128" s="204"/>
      <c r="I128" s="207"/>
      <c r="J128" s="218">
        <f>BK128</f>
        <v>0</v>
      </c>
      <c r="K128" s="204"/>
      <c r="L128" s="209"/>
      <c r="M128" s="210"/>
      <c r="N128" s="211"/>
      <c r="O128" s="211"/>
      <c r="P128" s="212">
        <f>SUM(P129:P130)</f>
        <v>0</v>
      </c>
      <c r="Q128" s="211"/>
      <c r="R128" s="212">
        <f>SUM(R129:R130)</f>
        <v>0</v>
      </c>
      <c r="S128" s="211"/>
      <c r="T128" s="213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330</v>
      </c>
      <c r="AT128" s="215" t="s">
        <v>78</v>
      </c>
      <c r="AU128" s="215" t="s">
        <v>87</v>
      </c>
      <c r="AY128" s="214" t="s">
        <v>141</v>
      </c>
      <c r="BK128" s="216">
        <f>SUM(BK129:BK130)</f>
        <v>0</v>
      </c>
    </row>
    <row r="129" spans="1:65" s="2" customFormat="1" ht="16.5" customHeight="1">
      <c r="A129" s="38"/>
      <c r="B129" s="39"/>
      <c r="C129" s="219" t="s">
        <v>149</v>
      </c>
      <c r="D129" s="219" t="s">
        <v>144</v>
      </c>
      <c r="E129" s="220" t="s">
        <v>1323</v>
      </c>
      <c r="F129" s="221" t="s">
        <v>1324</v>
      </c>
      <c r="G129" s="222" t="s">
        <v>1311</v>
      </c>
      <c r="H129" s="223">
        <v>1</v>
      </c>
      <c r="I129" s="224"/>
      <c r="J129" s="225">
        <f>ROUND(I129*H129,2)</f>
        <v>0</v>
      </c>
      <c r="K129" s="221" t="s">
        <v>513</v>
      </c>
      <c r="L129" s="44"/>
      <c r="M129" s="226" t="s">
        <v>1</v>
      </c>
      <c r="N129" s="227" t="s">
        <v>44</v>
      </c>
      <c r="O129" s="91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0" t="s">
        <v>1312</v>
      </c>
      <c r="AT129" s="230" t="s">
        <v>144</v>
      </c>
      <c r="AU129" s="230" t="s">
        <v>89</v>
      </c>
      <c r="AY129" s="17" t="s">
        <v>141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7" t="s">
        <v>87</v>
      </c>
      <c r="BK129" s="231">
        <f>ROUND(I129*H129,2)</f>
        <v>0</v>
      </c>
      <c r="BL129" s="17" t="s">
        <v>1312</v>
      </c>
      <c r="BM129" s="230" t="s">
        <v>1325</v>
      </c>
    </row>
    <row r="130" spans="1:47" s="2" customFormat="1" ht="12">
      <c r="A130" s="38"/>
      <c r="B130" s="39"/>
      <c r="C130" s="40"/>
      <c r="D130" s="232" t="s">
        <v>151</v>
      </c>
      <c r="E130" s="40"/>
      <c r="F130" s="233" t="s">
        <v>1324</v>
      </c>
      <c r="G130" s="40"/>
      <c r="H130" s="40"/>
      <c r="I130" s="234"/>
      <c r="J130" s="40"/>
      <c r="K130" s="40"/>
      <c r="L130" s="44"/>
      <c r="M130" s="284"/>
      <c r="N130" s="285"/>
      <c r="O130" s="286"/>
      <c r="P130" s="286"/>
      <c r="Q130" s="286"/>
      <c r="R130" s="286"/>
      <c r="S130" s="286"/>
      <c r="T130" s="287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151</v>
      </c>
      <c r="AU130" s="17" t="s">
        <v>89</v>
      </c>
    </row>
    <row r="131" spans="1:31" s="2" customFormat="1" ht="6.95" customHeight="1">
      <c r="A131" s="38"/>
      <c r="B131" s="66"/>
      <c r="C131" s="67"/>
      <c r="D131" s="67"/>
      <c r="E131" s="67"/>
      <c r="F131" s="67"/>
      <c r="G131" s="67"/>
      <c r="H131" s="67"/>
      <c r="I131" s="67"/>
      <c r="J131" s="67"/>
      <c r="K131" s="67"/>
      <c r="L131" s="44"/>
      <c r="M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</sheetData>
  <sheetProtection password="CC35" sheet="1" objects="1" scenarios="1" formatColumns="0" formatRows="0" autoFilter="0"/>
  <autoFilter ref="C118:K130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7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7"/>
      <c r="C3" s="138"/>
      <c r="D3" s="138"/>
      <c r="E3" s="138"/>
      <c r="F3" s="138"/>
      <c r="G3" s="138"/>
      <c r="H3" s="20"/>
    </row>
    <row r="4" spans="2:8" s="1" customFormat="1" ht="24.95" customHeight="1">
      <c r="B4" s="20"/>
      <c r="C4" s="139" t="s">
        <v>1326</v>
      </c>
      <c r="H4" s="20"/>
    </row>
    <row r="5" spans="2:8" s="1" customFormat="1" ht="12" customHeight="1">
      <c r="B5" s="20"/>
      <c r="C5" s="288" t="s">
        <v>13</v>
      </c>
      <c r="D5" s="148" t="s">
        <v>14</v>
      </c>
      <c r="E5" s="1"/>
      <c r="F5" s="1"/>
      <c r="H5" s="20"/>
    </row>
    <row r="6" spans="2:8" s="1" customFormat="1" ht="36.95" customHeight="1">
      <c r="B6" s="20"/>
      <c r="C6" s="289" t="s">
        <v>16</v>
      </c>
      <c r="D6" s="290" t="s">
        <v>17</v>
      </c>
      <c r="E6" s="1"/>
      <c r="F6" s="1"/>
      <c r="H6" s="20"/>
    </row>
    <row r="7" spans="2:8" s="1" customFormat="1" ht="16.5" customHeight="1">
      <c r="B7" s="20"/>
      <c r="C7" s="141" t="s">
        <v>22</v>
      </c>
      <c r="D7" s="145" t="str">
        <f>'Rekapitulace stavby'!AN8</f>
        <v>4. 4. 2022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1" customFormat="1" ht="29.25" customHeight="1">
      <c r="A9" s="192"/>
      <c r="B9" s="291"/>
      <c r="C9" s="292" t="s">
        <v>60</v>
      </c>
      <c r="D9" s="293" t="s">
        <v>61</v>
      </c>
      <c r="E9" s="293" t="s">
        <v>128</v>
      </c>
      <c r="F9" s="294" t="s">
        <v>1327</v>
      </c>
      <c r="G9" s="192"/>
      <c r="H9" s="291"/>
    </row>
    <row r="10" spans="1:8" s="2" customFormat="1" ht="26.4" customHeight="1">
      <c r="A10" s="38"/>
      <c r="B10" s="44"/>
      <c r="C10" s="295" t="s">
        <v>1328</v>
      </c>
      <c r="D10" s="295" t="s">
        <v>85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296" t="s">
        <v>114</v>
      </c>
      <c r="D11" s="297" t="s">
        <v>1</v>
      </c>
      <c r="E11" s="298" t="s">
        <v>1</v>
      </c>
      <c r="F11" s="299">
        <v>1</v>
      </c>
      <c r="G11" s="38"/>
      <c r="H11" s="44"/>
    </row>
    <row r="12" spans="1:8" s="2" customFormat="1" ht="16.8" customHeight="1">
      <c r="A12" s="38"/>
      <c r="B12" s="44"/>
      <c r="C12" s="300" t="s">
        <v>114</v>
      </c>
      <c r="D12" s="300" t="s">
        <v>87</v>
      </c>
      <c r="E12" s="17" t="s">
        <v>1</v>
      </c>
      <c r="F12" s="301">
        <v>1</v>
      </c>
      <c r="G12" s="38"/>
      <c r="H12" s="44"/>
    </row>
    <row r="13" spans="1:8" s="2" customFormat="1" ht="16.8" customHeight="1">
      <c r="A13" s="38"/>
      <c r="B13" s="44"/>
      <c r="C13" s="302" t="s">
        <v>1329</v>
      </c>
      <c r="D13" s="38"/>
      <c r="E13" s="38"/>
      <c r="F13" s="38"/>
      <c r="G13" s="38"/>
      <c r="H13" s="44"/>
    </row>
    <row r="14" spans="1:8" s="2" customFormat="1" ht="16.8" customHeight="1">
      <c r="A14" s="38"/>
      <c r="B14" s="44"/>
      <c r="C14" s="300" t="s">
        <v>145</v>
      </c>
      <c r="D14" s="300" t="s">
        <v>146</v>
      </c>
      <c r="E14" s="17" t="s">
        <v>147</v>
      </c>
      <c r="F14" s="301">
        <v>17</v>
      </c>
      <c r="G14" s="38"/>
      <c r="H14" s="44"/>
    </row>
    <row r="15" spans="1:8" s="2" customFormat="1" ht="16.8" customHeight="1">
      <c r="A15" s="38"/>
      <c r="B15" s="44"/>
      <c r="C15" s="300" t="s">
        <v>155</v>
      </c>
      <c r="D15" s="300" t="s">
        <v>156</v>
      </c>
      <c r="E15" s="17" t="s">
        <v>147</v>
      </c>
      <c r="F15" s="301">
        <v>749</v>
      </c>
      <c r="G15" s="38"/>
      <c r="H15" s="44"/>
    </row>
    <row r="16" spans="1:8" s="2" customFormat="1" ht="16.8" customHeight="1">
      <c r="A16" s="38"/>
      <c r="B16" s="44"/>
      <c r="C16" s="296" t="s">
        <v>105</v>
      </c>
      <c r="D16" s="297" t="s">
        <v>1</v>
      </c>
      <c r="E16" s="298" t="s">
        <v>1</v>
      </c>
      <c r="F16" s="299">
        <v>2</v>
      </c>
      <c r="G16" s="38"/>
      <c r="H16" s="44"/>
    </row>
    <row r="17" spans="1:8" s="2" customFormat="1" ht="16.8" customHeight="1">
      <c r="A17" s="38"/>
      <c r="B17" s="44"/>
      <c r="C17" s="300" t="s">
        <v>105</v>
      </c>
      <c r="D17" s="300" t="s">
        <v>89</v>
      </c>
      <c r="E17" s="17" t="s">
        <v>1</v>
      </c>
      <c r="F17" s="301">
        <v>2</v>
      </c>
      <c r="G17" s="38"/>
      <c r="H17" s="44"/>
    </row>
    <row r="18" spans="1:8" s="2" customFormat="1" ht="16.8" customHeight="1">
      <c r="A18" s="38"/>
      <c r="B18" s="44"/>
      <c r="C18" s="302" t="s">
        <v>1329</v>
      </c>
      <c r="D18" s="38"/>
      <c r="E18" s="38"/>
      <c r="F18" s="38"/>
      <c r="G18" s="38"/>
      <c r="H18" s="44"/>
    </row>
    <row r="19" spans="1:8" s="2" customFormat="1" ht="16.8" customHeight="1">
      <c r="A19" s="38"/>
      <c r="B19" s="44"/>
      <c r="C19" s="300" t="s">
        <v>145</v>
      </c>
      <c r="D19" s="300" t="s">
        <v>146</v>
      </c>
      <c r="E19" s="17" t="s">
        <v>147</v>
      </c>
      <c r="F19" s="301">
        <v>17</v>
      </c>
      <c r="G19" s="38"/>
      <c r="H19" s="44"/>
    </row>
    <row r="20" spans="1:8" s="2" customFormat="1" ht="16.8" customHeight="1">
      <c r="A20" s="38"/>
      <c r="B20" s="44"/>
      <c r="C20" s="300" t="s">
        <v>155</v>
      </c>
      <c r="D20" s="300" t="s">
        <v>156</v>
      </c>
      <c r="E20" s="17" t="s">
        <v>147</v>
      </c>
      <c r="F20" s="301">
        <v>749</v>
      </c>
      <c r="G20" s="38"/>
      <c r="H20" s="44"/>
    </row>
    <row r="21" spans="1:8" s="2" customFormat="1" ht="16.8" customHeight="1">
      <c r="A21" s="38"/>
      <c r="B21" s="44"/>
      <c r="C21" s="296" t="s">
        <v>106</v>
      </c>
      <c r="D21" s="297" t="s">
        <v>1</v>
      </c>
      <c r="E21" s="298" t="s">
        <v>1</v>
      </c>
      <c r="F21" s="299">
        <v>2</v>
      </c>
      <c r="G21" s="38"/>
      <c r="H21" s="44"/>
    </row>
    <row r="22" spans="1:8" s="2" customFormat="1" ht="16.8" customHeight="1">
      <c r="A22" s="38"/>
      <c r="B22" s="44"/>
      <c r="C22" s="300" t="s">
        <v>106</v>
      </c>
      <c r="D22" s="300" t="s">
        <v>89</v>
      </c>
      <c r="E22" s="17" t="s">
        <v>1</v>
      </c>
      <c r="F22" s="301">
        <v>2</v>
      </c>
      <c r="G22" s="38"/>
      <c r="H22" s="44"/>
    </row>
    <row r="23" spans="1:8" s="2" customFormat="1" ht="16.8" customHeight="1">
      <c r="A23" s="38"/>
      <c r="B23" s="44"/>
      <c r="C23" s="302" t="s">
        <v>1329</v>
      </c>
      <c r="D23" s="38"/>
      <c r="E23" s="38"/>
      <c r="F23" s="38"/>
      <c r="G23" s="38"/>
      <c r="H23" s="44"/>
    </row>
    <row r="24" spans="1:8" s="2" customFormat="1" ht="16.8" customHeight="1">
      <c r="A24" s="38"/>
      <c r="B24" s="44"/>
      <c r="C24" s="300" t="s">
        <v>145</v>
      </c>
      <c r="D24" s="300" t="s">
        <v>146</v>
      </c>
      <c r="E24" s="17" t="s">
        <v>147</v>
      </c>
      <c r="F24" s="301">
        <v>17</v>
      </c>
      <c r="G24" s="38"/>
      <c r="H24" s="44"/>
    </row>
    <row r="25" spans="1:8" s="2" customFormat="1" ht="16.8" customHeight="1">
      <c r="A25" s="38"/>
      <c r="B25" s="44"/>
      <c r="C25" s="300" t="s">
        <v>155</v>
      </c>
      <c r="D25" s="300" t="s">
        <v>156</v>
      </c>
      <c r="E25" s="17" t="s">
        <v>147</v>
      </c>
      <c r="F25" s="301">
        <v>749</v>
      </c>
      <c r="G25" s="38"/>
      <c r="H25" s="44"/>
    </row>
    <row r="26" spans="1:8" s="2" customFormat="1" ht="16.8" customHeight="1">
      <c r="A26" s="38"/>
      <c r="B26" s="44"/>
      <c r="C26" s="296" t="s">
        <v>107</v>
      </c>
      <c r="D26" s="297" t="s">
        <v>1</v>
      </c>
      <c r="E26" s="298" t="s">
        <v>1</v>
      </c>
      <c r="F26" s="299">
        <v>1</v>
      </c>
      <c r="G26" s="38"/>
      <c r="H26" s="44"/>
    </row>
    <row r="27" spans="1:8" s="2" customFormat="1" ht="16.8" customHeight="1">
      <c r="A27" s="38"/>
      <c r="B27" s="44"/>
      <c r="C27" s="300" t="s">
        <v>107</v>
      </c>
      <c r="D27" s="300" t="s">
        <v>87</v>
      </c>
      <c r="E27" s="17" t="s">
        <v>1</v>
      </c>
      <c r="F27" s="301">
        <v>1</v>
      </c>
      <c r="G27" s="38"/>
      <c r="H27" s="44"/>
    </row>
    <row r="28" spans="1:8" s="2" customFormat="1" ht="16.8" customHeight="1">
      <c r="A28" s="38"/>
      <c r="B28" s="44"/>
      <c r="C28" s="302" t="s">
        <v>1329</v>
      </c>
      <c r="D28" s="38"/>
      <c r="E28" s="38"/>
      <c r="F28" s="38"/>
      <c r="G28" s="38"/>
      <c r="H28" s="44"/>
    </row>
    <row r="29" spans="1:8" s="2" customFormat="1" ht="16.8" customHeight="1">
      <c r="A29" s="38"/>
      <c r="B29" s="44"/>
      <c r="C29" s="300" t="s">
        <v>145</v>
      </c>
      <c r="D29" s="300" t="s">
        <v>146</v>
      </c>
      <c r="E29" s="17" t="s">
        <v>147</v>
      </c>
      <c r="F29" s="301">
        <v>17</v>
      </c>
      <c r="G29" s="38"/>
      <c r="H29" s="44"/>
    </row>
    <row r="30" spans="1:8" s="2" customFormat="1" ht="16.8" customHeight="1">
      <c r="A30" s="38"/>
      <c r="B30" s="44"/>
      <c r="C30" s="300" t="s">
        <v>155</v>
      </c>
      <c r="D30" s="300" t="s">
        <v>156</v>
      </c>
      <c r="E30" s="17" t="s">
        <v>147</v>
      </c>
      <c r="F30" s="301">
        <v>749</v>
      </c>
      <c r="G30" s="38"/>
      <c r="H30" s="44"/>
    </row>
    <row r="31" spans="1:8" s="2" customFormat="1" ht="16.8" customHeight="1">
      <c r="A31" s="38"/>
      <c r="B31" s="44"/>
      <c r="C31" s="296" t="s">
        <v>117</v>
      </c>
      <c r="D31" s="297" t="s">
        <v>1</v>
      </c>
      <c r="E31" s="298" t="s">
        <v>1</v>
      </c>
      <c r="F31" s="299">
        <v>1</v>
      </c>
      <c r="G31" s="38"/>
      <c r="H31" s="44"/>
    </row>
    <row r="32" spans="1:8" s="2" customFormat="1" ht="16.8" customHeight="1">
      <c r="A32" s="38"/>
      <c r="B32" s="44"/>
      <c r="C32" s="300" t="s">
        <v>117</v>
      </c>
      <c r="D32" s="300" t="s">
        <v>87</v>
      </c>
      <c r="E32" s="17" t="s">
        <v>1</v>
      </c>
      <c r="F32" s="301">
        <v>1</v>
      </c>
      <c r="G32" s="38"/>
      <c r="H32" s="44"/>
    </row>
    <row r="33" spans="1:8" s="2" customFormat="1" ht="16.8" customHeight="1">
      <c r="A33" s="38"/>
      <c r="B33" s="44"/>
      <c r="C33" s="302" t="s">
        <v>1329</v>
      </c>
      <c r="D33" s="38"/>
      <c r="E33" s="38"/>
      <c r="F33" s="38"/>
      <c r="G33" s="38"/>
      <c r="H33" s="44"/>
    </row>
    <row r="34" spans="1:8" s="2" customFormat="1" ht="16.8" customHeight="1">
      <c r="A34" s="38"/>
      <c r="B34" s="44"/>
      <c r="C34" s="300" t="s">
        <v>145</v>
      </c>
      <c r="D34" s="300" t="s">
        <v>146</v>
      </c>
      <c r="E34" s="17" t="s">
        <v>147</v>
      </c>
      <c r="F34" s="301">
        <v>17</v>
      </c>
      <c r="G34" s="38"/>
      <c r="H34" s="44"/>
    </row>
    <row r="35" spans="1:8" s="2" customFormat="1" ht="16.8" customHeight="1">
      <c r="A35" s="38"/>
      <c r="B35" s="44"/>
      <c r="C35" s="300" t="s">
        <v>155</v>
      </c>
      <c r="D35" s="300" t="s">
        <v>156</v>
      </c>
      <c r="E35" s="17" t="s">
        <v>147</v>
      </c>
      <c r="F35" s="301">
        <v>749</v>
      </c>
      <c r="G35" s="38"/>
      <c r="H35" s="44"/>
    </row>
    <row r="36" spans="1:8" s="2" customFormat="1" ht="16.8" customHeight="1">
      <c r="A36" s="38"/>
      <c r="B36" s="44"/>
      <c r="C36" s="296" t="s">
        <v>108</v>
      </c>
      <c r="D36" s="297" t="s">
        <v>1</v>
      </c>
      <c r="E36" s="298" t="s">
        <v>1</v>
      </c>
      <c r="F36" s="299">
        <v>2</v>
      </c>
      <c r="G36" s="38"/>
      <c r="H36" s="44"/>
    </row>
    <row r="37" spans="1:8" s="2" customFormat="1" ht="16.8" customHeight="1">
      <c r="A37" s="38"/>
      <c r="B37" s="44"/>
      <c r="C37" s="300" t="s">
        <v>108</v>
      </c>
      <c r="D37" s="300" t="s">
        <v>89</v>
      </c>
      <c r="E37" s="17" t="s">
        <v>1</v>
      </c>
      <c r="F37" s="301">
        <v>2</v>
      </c>
      <c r="G37" s="38"/>
      <c r="H37" s="44"/>
    </row>
    <row r="38" spans="1:8" s="2" customFormat="1" ht="16.8" customHeight="1">
      <c r="A38" s="38"/>
      <c r="B38" s="44"/>
      <c r="C38" s="302" t="s">
        <v>1329</v>
      </c>
      <c r="D38" s="38"/>
      <c r="E38" s="38"/>
      <c r="F38" s="38"/>
      <c r="G38" s="38"/>
      <c r="H38" s="44"/>
    </row>
    <row r="39" spans="1:8" s="2" customFormat="1" ht="16.8" customHeight="1">
      <c r="A39" s="38"/>
      <c r="B39" s="44"/>
      <c r="C39" s="300" t="s">
        <v>145</v>
      </c>
      <c r="D39" s="300" t="s">
        <v>146</v>
      </c>
      <c r="E39" s="17" t="s">
        <v>147</v>
      </c>
      <c r="F39" s="301">
        <v>17</v>
      </c>
      <c r="G39" s="38"/>
      <c r="H39" s="44"/>
    </row>
    <row r="40" spans="1:8" s="2" customFormat="1" ht="16.8" customHeight="1">
      <c r="A40" s="38"/>
      <c r="B40" s="44"/>
      <c r="C40" s="300" t="s">
        <v>155</v>
      </c>
      <c r="D40" s="300" t="s">
        <v>156</v>
      </c>
      <c r="E40" s="17" t="s">
        <v>147</v>
      </c>
      <c r="F40" s="301">
        <v>749</v>
      </c>
      <c r="G40" s="38"/>
      <c r="H40" s="44"/>
    </row>
    <row r="41" spans="1:8" s="2" customFormat="1" ht="16.8" customHeight="1">
      <c r="A41" s="38"/>
      <c r="B41" s="44"/>
      <c r="C41" s="296" t="s">
        <v>110</v>
      </c>
      <c r="D41" s="297" t="s">
        <v>1</v>
      </c>
      <c r="E41" s="298" t="s">
        <v>1</v>
      </c>
      <c r="F41" s="299">
        <v>2</v>
      </c>
      <c r="G41" s="38"/>
      <c r="H41" s="44"/>
    </row>
    <row r="42" spans="1:8" s="2" customFormat="1" ht="16.8" customHeight="1">
      <c r="A42" s="38"/>
      <c r="B42" s="44"/>
      <c r="C42" s="300" t="s">
        <v>110</v>
      </c>
      <c r="D42" s="300" t="s">
        <v>89</v>
      </c>
      <c r="E42" s="17" t="s">
        <v>1</v>
      </c>
      <c r="F42" s="301">
        <v>2</v>
      </c>
      <c r="G42" s="38"/>
      <c r="H42" s="44"/>
    </row>
    <row r="43" spans="1:8" s="2" customFormat="1" ht="16.8" customHeight="1">
      <c r="A43" s="38"/>
      <c r="B43" s="44"/>
      <c r="C43" s="302" t="s">
        <v>1329</v>
      </c>
      <c r="D43" s="38"/>
      <c r="E43" s="38"/>
      <c r="F43" s="38"/>
      <c r="G43" s="38"/>
      <c r="H43" s="44"/>
    </row>
    <row r="44" spans="1:8" s="2" customFormat="1" ht="16.8" customHeight="1">
      <c r="A44" s="38"/>
      <c r="B44" s="44"/>
      <c r="C44" s="300" t="s">
        <v>145</v>
      </c>
      <c r="D44" s="300" t="s">
        <v>146</v>
      </c>
      <c r="E44" s="17" t="s">
        <v>147</v>
      </c>
      <c r="F44" s="301">
        <v>17</v>
      </c>
      <c r="G44" s="38"/>
      <c r="H44" s="44"/>
    </row>
    <row r="45" spans="1:8" s="2" customFormat="1" ht="16.8" customHeight="1">
      <c r="A45" s="38"/>
      <c r="B45" s="44"/>
      <c r="C45" s="300" t="s">
        <v>155</v>
      </c>
      <c r="D45" s="300" t="s">
        <v>156</v>
      </c>
      <c r="E45" s="17" t="s">
        <v>147</v>
      </c>
      <c r="F45" s="301">
        <v>749</v>
      </c>
      <c r="G45" s="38"/>
      <c r="H45" s="44"/>
    </row>
    <row r="46" spans="1:8" s="2" customFormat="1" ht="16.8" customHeight="1">
      <c r="A46" s="38"/>
      <c r="B46" s="44"/>
      <c r="C46" s="296" t="s">
        <v>112</v>
      </c>
      <c r="D46" s="297" t="s">
        <v>1</v>
      </c>
      <c r="E46" s="298" t="s">
        <v>1</v>
      </c>
      <c r="F46" s="299">
        <v>1</v>
      </c>
      <c r="G46" s="38"/>
      <c r="H46" s="44"/>
    </row>
    <row r="47" spans="1:8" s="2" customFormat="1" ht="16.8" customHeight="1">
      <c r="A47" s="38"/>
      <c r="B47" s="44"/>
      <c r="C47" s="300" t="s">
        <v>112</v>
      </c>
      <c r="D47" s="300" t="s">
        <v>87</v>
      </c>
      <c r="E47" s="17" t="s">
        <v>1</v>
      </c>
      <c r="F47" s="301">
        <v>1</v>
      </c>
      <c r="G47" s="38"/>
      <c r="H47" s="44"/>
    </row>
    <row r="48" spans="1:8" s="2" customFormat="1" ht="16.8" customHeight="1">
      <c r="A48" s="38"/>
      <c r="B48" s="44"/>
      <c r="C48" s="302" t="s">
        <v>1329</v>
      </c>
      <c r="D48" s="38"/>
      <c r="E48" s="38"/>
      <c r="F48" s="38"/>
      <c r="G48" s="38"/>
      <c r="H48" s="44"/>
    </row>
    <row r="49" spans="1:8" s="2" customFormat="1" ht="16.8" customHeight="1">
      <c r="A49" s="38"/>
      <c r="B49" s="44"/>
      <c r="C49" s="300" t="s">
        <v>145</v>
      </c>
      <c r="D49" s="300" t="s">
        <v>146</v>
      </c>
      <c r="E49" s="17" t="s">
        <v>147</v>
      </c>
      <c r="F49" s="301">
        <v>17</v>
      </c>
      <c r="G49" s="38"/>
      <c r="H49" s="44"/>
    </row>
    <row r="50" spans="1:8" s="2" customFormat="1" ht="16.8" customHeight="1">
      <c r="A50" s="38"/>
      <c r="B50" s="44"/>
      <c r="C50" s="300" t="s">
        <v>155</v>
      </c>
      <c r="D50" s="300" t="s">
        <v>156</v>
      </c>
      <c r="E50" s="17" t="s">
        <v>147</v>
      </c>
      <c r="F50" s="301">
        <v>749</v>
      </c>
      <c r="G50" s="38"/>
      <c r="H50" s="44"/>
    </row>
    <row r="51" spans="1:8" s="2" customFormat="1" ht="16.8" customHeight="1">
      <c r="A51" s="38"/>
      <c r="B51" s="44"/>
      <c r="C51" s="296" t="s">
        <v>115</v>
      </c>
      <c r="D51" s="297" t="s">
        <v>1</v>
      </c>
      <c r="E51" s="298" t="s">
        <v>1</v>
      </c>
      <c r="F51" s="299">
        <v>1</v>
      </c>
      <c r="G51" s="38"/>
      <c r="H51" s="44"/>
    </row>
    <row r="52" spans="1:8" s="2" customFormat="1" ht="16.8" customHeight="1">
      <c r="A52" s="38"/>
      <c r="B52" s="44"/>
      <c r="C52" s="300" t="s">
        <v>115</v>
      </c>
      <c r="D52" s="300" t="s">
        <v>87</v>
      </c>
      <c r="E52" s="17" t="s">
        <v>1</v>
      </c>
      <c r="F52" s="301">
        <v>1</v>
      </c>
      <c r="G52" s="38"/>
      <c r="H52" s="44"/>
    </row>
    <row r="53" spans="1:8" s="2" customFormat="1" ht="16.8" customHeight="1">
      <c r="A53" s="38"/>
      <c r="B53" s="44"/>
      <c r="C53" s="302" t="s">
        <v>1329</v>
      </c>
      <c r="D53" s="38"/>
      <c r="E53" s="38"/>
      <c r="F53" s="38"/>
      <c r="G53" s="38"/>
      <c r="H53" s="44"/>
    </row>
    <row r="54" spans="1:8" s="2" customFormat="1" ht="16.8" customHeight="1">
      <c r="A54" s="38"/>
      <c r="B54" s="44"/>
      <c r="C54" s="300" t="s">
        <v>145</v>
      </c>
      <c r="D54" s="300" t="s">
        <v>146</v>
      </c>
      <c r="E54" s="17" t="s">
        <v>147</v>
      </c>
      <c r="F54" s="301">
        <v>17</v>
      </c>
      <c r="G54" s="38"/>
      <c r="H54" s="44"/>
    </row>
    <row r="55" spans="1:8" s="2" customFormat="1" ht="16.8" customHeight="1">
      <c r="A55" s="38"/>
      <c r="B55" s="44"/>
      <c r="C55" s="300" t="s">
        <v>155</v>
      </c>
      <c r="D55" s="300" t="s">
        <v>156</v>
      </c>
      <c r="E55" s="17" t="s">
        <v>147</v>
      </c>
      <c r="F55" s="301">
        <v>749</v>
      </c>
      <c r="G55" s="38"/>
      <c r="H55" s="44"/>
    </row>
    <row r="56" spans="1:8" s="2" customFormat="1" ht="16.8" customHeight="1">
      <c r="A56" s="38"/>
      <c r="B56" s="44"/>
      <c r="C56" s="296" t="s">
        <v>116</v>
      </c>
      <c r="D56" s="297" t="s">
        <v>1</v>
      </c>
      <c r="E56" s="298" t="s">
        <v>1</v>
      </c>
      <c r="F56" s="299">
        <v>1</v>
      </c>
      <c r="G56" s="38"/>
      <c r="H56" s="44"/>
    </row>
    <row r="57" spans="1:8" s="2" customFormat="1" ht="16.8" customHeight="1">
      <c r="A57" s="38"/>
      <c r="B57" s="44"/>
      <c r="C57" s="300" t="s">
        <v>116</v>
      </c>
      <c r="D57" s="300" t="s">
        <v>87</v>
      </c>
      <c r="E57" s="17" t="s">
        <v>1</v>
      </c>
      <c r="F57" s="301">
        <v>1</v>
      </c>
      <c r="G57" s="38"/>
      <c r="H57" s="44"/>
    </row>
    <row r="58" spans="1:8" s="2" customFormat="1" ht="16.8" customHeight="1">
      <c r="A58" s="38"/>
      <c r="B58" s="44"/>
      <c r="C58" s="302" t="s">
        <v>1329</v>
      </c>
      <c r="D58" s="38"/>
      <c r="E58" s="38"/>
      <c r="F58" s="38"/>
      <c r="G58" s="38"/>
      <c r="H58" s="44"/>
    </row>
    <row r="59" spans="1:8" s="2" customFormat="1" ht="16.8" customHeight="1">
      <c r="A59" s="38"/>
      <c r="B59" s="44"/>
      <c r="C59" s="300" t="s">
        <v>145</v>
      </c>
      <c r="D59" s="300" t="s">
        <v>146</v>
      </c>
      <c r="E59" s="17" t="s">
        <v>147</v>
      </c>
      <c r="F59" s="301">
        <v>17</v>
      </c>
      <c r="G59" s="38"/>
      <c r="H59" s="44"/>
    </row>
    <row r="60" spans="1:8" s="2" customFormat="1" ht="16.8" customHeight="1">
      <c r="A60" s="38"/>
      <c r="B60" s="44"/>
      <c r="C60" s="300" t="s">
        <v>155</v>
      </c>
      <c r="D60" s="300" t="s">
        <v>156</v>
      </c>
      <c r="E60" s="17" t="s">
        <v>147</v>
      </c>
      <c r="F60" s="301">
        <v>749</v>
      </c>
      <c r="G60" s="38"/>
      <c r="H60" s="44"/>
    </row>
    <row r="61" spans="1:8" s="2" customFormat="1" ht="16.8" customHeight="1">
      <c r="A61" s="38"/>
      <c r="B61" s="44"/>
      <c r="C61" s="296" t="s">
        <v>118</v>
      </c>
      <c r="D61" s="297" t="s">
        <v>1</v>
      </c>
      <c r="E61" s="298" t="s">
        <v>1</v>
      </c>
      <c r="F61" s="299">
        <v>2</v>
      </c>
      <c r="G61" s="38"/>
      <c r="H61" s="44"/>
    </row>
    <row r="62" spans="1:8" s="2" customFormat="1" ht="16.8" customHeight="1">
      <c r="A62" s="38"/>
      <c r="B62" s="44"/>
      <c r="C62" s="300" t="s">
        <v>118</v>
      </c>
      <c r="D62" s="300" t="s">
        <v>89</v>
      </c>
      <c r="E62" s="17" t="s">
        <v>1</v>
      </c>
      <c r="F62" s="301">
        <v>2</v>
      </c>
      <c r="G62" s="38"/>
      <c r="H62" s="44"/>
    </row>
    <row r="63" spans="1:8" s="2" customFormat="1" ht="16.8" customHeight="1">
      <c r="A63" s="38"/>
      <c r="B63" s="44"/>
      <c r="C63" s="302" t="s">
        <v>1329</v>
      </c>
      <c r="D63" s="38"/>
      <c r="E63" s="38"/>
      <c r="F63" s="38"/>
      <c r="G63" s="38"/>
      <c r="H63" s="44"/>
    </row>
    <row r="64" spans="1:8" s="2" customFormat="1" ht="16.8" customHeight="1">
      <c r="A64" s="38"/>
      <c r="B64" s="44"/>
      <c r="C64" s="300" t="s">
        <v>145</v>
      </c>
      <c r="D64" s="300" t="s">
        <v>146</v>
      </c>
      <c r="E64" s="17" t="s">
        <v>147</v>
      </c>
      <c r="F64" s="301">
        <v>17</v>
      </c>
      <c r="G64" s="38"/>
      <c r="H64" s="44"/>
    </row>
    <row r="65" spans="1:8" s="2" customFormat="1" ht="16.8" customHeight="1">
      <c r="A65" s="38"/>
      <c r="B65" s="44"/>
      <c r="C65" s="300" t="s">
        <v>155</v>
      </c>
      <c r="D65" s="300" t="s">
        <v>156</v>
      </c>
      <c r="E65" s="17" t="s">
        <v>147</v>
      </c>
      <c r="F65" s="301">
        <v>749</v>
      </c>
      <c r="G65" s="38"/>
      <c r="H65" s="44"/>
    </row>
    <row r="66" spans="1:8" s="2" customFormat="1" ht="16.8" customHeight="1">
      <c r="A66" s="38"/>
      <c r="B66" s="44"/>
      <c r="C66" s="296" t="s">
        <v>113</v>
      </c>
      <c r="D66" s="297" t="s">
        <v>1</v>
      </c>
      <c r="E66" s="298" t="s">
        <v>1</v>
      </c>
      <c r="F66" s="299">
        <v>1</v>
      </c>
      <c r="G66" s="38"/>
      <c r="H66" s="44"/>
    </row>
    <row r="67" spans="1:8" s="2" customFormat="1" ht="16.8" customHeight="1">
      <c r="A67" s="38"/>
      <c r="B67" s="44"/>
      <c r="C67" s="300" t="s">
        <v>113</v>
      </c>
      <c r="D67" s="300" t="s">
        <v>87</v>
      </c>
      <c r="E67" s="17" t="s">
        <v>1</v>
      </c>
      <c r="F67" s="301">
        <v>1</v>
      </c>
      <c r="G67" s="38"/>
      <c r="H67" s="44"/>
    </row>
    <row r="68" spans="1:8" s="2" customFormat="1" ht="16.8" customHeight="1">
      <c r="A68" s="38"/>
      <c r="B68" s="44"/>
      <c r="C68" s="302" t="s">
        <v>1329</v>
      </c>
      <c r="D68" s="38"/>
      <c r="E68" s="38"/>
      <c r="F68" s="38"/>
      <c r="G68" s="38"/>
      <c r="H68" s="44"/>
    </row>
    <row r="69" spans="1:8" s="2" customFormat="1" ht="16.8" customHeight="1">
      <c r="A69" s="38"/>
      <c r="B69" s="44"/>
      <c r="C69" s="300" t="s">
        <v>145</v>
      </c>
      <c r="D69" s="300" t="s">
        <v>146</v>
      </c>
      <c r="E69" s="17" t="s">
        <v>147</v>
      </c>
      <c r="F69" s="301">
        <v>17</v>
      </c>
      <c r="G69" s="38"/>
      <c r="H69" s="44"/>
    </row>
    <row r="70" spans="1:8" s="2" customFormat="1" ht="16.8" customHeight="1">
      <c r="A70" s="38"/>
      <c r="B70" s="44"/>
      <c r="C70" s="300" t="s">
        <v>155</v>
      </c>
      <c r="D70" s="300" t="s">
        <v>156</v>
      </c>
      <c r="E70" s="17" t="s">
        <v>147</v>
      </c>
      <c r="F70" s="301">
        <v>749</v>
      </c>
      <c r="G70" s="38"/>
      <c r="H70" s="44"/>
    </row>
    <row r="71" spans="1:8" s="2" customFormat="1" ht="16.8" customHeight="1">
      <c r="A71" s="38"/>
      <c r="B71" s="44"/>
      <c r="C71" s="296" t="s">
        <v>102</v>
      </c>
      <c r="D71" s="297" t="s">
        <v>1</v>
      </c>
      <c r="E71" s="298" t="s">
        <v>1</v>
      </c>
      <c r="F71" s="299">
        <v>3</v>
      </c>
      <c r="G71" s="38"/>
      <c r="H71" s="44"/>
    </row>
    <row r="72" spans="1:8" s="2" customFormat="1" ht="16.8" customHeight="1">
      <c r="A72" s="38"/>
      <c r="B72" s="44"/>
      <c r="C72" s="300" t="s">
        <v>102</v>
      </c>
      <c r="D72" s="300" t="s">
        <v>103</v>
      </c>
      <c r="E72" s="17" t="s">
        <v>1</v>
      </c>
      <c r="F72" s="301">
        <v>3</v>
      </c>
      <c r="G72" s="38"/>
      <c r="H72" s="44"/>
    </row>
    <row r="73" spans="1:8" s="2" customFormat="1" ht="16.8" customHeight="1">
      <c r="A73" s="38"/>
      <c r="B73" s="44"/>
      <c r="C73" s="302" t="s">
        <v>1329</v>
      </c>
      <c r="D73" s="38"/>
      <c r="E73" s="38"/>
      <c r="F73" s="38"/>
      <c r="G73" s="38"/>
      <c r="H73" s="44"/>
    </row>
    <row r="74" spans="1:8" s="2" customFormat="1" ht="16.8" customHeight="1">
      <c r="A74" s="38"/>
      <c r="B74" s="44"/>
      <c r="C74" s="300" t="s">
        <v>160</v>
      </c>
      <c r="D74" s="300" t="s">
        <v>161</v>
      </c>
      <c r="E74" s="17" t="s">
        <v>147</v>
      </c>
      <c r="F74" s="301">
        <v>4</v>
      </c>
      <c r="G74" s="38"/>
      <c r="H74" s="44"/>
    </row>
    <row r="75" spans="1:8" s="2" customFormat="1" ht="16.8" customHeight="1">
      <c r="A75" s="38"/>
      <c r="B75" s="44"/>
      <c r="C75" s="300" t="s">
        <v>164</v>
      </c>
      <c r="D75" s="300" t="s">
        <v>165</v>
      </c>
      <c r="E75" s="17" t="s">
        <v>147</v>
      </c>
      <c r="F75" s="301">
        <v>112</v>
      </c>
      <c r="G75" s="38"/>
      <c r="H75" s="44"/>
    </row>
    <row r="76" spans="1:8" s="2" customFormat="1" ht="16.8" customHeight="1">
      <c r="A76" s="38"/>
      <c r="B76" s="44"/>
      <c r="C76" s="296" t="s">
        <v>101</v>
      </c>
      <c r="D76" s="297" t="s">
        <v>1</v>
      </c>
      <c r="E76" s="298" t="s">
        <v>1</v>
      </c>
      <c r="F76" s="299">
        <v>1</v>
      </c>
      <c r="G76" s="38"/>
      <c r="H76" s="44"/>
    </row>
    <row r="77" spans="1:8" s="2" customFormat="1" ht="16.8" customHeight="1">
      <c r="A77" s="38"/>
      <c r="B77" s="44"/>
      <c r="C77" s="300" t="s">
        <v>101</v>
      </c>
      <c r="D77" s="300" t="s">
        <v>87</v>
      </c>
      <c r="E77" s="17" t="s">
        <v>1</v>
      </c>
      <c r="F77" s="301">
        <v>1</v>
      </c>
      <c r="G77" s="38"/>
      <c r="H77" s="44"/>
    </row>
    <row r="78" spans="1:8" s="2" customFormat="1" ht="16.8" customHeight="1">
      <c r="A78" s="38"/>
      <c r="B78" s="44"/>
      <c r="C78" s="302" t="s">
        <v>1329</v>
      </c>
      <c r="D78" s="38"/>
      <c r="E78" s="38"/>
      <c r="F78" s="38"/>
      <c r="G78" s="38"/>
      <c r="H78" s="44"/>
    </row>
    <row r="79" spans="1:8" s="2" customFormat="1" ht="16.8" customHeight="1">
      <c r="A79" s="38"/>
      <c r="B79" s="44"/>
      <c r="C79" s="300" t="s">
        <v>160</v>
      </c>
      <c r="D79" s="300" t="s">
        <v>161</v>
      </c>
      <c r="E79" s="17" t="s">
        <v>147</v>
      </c>
      <c r="F79" s="301">
        <v>4</v>
      </c>
      <c r="G79" s="38"/>
      <c r="H79" s="44"/>
    </row>
    <row r="80" spans="1:8" s="2" customFormat="1" ht="16.8" customHeight="1">
      <c r="A80" s="38"/>
      <c r="B80" s="44"/>
      <c r="C80" s="300" t="s">
        <v>164</v>
      </c>
      <c r="D80" s="300" t="s">
        <v>165</v>
      </c>
      <c r="E80" s="17" t="s">
        <v>147</v>
      </c>
      <c r="F80" s="301">
        <v>112</v>
      </c>
      <c r="G80" s="38"/>
      <c r="H80" s="44"/>
    </row>
    <row r="81" spans="1:8" s="2" customFormat="1" ht="26.4" customHeight="1">
      <c r="A81" s="38"/>
      <c r="B81" s="44"/>
      <c r="C81" s="295" t="s">
        <v>1330</v>
      </c>
      <c r="D81" s="295" t="s">
        <v>91</v>
      </c>
      <c r="E81" s="38"/>
      <c r="F81" s="38"/>
      <c r="G81" s="38"/>
      <c r="H81" s="44"/>
    </row>
    <row r="82" spans="1:8" s="2" customFormat="1" ht="16.8" customHeight="1">
      <c r="A82" s="38"/>
      <c r="B82" s="44"/>
      <c r="C82" s="296" t="s">
        <v>169</v>
      </c>
      <c r="D82" s="297" t="s">
        <v>1</v>
      </c>
      <c r="E82" s="298" t="s">
        <v>1</v>
      </c>
      <c r="F82" s="299">
        <v>1</v>
      </c>
      <c r="G82" s="38"/>
      <c r="H82" s="44"/>
    </row>
    <row r="83" spans="1:8" s="2" customFormat="1" ht="16.8" customHeight="1">
      <c r="A83" s="38"/>
      <c r="B83" s="44"/>
      <c r="C83" s="300" t="s">
        <v>169</v>
      </c>
      <c r="D83" s="300" t="s">
        <v>87</v>
      </c>
      <c r="E83" s="17" t="s">
        <v>1</v>
      </c>
      <c r="F83" s="301">
        <v>1</v>
      </c>
      <c r="G83" s="38"/>
      <c r="H83" s="44"/>
    </row>
    <row r="84" spans="1:8" s="2" customFormat="1" ht="16.8" customHeight="1">
      <c r="A84" s="38"/>
      <c r="B84" s="44"/>
      <c r="C84" s="302" t="s">
        <v>1329</v>
      </c>
      <c r="D84" s="38"/>
      <c r="E84" s="38"/>
      <c r="F84" s="38"/>
      <c r="G84" s="38"/>
      <c r="H84" s="44"/>
    </row>
    <row r="85" spans="1:8" s="2" customFormat="1" ht="16.8" customHeight="1">
      <c r="A85" s="38"/>
      <c r="B85" s="44"/>
      <c r="C85" s="300" t="s">
        <v>651</v>
      </c>
      <c r="D85" s="300" t="s">
        <v>652</v>
      </c>
      <c r="E85" s="17" t="s">
        <v>147</v>
      </c>
      <c r="F85" s="301">
        <v>13</v>
      </c>
      <c r="G85" s="38"/>
      <c r="H85" s="44"/>
    </row>
    <row r="86" spans="1:8" s="2" customFormat="1" ht="16.8" customHeight="1">
      <c r="A86" s="38"/>
      <c r="B86" s="44"/>
      <c r="C86" s="300" t="s">
        <v>661</v>
      </c>
      <c r="D86" s="300" t="s">
        <v>662</v>
      </c>
      <c r="E86" s="17" t="s">
        <v>147</v>
      </c>
      <c r="F86" s="301">
        <v>3</v>
      </c>
      <c r="G86" s="38"/>
      <c r="H86" s="44"/>
    </row>
    <row r="87" spans="1:8" s="2" customFormat="1" ht="16.8" customHeight="1">
      <c r="A87" s="38"/>
      <c r="B87" s="44"/>
      <c r="C87" s="296" t="s">
        <v>170</v>
      </c>
      <c r="D87" s="297" t="s">
        <v>1</v>
      </c>
      <c r="E87" s="298" t="s">
        <v>1</v>
      </c>
      <c r="F87" s="299">
        <v>1</v>
      </c>
      <c r="G87" s="38"/>
      <c r="H87" s="44"/>
    </row>
    <row r="88" spans="1:8" s="2" customFormat="1" ht="16.8" customHeight="1">
      <c r="A88" s="38"/>
      <c r="B88" s="44"/>
      <c r="C88" s="300" t="s">
        <v>170</v>
      </c>
      <c r="D88" s="300" t="s">
        <v>87</v>
      </c>
      <c r="E88" s="17" t="s">
        <v>1</v>
      </c>
      <c r="F88" s="301">
        <v>1</v>
      </c>
      <c r="G88" s="38"/>
      <c r="H88" s="44"/>
    </row>
    <row r="89" spans="1:8" s="2" customFormat="1" ht="16.8" customHeight="1">
      <c r="A89" s="38"/>
      <c r="B89" s="44"/>
      <c r="C89" s="302" t="s">
        <v>1329</v>
      </c>
      <c r="D89" s="38"/>
      <c r="E89" s="38"/>
      <c r="F89" s="38"/>
      <c r="G89" s="38"/>
      <c r="H89" s="44"/>
    </row>
    <row r="90" spans="1:8" s="2" customFormat="1" ht="16.8" customHeight="1">
      <c r="A90" s="38"/>
      <c r="B90" s="44"/>
      <c r="C90" s="300" t="s">
        <v>651</v>
      </c>
      <c r="D90" s="300" t="s">
        <v>652</v>
      </c>
      <c r="E90" s="17" t="s">
        <v>147</v>
      </c>
      <c r="F90" s="301">
        <v>13</v>
      </c>
      <c r="G90" s="38"/>
      <c r="H90" s="44"/>
    </row>
    <row r="91" spans="1:8" s="2" customFormat="1" ht="16.8" customHeight="1">
      <c r="A91" s="38"/>
      <c r="B91" s="44"/>
      <c r="C91" s="300" t="s">
        <v>661</v>
      </c>
      <c r="D91" s="300" t="s">
        <v>662</v>
      </c>
      <c r="E91" s="17" t="s">
        <v>147</v>
      </c>
      <c r="F91" s="301">
        <v>3</v>
      </c>
      <c r="G91" s="38"/>
      <c r="H91" s="44"/>
    </row>
    <row r="92" spans="1:8" s="2" customFormat="1" ht="16.8" customHeight="1">
      <c r="A92" s="38"/>
      <c r="B92" s="44"/>
      <c r="C92" s="296" t="s">
        <v>171</v>
      </c>
      <c r="D92" s="297" t="s">
        <v>1</v>
      </c>
      <c r="E92" s="298" t="s">
        <v>1</v>
      </c>
      <c r="F92" s="299">
        <v>1</v>
      </c>
      <c r="G92" s="38"/>
      <c r="H92" s="44"/>
    </row>
    <row r="93" spans="1:8" s="2" customFormat="1" ht="16.8" customHeight="1">
      <c r="A93" s="38"/>
      <c r="B93" s="44"/>
      <c r="C93" s="300" t="s">
        <v>171</v>
      </c>
      <c r="D93" s="300" t="s">
        <v>87</v>
      </c>
      <c r="E93" s="17" t="s">
        <v>1</v>
      </c>
      <c r="F93" s="301">
        <v>1</v>
      </c>
      <c r="G93" s="38"/>
      <c r="H93" s="44"/>
    </row>
    <row r="94" spans="1:8" s="2" customFormat="1" ht="16.8" customHeight="1">
      <c r="A94" s="38"/>
      <c r="B94" s="44"/>
      <c r="C94" s="302" t="s">
        <v>1329</v>
      </c>
      <c r="D94" s="38"/>
      <c r="E94" s="38"/>
      <c r="F94" s="38"/>
      <c r="G94" s="38"/>
      <c r="H94" s="44"/>
    </row>
    <row r="95" spans="1:8" s="2" customFormat="1" ht="16.8" customHeight="1">
      <c r="A95" s="38"/>
      <c r="B95" s="44"/>
      <c r="C95" s="300" t="s">
        <v>651</v>
      </c>
      <c r="D95" s="300" t="s">
        <v>652</v>
      </c>
      <c r="E95" s="17" t="s">
        <v>147</v>
      </c>
      <c r="F95" s="301">
        <v>13</v>
      </c>
      <c r="G95" s="38"/>
      <c r="H95" s="44"/>
    </row>
    <row r="96" spans="1:8" s="2" customFormat="1" ht="16.8" customHeight="1">
      <c r="A96" s="38"/>
      <c r="B96" s="44"/>
      <c r="C96" s="300" t="s">
        <v>661</v>
      </c>
      <c r="D96" s="300" t="s">
        <v>662</v>
      </c>
      <c r="E96" s="17" t="s">
        <v>147</v>
      </c>
      <c r="F96" s="301">
        <v>3</v>
      </c>
      <c r="G96" s="38"/>
      <c r="H96" s="44"/>
    </row>
    <row r="97" spans="1:8" s="2" customFormat="1" ht="16.8" customHeight="1">
      <c r="A97" s="38"/>
      <c r="B97" s="44"/>
      <c r="C97" s="296" t="s">
        <v>172</v>
      </c>
      <c r="D97" s="297" t="s">
        <v>1</v>
      </c>
      <c r="E97" s="298" t="s">
        <v>1</v>
      </c>
      <c r="F97" s="299">
        <v>167.15</v>
      </c>
      <c r="G97" s="38"/>
      <c r="H97" s="44"/>
    </row>
    <row r="98" spans="1:8" s="2" customFormat="1" ht="16.8" customHeight="1">
      <c r="A98" s="38"/>
      <c r="B98" s="44"/>
      <c r="C98" s="300" t="s">
        <v>172</v>
      </c>
      <c r="D98" s="300" t="s">
        <v>314</v>
      </c>
      <c r="E98" s="17" t="s">
        <v>1</v>
      </c>
      <c r="F98" s="301">
        <v>167.15</v>
      </c>
      <c r="G98" s="38"/>
      <c r="H98" s="44"/>
    </row>
    <row r="99" spans="1:8" s="2" customFormat="1" ht="16.8" customHeight="1">
      <c r="A99" s="38"/>
      <c r="B99" s="44"/>
      <c r="C99" s="302" t="s">
        <v>1329</v>
      </c>
      <c r="D99" s="38"/>
      <c r="E99" s="38"/>
      <c r="F99" s="38"/>
      <c r="G99" s="38"/>
      <c r="H99" s="44"/>
    </row>
    <row r="100" spans="1:8" s="2" customFormat="1" ht="16.8" customHeight="1">
      <c r="A100" s="38"/>
      <c r="B100" s="44"/>
      <c r="C100" s="300" t="s">
        <v>309</v>
      </c>
      <c r="D100" s="300" t="s">
        <v>310</v>
      </c>
      <c r="E100" s="17" t="s">
        <v>311</v>
      </c>
      <c r="F100" s="301">
        <v>167.15</v>
      </c>
      <c r="G100" s="38"/>
      <c r="H100" s="44"/>
    </row>
    <row r="101" spans="1:8" s="2" customFormat="1" ht="16.8" customHeight="1">
      <c r="A101" s="38"/>
      <c r="B101" s="44"/>
      <c r="C101" s="300" t="s">
        <v>325</v>
      </c>
      <c r="D101" s="300" t="s">
        <v>326</v>
      </c>
      <c r="E101" s="17" t="s">
        <v>311</v>
      </c>
      <c r="F101" s="301">
        <v>263.439</v>
      </c>
      <c r="G101" s="38"/>
      <c r="H101" s="44"/>
    </row>
    <row r="102" spans="1:8" s="2" customFormat="1" ht="16.8" customHeight="1">
      <c r="A102" s="38"/>
      <c r="B102" s="44"/>
      <c r="C102" s="296" t="s">
        <v>174</v>
      </c>
      <c r="D102" s="297" t="s">
        <v>1</v>
      </c>
      <c r="E102" s="298" t="s">
        <v>1</v>
      </c>
      <c r="F102" s="299">
        <v>96.289</v>
      </c>
      <c r="G102" s="38"/>
      <c r="H102" s="44"/>
    </row>
    <row r="103" spans="1:8" s="2" customFormat="1" ht="16.8" customHeight="1">
      <c r="A103" s="38"/>
      <c r="B103" s="44"/>
      <c r="C103" s="300" t="s">
        <v>174</v>
      </c>
      <c r="D103" s="300" t="s">
        <v>319</v>
      </c>
      <c r="E103" s="17" t="s">
        <v>1</v>
      </c>
      <c r="F103" s="301">
        <v>96.289</v>
      </c>
      <c r="G103" s="38"/>
      <c r="H103" s="44"/>
    </row>
    <row r="104" spans="1:8" s="2" customFormat="1" ht="16.8" customHeight="1">
      <c r="A104" s="38"/>
      <c r="B104" s="44"/>
      <c r="C104" s="302" t="s">
        <v>1329</v>
      </c>
      <c r="D104" s="38"/>
      <c r="E104" s="38"/>
      <c r="F104" s="38"/>
      <c r="G104" s="38"/>
      <c r="H104" s="44"/>
    </row>
    <row r="105" spans="1:8" s="2" customFormat="1" ht="16.8" customHeight="1">
      <c r="A105" s="38"/>
      <c r="B105" s="44"/>
      <c r="C105" s="300" t="s">
        <v>315</v>
      </c>
      <c r="D105" s="300" t="s">
        <v>316</v>
      </c>
      <c r="E105" s="17" t="s">
        <v>311</v>
      </c>
      <c r="F105" s="301">
        <v>96.289</v>
      </c>
      <c r="G105" s="38"/>
      <c r="H105" s="44"/>
    </row>
    <row r="106" spans="1:8" s="2" customFormat="1" ht="16.8" customHeight="1">
      <c r="A106" s="38"/>
      <c r="B106" s="44"/>
      <c r="C106" s="300" t="s">
        <v>325</v>
      </c>
      <c r="D106" s="300" t="s">
        <v>326</v>
      </c>
      <c r="E106" s="17" t="s">
        <v>311</v>
      </c>
      <c r="F106" s="301">
        <v>263.439</v>
      </c>
      <c r="G106" s="38"/>
      <c r="H106" s="44"/>
    </row>
    <row r="107" spans="1:8" s="2" customFormat="1" ht="16.8" customHeight="1">
      <c r="A107" s="38"/>
      <c r="B107" s="44"/>
      <c r="C107" s="296" t="s">
        <v>176</v>
      </c>
      <c r="D107" s="297" t="s">
        <v>1</v>
      </c>
      <c r="E107" s="298" t="s">
        <v>1</v>
      </c>
      <c r="F107" s="299">
        <v>86.011</v>
      </c>
      <c r="G107" s="38"/>
      <c r="H107" s="44"/>
    </row>
    <row r="108" spans="1:8" s="2" customFormat="1" ht="16.8" customHeight="1">
      <c r="A108" s="38"/>
      <c r="B108" s="44"/>
      <c r="C108" s="300" t="s">
        <v>176</v>
      </c>
      <c r="D108" s="300" t="s">
        <v>324</v>
      </c>
      <c r="E108" s="17" t="s">
        <v>1</v>
      </c>
      <c r="F108" s="301">
        <v>86.011</v>
      </c>
      <c r="G108" s="38"/>
      <c r="H108" s="44"/>
    </row>
    <row r="109" spans="1:8" s="2" customFormat="1" ht="16.8" customHeight="1">
      <c r="A109" s="38"/>
      <c r="B109" s="44"/>
      <c r="C109" s="302" t="s">
        <v>1329</v>
      </c>
      <c r="D109" s="38"/>
      <c r="E109" s="38"/>
      <c r="F109" s="38"/>
      <c r="G109" s="38"/>
      <c r="H109" s="44"/>
    </row>
    <row r="110" spans="1:8" s="2" customFormat="1" ht="16.8" customHeight="1">
      <c r="A110" s="38"/>
      <c r="B110" s="44"/>
      <c r="C110" s="300" t="s">
        <v>320</v>
      </c>
      <c r="D110" s="300" t="s">
        <v>321</v>
      </c>
      <c r="E110" s="17" t="s">
        <v>311</v>
      </c>
      <c r="F110" s="301">
        <v>86.011</v>
      </c>
      <c r="G110" s="38"/>
      <c r="H110" s="44"/>
    </row>
    <row r="111" spans="1:8" s="2" customFormat="1" ht="16.8" customHeight="1">
      <c r="A111" s="38"/>
      <c r="B111" s="44"/>
      <c r="C111" s="300" t="s">
        <v>331</v>
      </c>
      <c r="D111" s="300" t="s">
        <v>332</v>
      </c>
      <c r="E111" s="17" t="s">
        <v>311</v>
      </c>
      <c r="F111" s="301">
        <v>2239.122</v>
      </c>
      <c r="G111" s="38"/>
      <c r="H111" s="44"/>
    </row>
    <row r="112" spans="1:8" s="2" customFormat="1" ht="16.8" customHeight="1">
      <c r="A112" s="38"/>
      <c r="B112" s="44"/>
      <c r="C112" s="296" t="s">
        <v>178</v>
      </c>
      <c r="D112" s="297" t="s">
        <v>1</v>
      </c>
      <c r="E112" s="298" t="s">
        <v>1</v>
      </c>
      <c r="F112" s="299">
        <v>888.772</v>
      </c>
      <c r="G112" s="38"/>
      <c r="H112" s="44"/>
    </row>
    <row r="113" spans="1:8" s="2" customFormat="1" ht="16.8" customHeight="1">
      <c r="A113" s="38"/>
      <c r="B113" s="44"/>
      <c r="C113" s="300" t="s">
        <v>178</v>
      </c>
      <c r="D113" s="300" t="s">
        <v>351</v>
      </c>
      <c r="E113" s="17" t="s">
        <v>1</v>
      </c>
      <c r="F113" s="301">
        <v>888.772</v>
      </c>
      <c r="G113" s="38"/>
      <c r="H113" s="44"/>
    </row>
    <row r="114" spans="1:8" s="2" customFormat="1" ht="16.8" customHeight="1">
      <c r="A114" s="38"/>
      <c r="B114" s="44"/>
      <c r="C114" s="302" t="s">
        <v>1329</v>
      </c>
      <c r="D114" s="38"/>
      <c r="E114" s="38"/>
      <c r="F114" s="38"/>
      <c r="G114" s="38"/>
      <c r="H114" s="44"/>
    </row>
    <row r="115" spans="1:8" s="2" customFormat="1" ht="16.8" customHeight="1">
      <c r="A115" s="38"/>
      <c r="B115" s="44"/>
      <c r="C115" s="300" t="s">
        <v>347</v>
      </c>
      <c r="D115" s="300" t="s">
        <v>348</v>
      </c>
      <c r="E115" s="17" t="s">
        <v>311</v>
      </c>
      <c r="F115" s="301">
        <v>888.772</v>
      </c>
      <c r="G115" s="38"/>
      <c r="H115" s="44"/>
    </row>
    <row r="116" spans="1:8" s="2" customFormat="1" ht="16.8" customHeight="1">
      <c r="A116" s="38"/>
      <c r="B116" s="44"/>
      <c r="C116" s="300" t="s">
        <v>342</v>
      </c>
      <c r="D116" s="300" t="s">
        <v>343</v>
      </c>
      <c r="E116" s="17" t="s">
        <v>311</v>
      </c>
      <c r="F116" s="301">
        <v>888.772</v>
      </c>
      <c r="G116" s="38"/>
      <c r="H116" s="44"/>
    </row>
    <row r="117" spans="1:8" s="2" customFormat="1" ht="16.8" customHeight="1">
      <c r="A117" s="38"/>
      <c r="B117" s="44"/>
      <c r="C117" s="296" t="s">
        <v>181</v>
      </c>
      <c r="D117" s="297" t="s">
        <v>1</v>
      </c>
      <c r="E117" s="298" t="s">
        <v>1</v>
      </c>
      <c r="F117" s="299">
        <v>5.544</v>
      </c>
      <c r="G117" s="38"/>
      <c r="H117" s="44"/>
    </row>
    <row r="118" spans="1:8" s="2" customFormat="1" ht="16.8" customHeight="1">
      <c r="A118" s="38"/>
      <c r="B118" s="44"/>
      <c r="C118" s="300" t="s">
        <v>181</v>
      </c>
      <c r="D118" s="300" t="s">
        <v>580</v>
      </c>
      <c r="E118" s="17" t="s">
        <v>1</v>
      </c>
      <c r="F118" s="301">
        <v>5.544</v>
      </c>
      <c r="G118" s="38"/>
      <c r="H118" s="44"/>
    </row>
    <row r="119" spans="1:8" s="2" customFormat="1" ht="16.8" customHeight="1">
      <c r="A119" s="38"/>
      <c r="B119" s="44"/>
      <c r="C119" s="302" t="s">
        <v>1329</v>
      </c>
      <c r="D119" s="38"/>
      <c r="E119" s="38"/>
      <c r="F119" s="38"/>
      <c r="G119" s="38"/>
      <c r="H119" s="44"/>
    </row>
    <row r="120" spans="1:8" s="2" customFormat="1" ht="16.8" customHeight="1">
      <c r="A120" s="38"/>
      <c r="B120" s="44"/>
      <c r="C120" s="300" t="s">
        <v>576</v>
      </c>
      <c r="D120" s="300" t="s">
        <v>577</v>
      </c>
      <c r="E120" s="17" t="s">
        <v>354</v>
      </c>
      <c r="F120" s="301">
        <v>5.544</v>
      </c>
      <c r="G120" s="38"/>
      <c r="H120" s="44"/>
    </row>
    <row r="121" spans="1:8" s="2" customFormat="1" ht="16.8" customHeight="1">
      <c r="A121" s="38"/>
      <c r="B121" s="44"/>
      <c r="C121" s="300" t="s">
        <v>618</v>
      </c>
      <c r="D121" s="300" t="s">
        <v>619</v>
      </c>
      <c r="E121" s="17" t="s">
        <v>147</v>
      </c>
      <c r="F121" s="301">
        <v>5.544</v>
      </c>
      <c r="G121" s="38"/>
      <c r="H121" s="44"/>
    </row>
    <row r="122" spans="1:8" s="2" customFormat="1" ht="16.8" customHeight="1">
      <c r="A122" s="38"/>
      <c r="B122" s="44"/>
      <c r="C122" s="296" t="s">
        <v>183</v>
      </c>
      <c r="D122" s="297" t="s">
        <v>1</v>
      </c>
      <c r="E122" s="298" t="s">
        <v>1</v>
      </c>
      <c r="F122" s="299">
        <v>2153.111</v>
      </c>
      <c r="G122" s="38"/>
      <c r="H122" s="44"/>
    </row>
    <row r="123" spans="1:8" s="2" customFormat="1" ht="16.8" customHeight="1">
      <c r="A123" s="38"/>
      <c r="B123" s="44"/>
      <c r="C123" s="300" t="s">
        <v>183</v>
      </c>
      <c r="D123" s="300" t="s">
        <v>341</v>
      </c>
      <c r="E123" s="17" t="s">
        <v>1</v>
      </c>
      <c r="F123" s="301">
        <v>2153.111</v>
      </c>
      <c r="G123" s="38"/>
      <c r="H123" s="44"/>
    </row>
    <row r="124" spans="1:8" s="2" customFormat="1" ht="16.8" customHeight="1">
      <c r="A124" s="38"/>
      <c r="B124" s="44"/>
      <c r="C124" s="302" t="s">
        <v>1329</v>
      </c>
      <c r="D124" s="38"/>
      <c r="E124" s="38"/>
      <c r="F124" s="38"/>
      <c r="G124" s="38"/>
      <c r="H124" s="44"/>
    </row>
    <row r="125" spans="1:8" s="2" customFormat="1" ht="16.8" customHeight="1">
      <c r="A125" s="38"/>
      <c r="B125" s="44"/>
      <c r="C125" s="300" t="s">
        <v>337</v>
      </c>
      <c r="D125" s="300" t="s">
        <v>338</v>
      </c>
      <c r="E125" s="17" t="s">
        <v>311</v>
      </c>
      <c r="F125" s="301">
        <v>2153.111</v>
      </c>
      <c r="G125" s="38"/>
      <c r="H125" s="44"/>
    </row>
    <row r="126" spans="1:8" s="2" customFormat="1" ht="16.8" customHeight="1">
      <c r="A126" s="38"/>
      <c r="B126" s="44"/>
      <c r="C126" s="300" t="s">
        <v>331</v>
      </c>
      <c r="D126" s="300" t="s">
        <v>332</v>
      </c>
      <c r="E126" s="17" t="s">
        <v>311</v>
      </c>
      <c r="F126" s="301">
        <v>2239.122</v>
      </c>
      <c r="G126" s="38"/>
      <c r="H126" s="44"/>
    </row>
    <row r="127" spans="1:8" s="2" customFormat="1" ht="16.8" customHeight="1">
      <c r="A127" s="38"/>
      <c r="B127" s="44"/>
      <c r="C127" s="296" t="s">
        <v>185</v>
      </c>
      <c r="D127" s="297" t="s">
        <v>1</v>
      </c>
      <c r="E127" s="298" t="s">
        <v>1</v>
      </c>
      <c r="F127" s="299">
        <v>974.986</v>
      </c>
      <c r="G127" s="38"/>
      <c r="H127" s="44"/>
    </row>
    <row r="128" spans="1:8" s="2" customFormat="1" ht="16.8" customHeight="1">
      <c r="A128" s="38"/>
      <c r="B128" s="44"/>
      <c r="C128" s="300" t="s">
        <v>189</v>
      </c>
      <c r="D128" s="300" t="s">
        <v>190</v>
      </c>
      <c r="E128" s="17" t="s">
        <v>1</v>
      </c>
      <c r="F128" s="301">
        <v>810.789</v>
      </c>
      <c r="G128" s="38"/>
      <c r="H128" s="44"/>
    </row>
    <row r="129" spans="1:8" s="2" customFormat="1" ht="16.8" customHeight="1">
      <c r="A129" s="38"/>
      <c r="B129" s="44"/>
      <c r="C129" s="300" t="s">
        <v>191</v>
      </c>
      <c r="D129" s="300" t="s">
        <v>192</v>
      </c>
      <c r="E129" s="17" t="s">
        <v>1</v>
      </c>
      <c r="F129" s="301">
        <v>30.187</v>
      </c>
      <c r="G129" s="38"/>
      <c r="H129" s="44"/>
    </row>
    <row r="130" spans="1:8" s="2" customFormat="1" ht="16.8" customHeight="1">
      <c r="A130" s="38"/>
      <c r="B130" s="44"/>
      <c r="C130" s="300" t="s">
        <v>256</v>
      </c>
      <c r="D130" s="300" t="s">
        <v>257</v>
      </c>
      <c r="E130" s="17" t="s">
        <v>1</v>
      </c>
      <c r="F130" s="301">
        <v>134.01</v>
      </c>
      <c r="G130" s="38"/>
      <c r="H130" s="44"/>
    </row>
    <row r="131" spans="1:8" s="2" customFormat="1" ht="16.8" customHeight="1">
      <c r="A131" s="38"/>
      <c r="B131" s="44"/>
      <c r="C131" s="300" t="s">
        <v>185</v>
      </c>
      <c r="D131" s="300" t="s">
        <v>154</v>
      </c>
      <c r="E131" s="17" t="s">
        <v>1</v>
      </c>
      <c r="F131" s="301">
        <v>974.986</v>
      </c>
      <c r="G131" s="38"/>
      <c r="H131" s="44"/>
    </row>
    <row r="132" spans="1:8" s="2" customFormat="1" ht="16.8" customHeight="1">
      <c r="A132" s="38"/>
      <c r="B132" s="44"/>
      <c r="C132" s="302" t="s">
        <v>1329</v>
      </c>
      <c r="D132" s="38"/>
      <c r="E132" s="38"/>
      <c r="F132" s="38"/>
      <c r="G132" s="38"/>
      <c r="H132" s="44"/>
    </row>
    <row r="133" spans="1:8" s="2" customFormat="1" ht="16.8" customHeight="1">
      <c r="A133" s="38"/>
      <c r="B133" s="44"/>
      <c r="C133" s="300" t="s">
        <v>463</v>
      </c>
      <c r="D133" s="300" t="s">
        <v>464</v>
      </c>
      <c r="E133" s="17" t="s">
        <v>311</v>
      </c>
      <c r="F133" s="301">
        <v>974.986</v>
      </c>
      <c r="G133" s="38"/>
      <c r="H133" s="44"/>
    </row>
    <row r="134" spans="1:8" s="2" customFormat="1" ht="16.8" customHeight="1">
      <c r="A134" s="38"/>
      <c r="B134" s="44"/>
      <c r="C134" s="300" t="s">
        <v>389</v>
      </c>
      <c r="D134" s="300" t="s">
        <v>390</v>
      </c>
      <c r="E134" s="17" t="s">
        <v>311</v>
      </c>
      <c r="F134" s="301">
        <v>1563.698</v>
      </c>
      <c r="G134" s="38"/>
      <c r="H134" s="44"/>
    </row>
    <row r="135" spans="1:8" s="2" customFormat="1" ht="16.8" customHeight="1">
      <c r="A135" s="38"/>
      <c r="B135" s="44"/>
      <c r="C135" s="296" t="s">
        <v>187</v>
      </c>
      <c r="D135" s="297" t="s">
        <v>1</v>
      </c>
      <c r="E135" s="298" t="s">
        <v>1</v>
      </c>
      <c r="F135" s="299">
        <v>840.976</v>
      </c>
      <c r="G135" s="38"/>
      <c r="H135" s="44"/>
    </row>
    <row r="136" spans="1:8" s="2" customFormat="1" ht="16.8" customHeight="1">
      <c r="A136" s="38"/>
      <c r="B136" s="44"/>
      <c r="C136" s="300" t="s">
        <v>189</v>
      </c>
      <c r="D136" s="300" t="s">
        <v>190</v>
      </c>
      <c r="E136" s="17" t="s">
        <v>1</v>
      </c>
      <c r="F136" s="301">
        <v>810.789</v>
      </c>
      <c r="G136" s="38"/>
      <c r="H136" s="44"/>
    </row>
    <row r="137" spans="1:8" s="2" customFormat="1" ht="16.8" customHeight="1">
      <c r="A137" s="38"/>
      <c r="B137" s="44"/>
      <c r="C137" s="300" t="s">
        <v>191</v>
      </c>
      <c r="D137" s="300" t="s">
        <v>192</v>
      </c>
      <c r="E137" s="17" t="s">
        <v>1</v>
      </c>
      <c r="F137" s="301">
        <v>30.187</v>
      </c>
      <c r="G137" s="38"/>
      <c r="H137" s="44"/>
    </row>
    <row r="138" spans="1:8" s="2" customFormat="1" ht="16.8" customHeight="1">
      <c r="A138" s="38"/>
      <c r="B138" s="44"/>
      <c r="C138" s="300" t="s">
        <v>187</v>
      </c>
      <c r="D138" s="300" t="s">
        <v>467</v>
      </c>
      <c r="E138" s="17" t="s">
        <v>1</v>
      </c>
      <c r="F138" s="301">
        <v>840.976</v>
      </c>
      <c r="G138" s="38"/>
      <c r="H138" s="44"/>
    </row>
    <row r="139" spans="1:8" s="2" customFormat="1" ht="16.8" customHeight="1">
      <c r="A139" s="38"/>
      <c r="B139" s="44"/>
      <c r="C139" s="302" t="s">
        <v>1329</v>
      </c>
      <c r="D139" s="38"/>
      <c r="E139" s="38"/>
      <c r="F139" s="38"/>
      <c r="G139" s="38"/>
      <c r="H139" s="44"/>
    </row>
    <row r="140" spans="1:8" s="2" customFormat="1" ht="16.8" customHeight="1">
      <c r="A140" s="38"/>
      <c r="B140" s="44"/>
      <c r="C140" s="300" t="s">
        <v>463</v>
      </c>
      <c r="D140" s="300" t="s">
        <v>464</v>
      </c>
      <c r="E140" s="17" t="s">
        <v>311</v>
      </c>
      <c r="F140" s="301">
        <v>974.986</v>
      </c>
      <c r="G140" s="38"/>
      <c r="H140" s="44"/>
    </row>
    <row r="141" spans="1:8" s="2" customFormat="1" ht="16.8" customHeight="1">
      <c r="A141" s="38"/>
      <c r="B141" s="44"/>
      <c r="C141" s="300" t="s">
        <v>424</v>
      </c>
      <c r="D141" s="300" t="s">
        <v>425</v>
      </c>
      <c r="E141" s="17" t="s">
        <v>311</v>
      </c>
      <c r="F141" s="301">
        <v>840.976</v>
      </c>
      <c r="G141" s="38"/>
      <c r="H141" s="44"/>
    </row>
    <row r="142" spans="1:8" s="2" customFormat="1" ht="16.8" customHeight="1">
      <c r="A142" s="38"/>
      <c r="B142" s="44"/>
      <c r="C142" s="296" t="s">
        <v>189</v>
      </c>
      <c r="D142" s="297" t="s">
        <v>1</v>
      </c>
      <c r="E142" s="298" t="s">
        <v>1</v>
      </c>
      <c r="F142" s="299">
        <v>810.789</v>
      </c>
      <c r="G142" s="38"/>
      <c r="H142" s="44"/>
    </row>
    <row r="143" spans="1:8" s="2" customFormat="1" ht="16.8" customHeight="1">
      <c r="A143" s="38"/>
      <c r="B143" s="44"/>
      <c r="C143" s="300" t="s">
        <v>189</v>
      </c>
      <c r="D143" s="300" t="s">
        <v>190</v>
      </c>
      <c r="E143" s="17" t="s">
        <v>1</v>
      </c>
      <c r="F143" s="301">
        <v>810.789</v>
      </c>
      <c r="G143" s="38"/>
      <c r="H143" s="44"/>
    </row>
    <row r="144" spans="1:8" s="2" customFormat="1" ht="16.8" customHeight="1">
      <c r="A144" s="38"/>
      <c r="B144" s="44"/>
      <c r="C144" s="302" t="s">
        <v>1329</v>
      </c>
      <c r="D144" s="38"/>
      <c r="E144" s="38"/>
      <c r="F144" s="38"/>
      <c r="G144" s="38"/>
      <c r="H144" s="44"/>
    </row>
    <row r="145" spans="1:8" s="2" customFormat="1" ht="16.8" customHeight="1">
      <c r="A145" s="38"/>
      <c r="B145" s="44"/>
      <c r="C145" s="300" t="s">
        <v>463</v>
      </c>
      <c r="D145" s="300" t="s">
        <v>464</v>
      </c>
      <c r="E145" s="17" t="s">
        <v>311</v>
      </c>
      <c r="F145" s="301">
        <v>974.986</v>
      </c>
      <c r="G145" s="38"/>
      <c r="H145" s="44"/>
    </row>
    <row r="146" spans="1:8" s="2" customFormat="1" ht="16.8" customHeight="1">
      <c r="A146" s="38"/>
      <c r="B146" s="44"/>
      <c r="C146" s="300" t="s">
        <v>470</v>
      </c>
      <c r="D146" s="300" t="s">
        <v>471</v>
      </c>
      <c r="E146" s="17" t="s">
        <v>311</v>
      </c>
      <c r="F146" s="301">
        <v>827.005</v>
      </c>
      <c r="G146" s="38"/>
      <c r="H146" s="44"/>
    </row>
    <row r="147" spans="1:8" s="2" customFormat="1" ht="16.8" customHeight="1">
      <c r="A147" s="38"/>
      <c r="B147" s="44"/>
      <c r="C147" s="296" t="s">
        <v>191</v>
      </c>
      <c r="D147" s="297" t="s">
        <v>1</v>
      </c>
      <c r="E147" s="298" t="s">
        <v>1</v>
      </c>
      <c r="F147" s="299">
        <v>30.187</v>
      </c>
      <c r="G147" s="38"/>
      <c r="H147" s="44"/>
    </row>
    <row r="148" spans="1:8" s="2" customFormat="1" ht="16.8" customHeight="1">
      <c r="A148" s="38"/>
      <c r="B148" s="44"/>
      <c r="C148" s="300" t="s">
        <v>191</v>
      </c>
      <c r="D148" s="300" t="s">
        <v>192</v>
      </c>
      <c r="E148" s="17" t="s">
        <v>1</v>
      </c>
      <c r="F148" s="301">
        <v>30.187</v>
      </c>
      <c r="G148" s="38"/>
      <c r="H148" s="44"/>
    </row>
    <row r="149" spans="1:8" s="2" customFormat="1" ht="16.8" customHeight="1">
      <c r="A149" s="38"/>
      <c r="B149" s="44"/>
      <c r="C149" s="302" t="s">
        <v>1329</v>
      </c>
      <c r="D149" s="38"/>
      <c r="E149" s="38"/>
      <c r="F149" s="38"/>
      <c r="G149" s="38"/>
      <c r="H149" s="44"/>
    </row>
    <row r="150" spans="1:8" s="2" customFormat="1" ht="16.8" customHeight="1">
      <c r="A150" s="38"/>
      <c r="B150" s="44"/>
      <c r="C150" s="300" t="s">
        <v>463</v>
      </c>
      <c r="D150" s="300" t="s">
        <v>464</v>
      </c>
      <c r="E150" s="17" t="s">
        <v>311</v>
      </c>
      <c r="F150" s="301">
        <v>974.986</v>
      </c>
      <c r="G150" s="38"/>
      <c r="H150" s="44"/>
    </row>
    <row r="151" spans="1:8" s="2" customFormat="1" ht="16.8" customHeight="1">
      <c r="A151" s="38"/>
      <c r="B151" s="44"/>
      <c r="C151" s="300" t="s">
        <v>475</v>
      </c>
      <c r="D151" s="300" t="s">
        <v>476</v>
      </c>
      <c r="E151" s="17" t="s">
        <v>311</v>
      </c>
      <c r="F151" s="301">
        <v>30.791</v>
      </c>
      <c r="G151" s="38"/>
      <c r="H151" s="44"/>
    </row>
    <row r="152" spans="1:8" s="2" customFormat="1" ht="16.8" customHeight="1">
      <c r="A152" s="38"/>
      <c r="B152" s="44"/>
      <c r="C152" s="296" t="s">
        <v>193</v>
      </c>
      <c r="D152" s="297" t="s">
        <v>1</v>
      </c>
      <c r="E152" s="298" t="s">
        <v>1</v>
      </c>
      <c r="F152" s="299">
        <v>364.142</v>
      </c>
      <c r="G152" s="38"/>
      <c r="H152" s="44"/>
    </row>
    <row r="153" spans="1:8" s="2" customFormat="1" ht="16.8" customHeight="1">
      <c r="A153" s="38"/>
      <c r="B153" s="44"/>
      <c r="C153" s="300" t="s">
        <v>252</v>
      </c>
      <c r="D153" s="300" t="s">
        <v>484</v>
      </c>
      <c r="E153" s="17" t="s">
        <v>1</v>
      </c>
      <c r="F153" s="301">
        <v>56.71</v>
      </c>
      <c r="G153" s="38"/>
      <c r="H153" s="44"/>
    </row>
    <row r="154" spans="1:8" s="2" customFormat="1" ht="16.8" customHeight="1">
      <c r="A154" s="38"/>
      <c r="B154" s="44"/>
      <c r="C154" s="300" t="s">
        <v>199</v>
      </c>
      <c r="D154" s="300" t="s">
        <v>485</v>
      </c>
      <c r="E154" s="17" t="s">
        <v>1</v>
      </c>
      <c r="F154" s="301">
        <v>1</v>
      </c>
      <c r="G154" s="38"/>
      <c r="H154" s="44"/>
    </row>
    <row r="155" spans="1:8" s="2" customFormat="1" ht="16.8" customHeight="1">
      <c r="A155" s="38"/>
      <c r="B155" s="44"/>
      <c r="C155" s="300" t="s">
        <v>200</v>
      </c>
      <c r="D155" s="300" t="s">
        <v>201</v>
      </c>
      <c r="E155" s="17" t="s">
        <v>1</v>
      </c>
      <c r="F155" s="301">
        <v>81.272</v>
      </c>
      <c r="G155" s="38"/>
      <c r="H155" s="44"/>
    </row>
    <row r="156" spans="1:8" s="2" customFormat="1" ht="16.8" customHeight="1">
      <c r="A156" s="38"/>
      <c r="B156" s="44"/>
      <c r="C156" s="300" t="s">
        <v>204</v>
      </c>
      <c r="D156" s="300" t="s">
        <v>205</v>
      </c>
      <c r="E156" s="17" t="s">
        <v>1</v>
      </c>
      <c r="F156" s="301">
        <v>14.501</v>
      </c>
      <c r="G156" s="38"/>
      <c r="H156" s="44"/>
    </row>
    <row r="157" spans="1:8" s="2" customFormat="1" ht="16.8" customHeight="1">
      <c r="A157" s="38"/>
      <c r="B157" s="44"/>
      <c r="C157" s="300" t="s">
        <v>254</v>
      </c>
      <c r="D157" s="300" t="s">
        <v>255</v>
      </c>
      <c r="E157" s="17" t="s">
        <v>1</v>
      </c>
      <c r="F157" s="301">
        <v>22.785</v>
      </c>
      <c r="G157" s="38"/>
      <c r="H157" s="44"/>
    </row>
    <row r="158" spans="1:8" s="2" customFormat="1" ht="16.8" customHeight="1">
      <c r="A158" s="38"/>
      <c r="B158" s="44"/>
      <c r="C158" s="300" t="s">
        <v>288</v>
      </c>
      <c r="D158" s="300" t="s">
        <v>289</v>
      </c>
      <c r="E158" s="17" t="s">
        <v>1</v>
      </c>
      <c r="F158" s="301">
        <v>4.269</v>
      </c>
      <c r="G158" s="38"/>
      <c r="H158" s="44"/>
    </row>
    <row r="159" spans="1:8" s="2" customFormat="1" ht="16.8" customHeight="1">
      <c r="A159" s="38"/>
      <c r="B159" s="44"/>
      <c r="C159" s="300" t="s">
        <v>264</v>
      </c>
      <c r="D159" s="300" t="s">
        <v>486</v>
      </c>
      <c r="E159" s="17" t="s">
        <v>1</v>
      </c>
      <c r="F159" s="301">
        <v>155.104</v>
      </c>
      <c r="G159" s="38"/>
      <c r="H159" s="44"/>
    </row>
    <row r="160" spans="1:8" s="2" customFormat="1" ht="16.8" customHeight="1">
      <c r="A160" s="38"/>
      <c r="B160" s="44"/>
      <c r="C160" s="300" t="s">
        <v>195</v>
      </c>
      <c r="D160" s="300" t="s">
        <v>487</v>
      </c>
      <c r="E160" s="17" t="s">
        <v>1</v>
      </c>
      <c r="F160" s="301">
        <v>28.501</v>
      </c>
      <c r="G160" s="38"/>
      <c r="H160" s="44"/>
    </row>
    <row r="161" spans="1:8" s="2" customFormat="1" ht="16.8" customHeight="1">
      <c r="A161" s="38"/>
      <c r="B161" s="44"/>
      <c r="C161" s="300" t="s">
        <v>193</v>
      </c>
      <c r="D161" s="300" t="s">
        <v>154</v>
      </c>
      <c r="E161" s="17" t="s">
        <v>1</v>
      </c>
      <c r="F161" s="301">
        <v>364.142</v>
      </c>
      <c r="G161" s="38"/>
      <c r="H161" s="44"/>
    </row>
    <row r="162" spans="1:8" s="2" customFormat="1" ht="16.8" customHeight="1">
      <c r="A162" s="38"/>
      <c r="B162" s="44"/>
      <c r="C162" s="302" t="s">
        <v>1329</v>
      </c>
      <c r="D162" s="38"/>
      <c r="E162" s="38"/>
      <c r="F162" s="38"/>
      <c r="G162" s="38"/>
      <c r="H162" s="44"/>
    </row>
    <row r="163" spans="1:8" s="2" customFormat="1" ht="16.8" customHeight="1">
      <c r="A163" s="38"/>
      <c r="B163" s="44"/>
      <c r="C163" s="300" t="s">
        <v>480</v>
      </c>
      <c r="D163" s="300" t="s">
        <v>481</v>
      </c>
      <c r="E163" s="17" t="s">
        <v>311</v>
      </c>
      <c r="F163" s="301">
        <v>364.142</v>
      </c>
      <c r="G163" s="38"/>
      <c r="H163" s="44"/>
    </row>
    <row r="164" spans="1:8" s="2" customFormat="1" ht="16.8" customHeight="1">
      <c r="A164" s="38"/>
      <c r="B164" s="44"/>
      <c r="C164" s="300" t="s">
        <v>389</v>
      </c>
      <c r="D164" s="300" t="s">
        <v>390</v>
      </c>
      <c r="E164" s="17" t="s">
        <v>311</v>
      </c>
      <c r="F164" s="301">
        <v>1563.698</v>
      </c>
      <c r="G164" s="38"/>
      <c r="H164" s="44"/>
    </row>
    <row r="165" spans="1:8" s="2" customFormat="1" ht="16.8" customHeight="1">
      <c r="A165" s="38"/>
      <c r="B165" s="44"/>
      <c r="C165" s="296" t="s">
        <v>195</v>
      </c>
      <c r="D165" s="297" t="s">
        <v>1</v>
      </c>
      <c r="E165" s="298" t="s">
        <v>1</v>
      </c>
      <c r="F165" s="299">
        <v>28.501</v>
      </c>
      <c r="G165" s="38"/>
      <c r="H165" s="44"/>
    </row>
    <row r="166" spans="1:8" s="2" customFormat="1" ht="16.8" customHeight="1">
      <c r="A166" s="38"/>
      <c r="B166" s="44"/>
      <c r="C166" s="300" t="s">
        <v>195</v>
      </c>
      <c r="D166" s="300" t="s">
        <v>487</v>
      </c>
      <c r="E166" s="17" t="s">
        <v>1</v>
      </c>
      <c r="F166" s="301">
        <v>28.501</v>
      </c>
      <c r="G166" s="38"/>
      <c r="H166" s="44"/>
    </row>
    <row r="167" spans="1:8" s="2" customFormat="1" ht="16.8" customHeight="1">
      <c r="A167" s="38"/>
      <c r="B167" s="44"/>
      <c r="C167" s="302" t="s">
        <v>1329</v>
      </c>
      <c r="D167" s="38"/>
      <c r="E167" s="38"/>
      <c r="F167" s="38"/>
      <c r="G167" s="38"/>
      <c r="H167" s="44"/>
    </row>
    <row r="168" spans="1:8" s="2" customFormat="1" ht="16.8" customHeight="1">
      <c r="A168" s="38"/>
      <c r="B168" s="44"/>
      <c r="C168" s="300" t="s">
        <v>480</v>
      </c>
      <c r="D168" s="300" t="s">
        <v>481</v>
      </c>
      <c r="E168" s="17" t="s">
        <v>311</v>
      </c>
      <c r="F168" s="301">
        <v>364.142</v>
      </c>
      <c r="G168" s="38"/>
      <c r="H168" s="44"/>
    </row>
    <row r="169" spans="1:8" s="2" customFormat="1" ht="16.8" customHeight="1">
      <c r="A169" s="38"/>
      <c r="B169" s="44"/>
      <c r="C169" s="300" t="s">
        <v>446</v>
      </c>
      <c r="D169" s="300" t="s">
        <v>447</v>
      </c>
      <c r="E169" s="17" t="s">
        <v>311</v>
      </c>
      <c r="F169" s="301">
        <v>268.369</v>
      </c>
      <c r="G169" s="38"/>
      <c r="H169" s="44"/>
    </row>
    <row r="170" spans="1:8" s="2" customFormat="1" ht="16.8" customHeight="1">
      <c r="A170" s="38"/>
      <c r="B170" s="44"/>
      <c r="C170" s="300" t="s">
        <v>505</v>
      </c>
      <c r="D170" s="300" t="s">
        <v>506</v>
      </c>
      <c r="E170" s="17" t="s">
        <v>311</v>
      </c>
      <c r="F170" s="301">
        <v>29.071</v>
      </c>
      <c r="G170" s="38"/>
      <c r="H170" s="44"/>
    </row>
    <row r="171" spans="1:8" s="2" customFormat="1" ht="16.8" customHeight="1">
      <c r="A171" s="38"/>
      <c r="B171" s="44"/>
      <c r="C171" s="296" t="s">
        <v>197</v>
      </c>
      <c r="D171" s="297" t="s">
        <v>1</v>
      </c>
      <c r="E171" s="298" t="s">
        <v>1</v>
      </c>
      <c r="F171" s="299">
        <v>214.102</v>
      </c>
      <c r="G171" s="38"/>
      <c r="H171" s="44"/>
    </row>
    <row r="172" spans="1:8" s="2" customFormat="1" ht="16.8" customHeight="1">
      <c r="A172" s="38"/>
      <c r="B172" s="44"/>
      <c r="C172" s="300" t="s">
        <v>197</v>
      </c>
      <c r="D172" s="300" t="s">
        <v>198</v>
      </c>
      <c r="E172" s="17" t="s">
        <v>1</v>
      </c>
      <c r="F172" s="301">
        <v>214.102</v>
      </c>
      <c r="G172" s="38"/>
      <c r="H172" s="44"/>
    </row>
    <row r="173" spans="1:8" s="2" customFormat="1" ht="16.8" customHeight="1">
      <c r="A173" s="38"/>
      <c r="B173" s="44"/>
      <c r="C173" s="302" t="s">
        <v>1329</v>
      </c>
      <c r="D173" s="38"/>
      <c r="E173" s="38"/>
      <c r="F173" s="38"/>
      <c r="G173" s="38"/>
      <c r="H173" s="44"/>
    </row>
    <row r="174" spans="1:8" s="2" customFormat="1" ht="16.8" customHeight="1">
      <c r="A174" s="38"/>
      <c r="B174" s="44"/>
      <c r="C174" s="300" t="s">
        <v>517</v>
      </c>
      <c r="D174" s="300" t="s">
        <v>518</v>
      </c>
      <c r="E174" s="17" t="s">
        <v>311</v>
      </c>
      <c r="F174" s="301">
        <v>224.57</v>
      </c>
      <c r="G174" s="38"/>
      <c r="H174" s="44"/>
    </row>
    <row r="175" spans="1:8" s="2" customFormat="1" ht="16.8" customHeight="1">
      <c r="A175" s="38"/>
      <c r="B175" s="44"/>
      <c r="C175" s="300" t="s">
        <v>824</v>
      </c>
      <c r="D175" s="300" t="s">
        <v>825</v>
      </c>
      <c r="E175" s="17" t="s">
        <v>311</v>
      </c>
      <c r="F175" s="301">
        <v>228.603</v>
      </c>
      <c r="G175" s="38"/>
      <c r="H175" s="44"/>
    </row>
    <row r="176" spans="1:8" s="2" customFormat="1" ht="16.8" customHeight="1">
      <c r="A176" s="38"/>
      <c r="B176" s="44"/>
      <c r="C176" s="300" t="s">
        <v>527</v>
      </c>
      <c r="D176" s="300" t="s">
        <v>528</v>
      </c>
      <c r="E176" s="17" t="s">
        <v>311</v>
      </c>
      <c r="F176" s="301">
        <v>220.525</v>
      </c>
      <c r="G176" s="38"/>
      <c r="H176" s="44"/>
    </row>
    <row r="177" spans="1:8" s="2" customFormat="1" ht="16.8" customHeight="1">
      <c r="A177" s="38"/>
      <c r="B177" s="44"/>
      <c r="C177" s="296" t="s">
        <v>199</v>
      </c>
      <c r="D177" s="297" t="s">
        <v>1</v>
      </c>
      <c r="E177" s="298" t="s">
        <v>1</v>
      </c>
      <c r="F177" s="299">
        <v>1</v>
      </c>
      <c r="G177" s="38"/>
      <c r="H177" s="44"/>
    </row>
    <row r="178" spans="1:8" s="2" customFormat="1" ht="16.8" customHeight="1">
      <c r="A178" s="38"/>
      <c r="B178" s="44"/>
      <c r="C178" s="300" t="s">
        <v>199</v>
      </c>
      <c r="D178" s="300" t="s">
        <v>485</v>
      </c>
      <c r="E178" s="17" t="s">
        <v>1</v>
      </c>
      <c r="F178" s="301">
        <v>1</v>
      </c>
      <c r="G178" s="38"/>
      <c r="H178" s="44"/>
    </row>
    <row r="179" spans="1:8" s="2" customFormat="1" ht="16.8" customHeight="1">
      <c r="A179" s="38"/>
      <c r="B179" s="44"/>
      <c r="C179" s="302" t="s">
        <v>1329</v>
      </c>
      <c r="D179" s="38"/>
      <c r="E179" s="38"/>
      <c r="F179" s="38"/>
      <c r="G179" s="38"/>
      <c r="H179" s="44"/>
    </row>
    <row r="180" spans="1:8" s="2" customFormat="1" ht="16.8" customHeight="1">
      <c r="A180" s="38"/>
      <c r="B180" s="44"/>
      <c r="C180" s="300" t="s">
        <v>480</v>
      </c>
      <c r="D180" s="300" t="s">
        <v>481</v>
      </c>
      <c r="E180" s="17" t="s">
        <v>311</v>
      </c>
      <c r="F180" s="301">
        <v>364.142</v>
      </c>
      <c r="G180" s="38"/>
      <c r="H180" s="44"/>
    </row>
    <row r="181" spans="1:8" s="2" customFormat="1" ht="16.8" customHeight="1">
      <c r="A181" s="38"/>
      <c r="B181" s="44"/>
      <c r="C181" s="300" t="s">
        <v>446</v>
      </c>
      <c r="D181" s="300" t="s">
        <v>447</v>
      </c>
      <c r="E181" s="17" t="s">
        <v>311</v>
      </c>
      <c r="F181" s="301">
        <v>268.369</v>
      </c>
      <c r="G181" s="38"/>
      <c r="H181" s="44"/>
    </row>
    <row r="182" spans="1:8" s="2" customFormat="1" ht="16.8" customHeight="1">
      <c r="A182" s="38"/>
      <c r="B182" s="44"/>
      <c r="C182" s="300" t="s">
        <v>494</v>
      </c>
      <c r="D182" s="300" t="s">
        <v>495</v>
      </c>
      <c r="E182" s="17" t="s">
        <v>311</v>
      </c>
      <c r="F182" s="301">
        <v>83.917</v>
      </c>
      <c r="G182" s="38"/>
      <c r="H182" s="44"/>
    </row>
    <row r="183" spans="1:8" s="2" customFormat="1" ht="16.8" customHeight="1">
      <c r="A183" s="38"/>
      <c r="B183" s="44"/>
      <c r="C183" s="296" t="s">
        <v>200</v>
      </c>
      <c r="D183" s="297" t="s">
        <v>1</v>
      </c>
      <c r="E183" s="298" t="s">
        <v>1</v>
      </c>
      <c r="F183" s="299">
        <v>81.272</v>
      </c>
      <c r="G183" s="38"/>
      <c r="H183" s="44"/>
    </row>
    <row r="184" spans="1:8" s="2" customFormat="1" ht="16.8" customHeight="1">
      <c r="A184" s="38"/>
      <c r="B184" s="44"/>
      <c r="C184" s="300" t="s">
        <v>200</v>
      </c>
      <c r="D184" s="300" t="s">
        <v>201</v>
      </c>
      <c r="E184" s="17" t="s">
        <v>1</v>
      </c>
      <c r="F184" s="301">
        <v>81.272</v>
      </c>
      <c r="G184" s="38"/>
      <c r="H184" s="44"/>
    </row>
    <row r="185" spans="1:8" s="2" customFormat="1" ht="16.8" customHeight="1">
      <c r="A185" s="38"/>
      <c r="B185" s="44"/>
      <c r="C185" s="302" t="s">
        <v>1329</v>
      </c>
      <c r="D185" s="38"/>
      <c r="E185" s="38"/>
      <c r="F185" s="38"/>
      <c r="G185" s="38"/>
      <c r="H185" s="44"/>
    </row>
    <row r="186" spans="1:8" s="2" customFormat="1" ht="16.8" customHeight="1">
      <c r="A186" s="38"/>
      <c r="B186" s="44"/>
      <c r="C186" s="300" t="s">
        <v>480</v>
      </c>
      <c r="D186" s="300" t="s">
        <v>481</v>
      </c>
      <c r="E186" s="17" t="s">
        <v>311</v>
      </c>
      <c r="F186" s="301">
        <v>364.142</v>
      </c>
      <c r="G186" s="38"/>
      <c r="H186" s="44"/>
    </row>
    <row r="187" spans="1:8" s="2" customFormat="1" ht="16.8" customHeight="1">
      <c r="A187" s="38"/>
      <c r="B187" s="44"/>
      <c r="C187" s="300" t="s">
        <v>494</v>
      </c>
      <c r="D187" s="300" t="s">
        <v>495</v>
      </c>
      <c r="E187" s="17" t="s">
        <v>311</v>
      </c>
      <c r="F187" s="301">
        <v>83.917</v>
      </c>
      <c r="G187" s="38"/>
      <c r="H187" s="44"/>
    </row>
    <row r="188" spans="1:8" s="2" customFormat="1" ht="16.8" customHeight="1">
      <c r="A188" s="38"/>
      <c r="B188" s="44"/>
      <c r="C188" s="296" t="s">
        <v>202</v>
      </c>
      <c r="D188" s="297" t="s">
        <v>1</v>
      </c>
      <c r="E188" s="298" t="s">
        <v>1</v>
      </c>
      <c r="F188" s="299">
        <v>224.57</v>
      </c>
      <c r="G188" s="38"/>
      <c r="H188" s="44"/>
    </row>
    <row r="189" spans="1:8" s="2" customFormat="1" ht="16.8" customHeight="1">
      <c r="A189" s="38"/>
      <c r="B189" s="44"/>
      <c r="C189" s="300" t="s">
        <v>197</v>
      </c>
      <c r="D189" s="300" t="s">
        <v>198</v>
      </c>
      <c r="E189" s="17" t="s">
        <v>1</v>
      </c>
      <c r="F189" s="301">
        <v>214.102</v>
      </c>
      <c r="G189" s="38"/>
      <c r="H189" s="44"/>
    </row>
    <row r="190" spans="1:8" s="2" customFormat="1" ht="16.8" customHeight="1">
      <c r="A190" s="38"/>
      <c r="B190" s="44"/>
      <c r="C190" s="300" t="s">
        <v>286</v>
      </c>
      <c r="D190" s="300" t="s">
        <v>287</v>
      </c>
      <c r="E190" s="17" t="s">
        <v>1</v>
      </c>
      <c r="F190" s="301">
        <v>10.468</v>
      </c>
      <c r="G190" s="38"/>
      <c r="H190" s="44"/>
    </row>
    <row r="191" spans="1:8" s="2" customFormat="1" ht="16.8" customHeight="1">
      <c r="A191" s="38"/>
      <c r="B191" s="44"/>
      <c r="C191" s="300" t="s">
        <v>202</v>
      </c>
      <c r="D191" s="300" t="s">
        <v>154</v>
      </c>
      <c r="E191" s="17" t="s">
        <v>1</v>
      </c>
      <c r="F191" s="301">
        <v>224.57</v>
      </c>
      <c r="G191" s="38"/>
      <c r="H191" s="44"/>
    </row>
    <row r="192" spans="1:8" s="2" customFormat="1" ht="16.8" customHeight="1">
      <c r="A192" s="38"/>
      <c r="B192" s="44"/>
      <c r="C192" s="302" t="s">
        <v>1329</v>
      </c>
      <c r="D192" s="38"/>
      <c r="E192" s="38"/>
      <c r="F192" s="38"/>
      <c r="G192" s="38"/>
      <c r="H192" s="44"/>
    </row>
    <row r="193" spans="1:8" s="2" customFormat="1" ht="16.8" customHeight="1">
      <c r="A193" s="38"/>
      <c r="B193" s="44"/>
      <c r="C193" s="300" t="s">
        <v>517</v>
      </c>
      <c r="D193" s="300" t="s">
        <v>518</v>
      </c>
      <c r="E193" s="17" t="s">
        <v>311</v>
      </c>
      <c r="F193" s="301">
        <v>224.57</v>
      </c>
      <c r="G193" s="38"/>
      <c r="H193" s="44"/>
    </row>
    <row r="194" spans="1:8" s="2" customFormat="1" ht="16.8" customHeight="1">
      <c r="A194" s="38"/>
      <c r="B194" s="44"/>
      <c r="C194" s="300" t="s">
        <v>389</v>
      </c>
      <c r="D194" s="300" t="s">
        <v>390</v>
      </c>
      <c r="E194" s="17" t="s">
        <v>311</v>
      </c>
      <c r="F194" s="301">
        <v>1563.698</v>
      </c>
      <c r="G194" s="38"/>
      <c r="H194" s="44"/>
    </row>
    <row r="195" spans="1:8" s="2" customFormat="1" ht="16.8" customHeight="1">
      <c r="A195" s="38"/>
      <c r="B195" s="44"/>
      <c r="C195" s="296" t="s">
        <v>204</v>
      </c>
      <c r="D195" s="297" t="s">
        <v>1</v>
      </c>
      <c r="E195" s="298" t="s">
        <v>1</v>
      </c>
      <c r="F195" s="299">
        <v>14.501</v>
      </c>
      <c r="G195" s="38"/>
      <c r="H195" s="44"/>
    </row>
    <row r="196" spans="1:8" s="2" customFormat="1" ht="16.8" customHeight="1">
      <c r="A196" s="38"/>
      <c r="B196" s="44"/>
      <c r="C196" s="300" t="s">
        <v>204</v>
      </c>
      <c r="D196" s="300" t="s">
        <v>205</v>
      </c>
      <c r="E196" s="17" t="s">
        <v>1</v>
      </c>
      <c r="F196" s="301">
        <v>14.501</v>
      </c>
      <c r="G196" s="38"/>
      <c r="H196" s="44"/>
    </row>
    <row r="197" spans="1:8" s="2" customFormat="1" ht="16.8" customHeight="1">
      <c r="A197" s="38"/>
      <c r="B197" s="44"/>
      <c r="C197" s="302" t="s">
        <v>1329</v>
      </c>
      <c r="D197" s="38"/>
      <c r="E197" s="38"/>
      <c r="F197" s="38"/>
      <c r="G197" s="38"/>
      <c r="H197" s="44"/>
    </row>
    <row r="198" spans="1:8" s="2" customFormat="1" ht="16.8" customHeight="1">
      <c r="A198" s="38"/>
      <c r="B198" s="44"/>
      <c r="C198" s="300" t="s">
        <v>480</v>
      </c>
      <c r="D198" s="300" t="s">
        <v>481</v>
      </c>
      <c r="E198" s="17" t="s">
        <v>311</v>
      </c>
      <c r="F198" s="301">
        <v>364.142</v>
      </c>
      <c r="G198" s="38"/>
      <c r="H198" s="44"/>
    </row>
    <row r="199" spans="1:8" s="2" customFormat="1" ht="16.8" customHeight="1">
      <c r="A199" s="38"/>
      <c r="B199" s="44"/>
      <c r="C199" s="300" t="s">
        <v>824</v>
      </c>
      <c r="D199" s="300" t="s">
        <v>825</v>
      </c>
      <c r="E199" s="17" t="s">
        <v>311</v>
      </c>
      <c r="F199" s="301">
        <v>228.603</v>
      </c>
      <c r="G199" s="38"/>
      <c r="H199" s="44"/>
    </row>
    <row r="200" spans="1:8" s="2" customFormat="1" ht="16.8" customHeight="1">
      <c r="A200" s="38"/>
      <c r="B200" s="44"/>
      <c r="C200" s="300" t="s">
        <v>489</v>
      </c>
      <c r="D200" s="300" t="s">
        <v>490</v>
      </c>
      <c r="E200" s="17" t="s">
        <v>311</v>
      </c>
      <c r="F200" s="301">
        <v>95.876</v>
      </c>
      <c r="G200" s="38"/>
      <c r="H200" s="44"/>
    </row>
    <row r="201" spans="1:8" s="2" customFormat="1" ht="16.8" customHeight="1">
      <c r="A201" s="38"/>
      <c r="B201" s="44"/>
      <c r="C201" s="296" t="s">
        <v>206</v>
      </c>
      <c r="D201" s="297" t="s">
        <v>1</v>
      </c>
      <c r="E201" s="298" t="s">
        <v>1</v>
      </c>
      <c r="F201" s="299">
        <v>2</v>
      </c>
      <c r="G201" s="38"/>
      <c r="H201" s="44"/>
    </row>
    <row r="202" spans="1:8" s="2" customFormat="1" ht="16.8" customHeight="1">
      <c r="A202" s="38"/>
      <c r="B202" s="44"/>
      <c r="C202" s="300" t="s">
        <v>206</v>
      </c>
      <c r="D202" s="300" t="s">
        <v>89</v>
      </c>
      <c r="E202" s="17" t="s">
        <v>1</v>
      </c>
      <c r="F202" s="301">
        <v>2</v>
      </c>
      <c r="G202" s="38"/>
      <c r="H202" s="44"/>
    </row>
    <row r="203" spans="1:8" s="2" customFormat="1" ht="16.8" customHeight="1">
      <c r="A203" s="38"/>
      <c r="B203" s="44"/>
      <c r="C203" s="302" t="s">
        <v>1329</v>
      </c>
      <c r="D203" s="38"/>
      <c r="E203" s="38"/>
      <c r="F203" s="38"/>
      <c r="G203" s="38"/>
      <c r="H203" s="44"/>
    </row>
    <row r="204" spans="1:8" s="2" customFormat="1" ht="16.8" customHeight="1">
      <c r="A204" s="38"/>
      <c r="B204" s="44"/>
      <c r="C204" s="300" t="s">
        <v>651</v>
      </c>
      <c r="D204" s="300" t="s">
        <v>652</v>
      </c>
      <c r="E204" s="17" t="s">
        <v>147</v>
      </c>
      <c r="F204" s="301">
        <v>13</v>
      </c>
      <c r="G204" s="38"/>
      <c r="H204" s="44"/>
    </row>
    <row r="205" spans="1:8" s="2" customFormat="1" ht="16.8" customHeight="1">
      <c r="A205" s="38"/>
      <c r="B205" s="44"/>
      <c r="C205" s="300" t="s">
        <v>671</v>
      </c>
      <c r="D205" s="300" t="s">
        <v>672</v>
      </c>
      <c r="E205" s="17" t="s">
        <v>147</v>
      </c>
      <c r="F205" s="301">
        <v>2</v>
      </c>
      <c r="G205" s="38"/>
      <c r="H205" s="44"/>
    </row>
    <row r="206" spans="1:8" s="2" customFormat="1" ht="16.8" customHeight="1">
      <c r="A206" s="38"/>
      <c r="B206" s="44"/>
      <c r="C206" s="296" t="s">
        <v>118</v>
      </c>
      <c r="D206" s="297" t="s">
        <v>1</v>
      </c>
      <c r="E206" s="298" t="s">
        <v>1</v>
      </c>
      <c r="F206" s="299">
        <v>2</v>
      </c>
      <c r="G206" s="38"/>
      <c r="H206" s="44"/>
    </row>
    <row r="207" spans="1:8" s="2" customFormat="1" ht="16.8" customHeight="1">
      <c r="A207" s="38"/>
      <c r="B207" s="44"/>
      <c r="C207" s="300" t="s">
        <v>118</v>
      </c>
      <c r="D207" s="300" t="s">
        <v>89</v>
      </c>
      <c r="E207" s="17" t="s">
        <v>1</v>
      </c>
      <c r="F207" s="301">
        <v>2</v>
      </c>
      <c r="G207" s="38"/>
      <c r="H207" s="44"/>
    </row>
    <row r="208" spans="1:8" s="2" customFormat="1" ht="16.8" customHeight="1">
      <c r="A208" s="38"/>
      <c r="B208" s="44"/>
      <c r="C208" s="302" t="s">
        <v>1329</v>
      </c>
      <c r="D208" s="38"/>
      <c r="E208" s="38"/>
      <c r="F208" s="38"/>
      <c r="G208" s="38"/>
      <c r="H208" s="44"/>
    </row>
    <row r="209" spans="1:8" s="2" customFormat="1" ht="16.8" customHeight="1">
      <c r="A209" s="38"/>
      <c r="B209" s="44"/>
      <c r="C209" s="300" t="s">
        <v>651</v>
      </c>
      <c r="D209" s="300" t="s">
        <v>652</v>
      </c>
      <c r="E209" s="17" t="s">
        <v>147</v>
      </c>
      <c r="F209" s="301">
        <v>13</v>
      </c>
      <c r="G209" s="38"/>
      <c r="H209" s="44"/>
    </row>
    <row r="210" spans="1:8" s="2" customFormat="1" ht="16.8" customHeight="1">
      <c r="A210" s="38"/>
      <c r="B210" s="44"/>
      <c r="C210" s="300" t="s">
        <v>666</v>
      </c>
      <c r="D210" s="300" t="s">
        <v>667</v>
      </c>
      <c r="E210" s="17" t="s">
        <v>147</v>
      </c>
      <c r="F210" s="301">
        <v>5</v>
      </c>
      <c r="G210" s="38"/>
      <c r="H210" s="44"/>
    </row>
    <row r="211" spans="1:8" s="2" customFormat="1" ht="16.8" customHeight="1">
      <c r="A211" s="38"/>
      <c r="B211" s="44"/>
      <c r="C211" s="296" t="s">
        <v>207</v>
      </c>
      <c r="D211" s="297" t="s">
        <v>1</v>
      </c>
      <c r="E211" s="298" t="s">
        <v>1</v>
      </c>
      <c r="F211" s="299">
        <v>1</v>
      </c>
      <c r="G211" s="38"/>
      <c r="H211" s="44"/>
    </row>
    <row r="212" spans="1:8" s="2" customFormat="1" ht="16.8" customHeight="1">
      <c r="A212" s="38"/>
      <c r="B212" s="44"/>
      <c r="C212" s="300" t="s">
        <v>207</v>
      </c>
      <c r="D212" s="300" t="s">
        <v>87</v>
      </c>
      <c r="E212" s="17" t="s">
        <v>1</v>
      </c>
      <c r="F212" s="301">
        <v>1</v>
      </c>
      <c r="G212" s="38"/>
      <c r="H212" s="44"/>
    </row>
    <row r="213" spans="1:8" s="2" customFormat="1" ht="16.8" customHeight="1">
      <c r="A213" s="38"/>
      <c r="B213" s="44"/>
      <c r="C213" s="302" t="s">
        <v>1329</v>
      </c>
      <c r="D213" s="38"/>
      <c r="E213" s="38"/>
      <c r="F213" s="38"/>
      <c r="G213" s="38"/>
      <c r="H213" s="44"/>
    </row>
    <row r="214" spans="1:8" s="2" customFormat="1" ht="16.8" customHeight="1">
      <c r="A214" s="38"/>
      <c r="B214" s="44"/>
      <c r="C214" s="300" t="s">
        <v>651</v>
      </c>
      <c r="D214" s="300" t="s">
        <v>652</v>
      </c>
      <c r="E214" s="17" t="s">
        <v>147</v>
      </c>
      <c r="F214" s="301">
        <v>13</v>
      </c>
      <c r="G214" s="38"/>
      <c r="H214" s="44"/>
    </row>
    <row r="215" spans="1:8" s="2" customFormat="1" ht="16.8" customHeight="1">
      <c r="A215" s="38"/>
      <c r="B215" s="44"/>
      <c r="C215" s="300" t="s">
        <v>666</v>
      </c>
      <c r="D215" s="300" t="s">
        <v>667</v>
      </c>
      <c r="E215" s="17" t="s">
        <v>147</v>
      </c>
      <c r="F215" s="301">
        <v>5</v>
      </c>
      <c r="G215" s="38"/>
      <c r="H215" s="44"/>
    </row>
    <row r="216" spans="1:8" s="2" customFormat="1" ht="16.8" customHeight="1">
      <c r="A216" s="38"/>
      <c r="B216" s="44"/>
      <c r="C216" s="296" t="s">
        <v>208</v>
      </c>
      <c r="D216" s="297" t="s">
        <v>1</v>
      </c>
      <c r="E216" s="298" t="s">
        <v>1</v>
      </c>
      <c r="F216" s="299">
        <v>2</v>
      </c>
      <c r="G216" s="38"/>
      <c r="H216" s="44"/>
    </row>
    <row r="217" spans="1:8" s="2" customFormat="1" ht="16.8" customHeight="1">
      <c r="A217" s="38"/>
      <c r="B217" s="44"/>
      <c r="C217" s="300" t="s">
        <v>208</v>
      </c>
      <c r="D217" s="300" t="s">
        <v>89</v>
      </c>
      <c r="E217" s="17" t="s">
        <v>1</v>
      </c>
      <c r="F217" s="301">
        <v>2</v>
      </c>
      <c r="G217" s="38"/>
      <c r="H217" s="44"/>
    </row>
    <row r="218" spans="1:8" s="2" customFormat="1" ht="16.8" customHeight="1">
      <c r="A218" s="38"/>
      <c r="B218" s="44"/>
      <c r="C218" s="302" t="s">
        <v>1329</v>
      </c>
      <c r="D218" s="38"/>
      <c r="E218" s="38"/>
      <c r="F218" s="38"/>
      <c r="G218" s="38"/>
      <c r="H218" s="44"/>
    </row>
    <row r="219" spans="1:8" s="2" customFormat="1" ht="16.8" customHeight="1">
      <c r="A219" s="38"/>
      <c r="B219" s="44"/>
      <c r="C219" s="300" t="s">
        <v>651</v>
      </c>
      <c r="D219" s="300" t="s">
        <v>652</v>
      </c>
      <c r="E219" s="17" t="s">
        <v>147</v>
      </c>
      <c r="F219" s="301">
        <v>13</v>
      </c>
      <c r="G219" s="38"/>
      <c r="H219" s="44"/>
    </row>
    <row r="220" spans="1:8" s="2" customFormat="1" ht="16.8" customHeight="1">
      <c r="A220" s="38"/>
      <c r="B220" s="44"/>
      <c r="C220" s="300" t="s">
        <v>666</v>
      </c>
      <c r="D220" s="300" t="s">
        <v>667</v>
      </c>
      <c r="E220" s="17" t="s">
        <v>147</v>
      </c>
      <c r="F220" s="301">
        <v>5</v>
      </c>
      <c r="G220" s="38"/>
      <c r="H220" s="44"/>
    </row>
    <row r="221" spans="1:8" s="2" customFormat="1" ht="16.8" customHeight="1">
      <c r="A221" s="38"/>
      <c r="B221" s="44"/>
      <c r="C221" s="296" t="s">
        <v>113</v>
      </c>
      <c r="D221" s="297" t="s">
        <v>1</v>
      </c>
      <c r="E221" s="298" t="s">
        <v>1</v>
      </c>
      <c r="F221" s="299">
        <v>1</v>
      </c>
      <c r="G221" s="38"/>
      <c r="H221" s="44"/>
    </row>
    <row r="222" spans="1:8" s="2" customFormat="1" ht="16.8" customHeight="1">
      <c r="A222" s="38"/>
      <c r="B222" s="44"/>
      <c r="C222" s="300" t="s">
        <v>113</v>
      </c>
      <c r="D222" s="300" t="s">
        <v>87</v>
      </c>
      <c r="E222" s="17" t="s">
        <v>1</v>
      </c>
      <c r="F222" s="301">
        <v>1</v>
      </c>
      <c r="G222" s="38"/>
      <c r="H222" s="44"/>
    </row>
    <row r="223" spans="1:8" s="2" customFormat="1" ht="16.8" customHeight="1">
      <c r="A223" s="38"/>
      <c r="B223" s="44"/>
      <c r="C223" s="302" t="s">
        <v>1329</v>
      </c>
      <c r="D223" s="38"/>
      <c r="E223" s="38"/>
      <c r="F223" s="38"/>
      <c r="G223" s="38"/>
      <c r="H223" s="44"/>
    </row>
    <row r="224" spans="1:8" s="2" customFormat="1" ht="16.8" customHeight="1">
      <c r="A224" s="38"/>
      <c r="B224" s="44"/>
      <c r="C224" s="300" t="s">
        <v>651</v>
      </c>
      <c r="D224" s="300" t="s">
        <v>652</v>
      </c>
      <c r="E224" s="17" t="s">
        <v>147</v>
      </c>
      <c r="F224" s="301">
        <v>13</v>
      </c>
      <c r="G224" s="38"/>
      <c r="H224" s="44"/>
    </row>
    <row r="225" spans="1:8" s="2" customFormat="1" ht="16.8" customHeight="1">
      <c r="A225" s="38"/>
      <c r="B225" s="44"/>
      <c r="C225" s="300" t="s">
        <v>675</v>
      </c>
      <c r="D225" s="300" t="s">
        <v>676</v>
      </c>
      <c r="E225" s="17" t="s">
        <v>147</v>
      </c>
      <c r="F225" s="301">
        <v>1</v>
      </c>
      <c r="G225" s="38"/>
      <c r="H225" s="44"/>
    </row>
    <row r="226" spans="1:8" s="2" customFormat="1" ht="16.8" customHeight="1">
      <c r="A226" s="38"/>
      <c r="B226" s="44"/>
      <c r="C226" s="296" t="s">
        <v>294</v>
      </c>
      <c r="D226" s="297" t="s">
        <v>1</v>
      </c>
      <c r="E226" s="298" t="s">
        <v>1</v>
      </c>
      <c r="F226" s="299">
        <v>20.25</v>
      </c>
      <c r="G226" s="38"/>
      <c r="H226" s="44"/>
    </row>
    <row r="227" spans="1:8" s="2" customFormat="1" ht="16.8" customHeight="1">
      <c r="A227" s="38"/>
      <c r="B227" s="44"/>
      <c r="C227" s="300" t="s">
        <v>294</v>
      </c>
      <c r="D227" s="300" t="s">
        <v>363</v>
      </c>
      <c r="E227" s="17" t="s">
        <v>1</v>
      </c>
      <c r="F227" s="301">
        <v>20.25</v>
      </c>
      <c r="G227" s="38"/>
      <c r="H227" s="44"/>
    </row>
    <row r="228" spans="1:8" s="2" customFormat="1" ht="16.8" customHeight="1">
      <c r="A228" s="38"/>
      <c r="B228" s="44"/>
      <c r="C228" s="302" t="s">
        <v>1329</v>
      </c>
      <c r="D228" s="38"/>
      <c r="E228" s="38"/>
      <c r="F228" s="38"/>
      <c r="G228" s="38"/>
      <c r="H228" s="44"/>
    </row>
    <row r="229" spans="1:8" s="2" customFormat="1" ht="16.8" customHeight="1">
      <c r="A229" s="38"/>
      <c r="B229" s="44"/>
      <c r="C229" s="300" t="s">
        <v>359</v>
      </c>
      <c r="D229" s="300" t="s">
        <v>360</v>
      </c>
      <c r="E229" s="17" t="s">
        <v>354</v>
      </c>
      <c r="F229" s="301">
        <v>20.25</v>
      </c>
      <c r="G229" s="38"/>
      <c r="H229" s="44"/>
    </row>
    <row r="230" spans="1:8" s="2" customFormat="1" ht="12">
      <c r="A230" s="38"/>
      <c r="B230" s="44"/>
      <c r="C230" s="300" t="s">
        <v>372</v>
      </c>
      <c r="D230" s="300" t="s">
        <v>373</v>
      </c>
      <c r="E230" s="17" t="s">
        <v>354</v>
      </c>
      <c r="F230" s="301">
        <v>163.203</v>
      </c>
      <c r="G230" s="38"/>
      <c r="H230" s="44"/>
    </row>
    <row r="231" spans="1:8" s="2" customFormat="1" ht="16.8" customHeight="1">
      <c r="A231" s="38"/>
      <c r="B231" s="44"/>
      <c r="C231" s="300" t="s">
        <v>384</v>
      </c>
      <c r="D231" s="300" t="s">
        <v>385</v>
      </c>
      <c r="E231" s="17" t="s">
        <v>354</v>
      </c>
      <c r="F231" s="301">
        <v>32.137</v>
      </c>
      <c r="G231" s="38"/>
      <c r="H231" s="44"/>
    </row>
    <row r="232" spans="1:8" s="2" customFormat="1" ht="16.8" customHeight="1">
      <c r="A232" s="38"/>
      <c r="B232" s="44"/>
      <c r="C232" s="296" t="s">
        <v>209</v>
      </c>
      <c r="D232" s="297" t="s">
        <v>1</v>
      </c>
      <c r="E232" s="298" t="s">
        <v>1</v>
      </c>
      <c r="F232" s="299">
        <v>28</v>
      </c>
      <c r="G232" s="38"/>
      <c r="H232" s="44"/>
    </row>
    <row r="233" spans="1:8" s="2" customFormat="1" ht="16.8" customHeight="1">
      <c r="A233" s="38"/>
      <c r="B233" s="44"/>
      <c r="C233" s="300" t="s">
        <v>209</v>
      </c>
      <c r="D233" s="300" t="s">
        <v>538</v>
      </c>
      <c r="E233" s="17" t="s">
        <v>1</v>
      </c>
      <c r="F233" s="301">
        <v>28</v>
      </c>
      <c r="G233" s="38"/>
      <c r="H233" s="44"/>
    </row>
    <row r="234" spans="1:8" s="2" customFormat="1" ht="16.8" customHeight="1">
      <c r="A234" s="38"/>
      <c r="B234" s="44"/>
      <c r="C234" s="302" t="s">
        <v>1329</v>
      </c>
      <c r="D234" s="38"/>
      <c r="E234" s="38"/>
      <c r="F234" s="38"/>
      <c r="G234" s="38"/>
      <c r="H234" s="44"/>
    </row>
    <row r="235" spans="1:8" s="2" customFormat="1" ht="16.8" customHeight="1">
      <c r="A235" s="38"/>
      <c r="B235" s="44"/>
      <c r="C235" s="300" t="s">
        <v>533</v>
      </c>
      <c r="D235" s="300" t="s">
        <v>534</v>
      </c>
      <c r="E235" s="17" t="s">
        <v>535</v>
      </c>
      <c r="F235" s="301">
        <v>28</v>
      </c>
      <c r="G235" s="38"/>
      <c r="H235" s="44"/>
    </row>
    <row r="236" spans="1:8" s="2" customFormat="1" ht="12">
      <c r="A236" s="38"/>
      <c r="B236" s="44"/>
      <c r="C236" s="300" t="s">
        <v>365</v>
      </c>
      <c r="D236" s="300" t="s">
        <v>366</v>
      </c>
      <c r="E236" s="17" t="s">
        <v>354</v>
      </c>
      <c r="F236" s="301">
        <v>61.825</v>
      </c>
      <c r="G236" s="38"/>
      <c r="H236" s="44"/>
    </row>
    <row r="237" spans="1:8" s="2" customFormat="1" ht="16.8" customHeight="1">
      <c r="A237" s="38"/>
      <c r="B237" s="44"/>
      <c r="C237" s="300" t="s">
        <v>402</v>
      </c>
      <c r="D237" s="300" t="s">
        <v>403</v>
      </c>
      <c r="E237" s="17" t="s">
        <v>354</v>
      </c>
      <c r="F237" s="301">
        <v>2.24</v>
      </c>
      <c r="G237" s="38"/>
      <c r="H237" s="44"/>
    </row>
    <row r="238" spans="1:8" s="2" customFormat="1" ht="16.8" customHeight="1">
      <c r="A238" s="38"/>
      <c r="B238" s="44"/>
      <c r="C238" s="300" t="s">
        <v>419</v>
      </c>
      <c r="D238" s="300" t="s">
        <v>420</v>
      </c>
      <c r="E238" s="17" t="s">
        <v>311</v>
      </c>
      <c r="F238" s="301">
        <v>37.12</v>
      </c>
      <c r="G238" s="38"/>
      <c r="H238" s="44"/>
    </row>
    <row r="239" spans="1:8" s="2" customFormat="1" ht="16.8" customHeight="1">
      <c r="A239" s="38"/>
      <c r="B239" s="44"/>
      <c r="C239" s="300" t="s">
        <v>645</v>
      </c>
      <c r="D239" s="300" t="s">
        <v>646</v>
      </c>
      <c r="E239" s="17" t="s">
        <v>354</v>
      </c>
      <c r="F239" s="301">
        <v>22.019</v>
      </c>
      <c r="G239" s="38"/>
      <c r="H239" s="44"/>
    </row>
    <row r="240" spans="1:8" s="2" customFormat="1" ht="16.8" customHeight="1">
      <c r="A240" s="38"/>
      <c r="B240" s="44"/>
      <c r="C240" s="296" t="s">
        <v>211</v>
      </c>
      <c r="D240" s="297" t="s">
        <v>1</v>
      </c>
      <c r="E240" s="298" t="s">
        <v>1</v>
      </c>
      <c r="F240" s="299">
        <v>268.369</v>
      </c>
      <c r="G240" s="38"/>
      <c r="H240" s="44"/>
    </row>
    <row r="241" spans="1:8" s="2" customFormat="1" ht="16.8" customHeight="1">
      <c r="A241" s="38"/>
      <c r="B241" s="44"/>
      <c r="C241" s="300" t="s">
        <v>211</v>
      </c>
      <c r="D241" s="300" t="s">
        <v>450</v>
      </c>
      <c r="E241" s="17" t="s">
        <v>1</v>
      </c>
      <c r="F241" s="301">
        <v>268.369</v>
      </c>
      <c r="G241" s="38"/>
      <c r="H241" s="44"/>
    </row>
    <row r="242" spans="1:8" s="2" customFormat="1" ht="16.8" customHeight="1">
      <c r="A242" s="38"/>
      <c r="B242" s="44"/>
      <c r="C242" s="302" t="s">
        <v>1329</v>
      </c>
      <c r="D242" s="38"/>
      <c r="E242" s="38"/>
      <c r="F242" s="38"/>
      <c r="G242" s="38"/>
      <c r="H242" s="44"/>
    </row>
    <row r="243" spans="1:8" s="2" customFormat="1" ht="16.8" customHeight="1">
      <c r="A243" s="38"/>
      <c r="B243" s="44"/>
      <c r="C243" s="300" t="s">
        <v>446</v>
      </c>
      <c r="D243" s="300" t="s">
        <v>447</v>
      </c>
      <c r="E243" s="17" t="s">
        <v>311</v>
      </c>
      <c r="F243" s="301">
        <v>268.369</v>
      </c>
      <c r="G243" s="38"/>
      <c r="H243" s="44"/>
    </row>
    <row r="244" spans="1:8" s="2" customFormat="1" ht="16.8" customHeight="1">
      <c r="A244" s="38"/>
      <c r="B244" s="44"/>
      <c r="C244" s="300" t="s">
        <v>414</v>
      </c>
      <c r="D244" s="300" t="s">
        <v>415</v>
      </c>
      <c r="E244" s="17" t="s">
        <v>311</v>
      </c>
      <c r="F244" s="301">
        <v>278.837</v>
      </c>
      <c r="G244" s="38"/>
      <c r="H244" s="44"/>
    </row>
    <row r="245" spans="1:8" s="2" customFormat="1" ht="16.8" customHeight="1">
      <c r="A245" s="38"/>
      <c r="B245" s="44"/>
      <c r="C245" s="296" t="s">
        <v>213</v>
      </c>
      <c r="D245" s="297" t="s">
        <v>1</v>
      </c>
      <c r="E245" s="298" t="s">
        <v>1</v>
      </c>
      <c r="F245" s="299">
        <v>2.24</v>
      </c>
      <c r="G245" s="38"/>
      <c r="H245" s="44"/>
    </row>
    <row r="246" spans="1:8" s="2" customFormat="1" ht="16.8" customHeight="1">
      <c r="A246" s="38"/>
      <c r="B246" s="44"/>
      <c r="C246" s="300" t="s">
        <v>213</v>
      </c>
      <c r="D246" s="300" t="s">
        <v>406</v>
      </c>
      <c r="E246" s="17" t="s">
        <v>1</v>
      </c>
      <c r="F246" s="301">
        <v>2.24</v>
      </c>
      <c r="G246" s="38"/>
      <c r="H246" s="44"/>
    </row>
    <row r="247" spans="1:8" s="2" customFormat="1" ht="16.8" customHeight="1">
      <c r="A247" s="38"/>
      <c r="B247" s="44"/>
      <c r="C247" s="302" t="s">
        <v>1329</v>
      </c>
      <c r="D247" s="38"/>
      <c r="E247" s="38"/>
      <c r="F247" s="38"/>
      <c r="G247" s="38"/>
      <c r="H247" s="44"/>
    </row>
    <row r="248" spans="1:8" s="2" customFormat="1" ht="16.8" customHeight="1">
      <c r="A248" s="38"/>
      <c r="B248" s="44"/>
      <c r="C248" s="300" t="s">
        <v>402</v>
      </c>
      <c r="D248" s="300" t="s">
        <v>403</v>
      </c>
      <c r="E248" s="17" t="s">
        <v>354</v>
      </c>
      <c r="F248" s="301">
        <v>2.24</v>
      </c>
      <c r="G248" s="38"/>
      <c r="H248" s="44"/>
    </row>
    <row r="249" spans="1:8" s="2" customFormat="1" ht="16.8" customHeight="1">
      <c r="A249" s="38"/>
      <c r="B249" s="44"/>
      <c r="C249" s="300" t="s">
        <v>384</v>
      </c>
      <c r="D249" s="300" t="s">
        <v>385</v>
      </c>
      <c r="E249" s="17" t="s">
        <v>354</v>
      </c>
      <c r="F249" s="301">
        <v>32.137</v>
      </c>
      <c r="G249" s="38"/>
      <c r="H249" s="44"/>
    </row>
    <row r="250" spans="1:8" s="2" customFormat="1" ht="16.8" customHeight="1">
      <c r="A250" s="38"/>
      <c r="B250" s="44"/>
      <c r="C250" s="296" t="s">
        <v>215</v>
      </c>
      <c r="D250" s="297" t="s">
        <v>1</v>
      </c>
      <c r="E250" s="298" t="s">
        <v>1</v>
      </c>
      <c r="F250" s="299">
        <v>291.65</v>
      </c>
      <c r="G250" s="38"/>
      <c r="H250" s="44"/>
    </row>
    <row r="251" spans="1:8" s="2" customFormat="1" ht="16.8" customHeight="1">
      <c r="A251" s="38"/>
      <c r="B251" s="44"/>
      <c r="C251" s="300" t="s">
        <v>215</v>
      </c>
      <c r="D251" s="300" t="s">
        <v>937</v>
      </c>
      <c r="E251" s="17" t="s">
        <v>1</v>
      </c>
      <c r="F251" s="301">
        <v>291.65</v>
      </c>
      <c r="G251" s="38"/>
      <c r="H251" s="44"/>
    </row>
    <row r="252" spans="1:8" s="2" customFormat="1" ht="16.8" customHeight="1">
      <c r="A252" s="38"/>
      <c r="B252" s="44"/>
      <c r="C252" s="302" t="s">
        <v>1329</v>
      </c>
      <c r="D252" s="38"/>
      <c r="E252" s="38"/>
      <c r="F252" s="38"/>
      <c r="G252" s="38"/>
      <c r="H252" s="44"/>
    </row>
    <row r="253" spans="1:8" s="2" customFormat="1" ht="12">
      <c r="A253" s="38"/>
      <c r="B253" s="44"/>
      <c r="C253" s="300" t="s">
        <v>933</v>
      </c>
      <c r="D253" s="300" t="s">
        <v>934</v>
      </c>
      <c r="E253" s="17" t="s">
        <v>311</v>
      </c>
      <c r="F253" s="301">
        <v>291.65</v>
      </c>
      <c r="G253" s="38"/>
      <c r="H253" s="44"/>
    </row>
    <row r="254" spans="1:8" s="2" customFormat="1" ht="16.8" customHeight="1">
      <c r="A254" s="38"/>
      <c r="B254" s="44"/>
      <c r="C254" s="300" t="s">
        <v>939</v>
      </c>
      <c r="D254" s="300" t="s">
        <v>940</v>
      </c>
      <c r="E254" s="17" t="s">
        <v>311</v>
      </c>
      <c r="F254" s="301">
        <v>297.483</v>
      </c>
      <c r="G254" s="38"/>
      <c r="H254" s="44"/>
    </row>
    <row r="255" spans="1:8" s="2" customFormat="1" ht="16.8" customHeight="1">
      <c r="A255" s="38"/>
      <c r="B255" s="44"/>
      <c r="C255" s="296" t="s">
        <v>217</v>
      </c>
      <c r="D255" s="297" t="s">
        <v>1</v>
      </c>
      <c r="E255" s="298" t="s">
        <v>1</v>
      </c>
      <c r="F255" s="299">
        <v>22.019</v>
      </c>
      <c r="G255" s="38"/>
      <c r="H255" s="44"/>
    </row>
    <row r="256" spans="1:8" s="2" customFormat="1" ht="16.8" customHeight="1">
      <c r="A256" s="38"/>
      <c r="B256" s="44"/>
      <c r="C256" s="300" t="s">
        <v>217</v>
      </c>
      <c r="D256" s="300" t="s">
        <v>649</v>
      </c>
      <c r="E256" s="17" t="s">
        <v>1</v>
      </c>
      <c r="F256" s="301">
        <v>22.019</v>
      </c>
      <c r="G256" s="38"/>
      <c r="H256" s="44"/>
    </row>
    <row r="257" spans="1:8" s="2" customFormat="1" ht="16.8" customHeight="1">
      <c r="A257" s="38"/>
      <c r="B257" s="44"/>
      <c r="C257" s="302" t="s">
        <v>1329</v>
      </c>
      <c r="D257" s="38"/>
      <c r="E257" s="38"/>
      <c r="F257" s="38"/>
      <c r="G257" s="38"/>
      <c r="H257" s="44"/>
    </row>
    <row r="258" spans="1:8" s="2" customFormat="1" ht="16.8" customHeight="1">
      <c r="A258" s="38"/>
      <c r="B258" s="44"/>
      <c r="C258" s="300" t="s">
        <v>645</v>
      </c>
      <c r="D258" s="300" t="s">
        <v>646</v>
      </c>
      <c r="E258" s="17" t="s">
        <v>354</v>
      </c>
      <c r="F258" s="301">
        <v>22.019</v>
      </c>
      <c r="G258" s="38"/>
      <c r="H258" s="44"/>
    </row>
    <row r="259" spans="1:8" s="2" customFormat="1" ht="16.8" customHeight="1">
      <c r="A259" s="38"/>
      <c r="B259" s="44"/>
      <c r="C259" s="300" t="s">
        <v>384</v>
      </c>
      <c r="D259" s="300" t="s">
        <v>385</v>
      </c>
      <c r="E259" s="17" t="s">
        <v>354</v>
      </c>
      <c r="F259" s="301">
        <v>32.137</v>
      </c>
      <c r="G259" s="38"/>
      <c r="H259" s="44"/>
    </row>
    <row r="260" spans="1:8" s="2" customFormat="1" ht="16.8" customHeight="1">
      <c r="A260" s="38"/>
      <c r="B260" s="44"/>
      <c r="C260" s="296" t="s">
        <v>797</v>
      </c>
      <c r="D260" s="297" t="s">
        <v>1</v>
      </c>
      <c r="E260" s="298" t="s">
        <v>1</v>
      </c>
      <c r="F260" s="299">
        <v>377.076</v>
      </c>
      <c r="G260" s="38"/>
      <c r="H260" s="44"/>
    </row>
    <row r="261" spans="1:8" s="2" customFormat="1" ht="16.8" customHeight="1">
      <c r="A261" s="38"/>
      <c r="B261" s="44"/>
      <c r="C261" s="300" t="s">
        <v>219</v>
      </c>
      <c r="D261" s="300" t="s">
        <v>220</v>
      </c>
      <c r="E261" s="17" t="s">
        <v>1</v>
      </c>
      <c r="F261" s="301">
        <v>370.202</v>
      </c>
      <c r="G261" s="38"/>
      <c r="H261" s="44"/>
    </row>
    <row r="262" spans="1:8" s="2" customFormat="1" ht="16.8" customHeight="1">
      <c r="A262" s="38"/>
      <c r="B262" s="44"/>
      <c r="C262" s="300" t="s">
        <v>223</v>
      </c>
      <c r="D262" s="300" t="s">
        <v>224</v>
      </c>
      <c r="E262" s="17" t="s">
        <v>1</v>
      </c>
      <c r="F262" s="301">
        <v>1.571</v>
      </c>
      <c r="G262" s="38"/>
      <c r="H262" s="44"/>
    </row>
    <row r="263" spans="1:8" s="2" customFormat="1" ht="16.8" customHeight="1">
      <c r="A263" s="38"/>
      <c r="B263" s="44"/>
      <c r="C263" s="300" t="s">
        <v>221</v>
      </c>
      <c r="D263" s="300" t="s">
        <v>222</v>
      </c>
      <c r="E263" s="17" t="s">
        <v>1</v>
      </c>
      <c r="F263" s="301">
        <v>5.303</v>
      </c>
      <c r="G263" s="38"/>
      <c r="H263" s="44"/>
    </row>
    <row r="264" spans="1:8" s="2" customFormat="1" ht="16.8" customHeight="1">
      <c r="A264" s="38"/>
      <c r="B264" s="44"/>
      <c r="C264" s="300" t="s">
        <v>797</v>
      </c>
      <c r="D264" s="300" t="s">
        <v>154</v>
      </c>
      <c r="E264" s="17" t="s">
        <v>1</v>
      </c>
      <c r="F264" s="301">
        <v>377.076</v>
      </c>
      <c r="G264" s="38"/>
      <c r="H264" s="44"/>
    </row>
    <row r="265" spans="1:8" s="2" customFormat="1" ht="16.8" customHeight="1">
      <c r="A265" s="38"/>
      <c r="B265" s="44"/>
      <c r="C265" s="296" t="s">
        <v>219</v>
      </c>
      <c r="D265" s="297" t="s">
        <v>1</v>
      </c>
      <c r="E265" s="298" t="s">
        <v>1</v>
      </c>
      <c r="F265" s="299">
        <v>370.202</v>
      </c>
      <c r="G265" s="38"/>
      <c r="H265" s="44"/>
    </row>
    <row r="266" spans="1:8" s="2" customFormat="1" ht="16.8" customHeight="1">
      <c r="A266" s="38"/>
      <c r="B266" s="44"/>
      <c r="C266" s="300" t="s">
        <v>219</v>
      </c>
      <c r="D266" s="300" t="s">
        <v>220</v>
      </c>
      <c r="E266" s="17" t="s">
        <v>1</v>
      </c>
      <c r="F266" s="301">
        <v>370.202</v>
      </c>
      <c r="G266" s="38"/>
      <c r="H266" s="44"/>
    </row>
    <row r="267" spans="1:8" s="2" customFormat="1" ht="16.8" customHeight="1">
      <c r="A267" s="38"/>
      <c r="B267" s="44"/>
      <c r="C267" s="302" t="s">
        <v>1329</v>
      </c>
      <c r="D267" s="38"/>
      <c r="E267" s="38"/>
      <c r="F267" s="38"/>
      <c r="G267" s="38"/>
      <c r="H267" s="44"/>
    </row>
    <row r="268" spans="1:8" s="2" customFormat="1" ht="12">
      <c r="A268" s="38"/>
      <c r="B268" s="44"/>
      <c r="C268" s="300" t="s">
        <v>793</v>
      </c>
      <c r="D268" s="300" t="s">
        <v>794</v>
      </c>
      <c r="E268" s="17" t="s">
        <v>535</v>
      </c>
      <c r="F268" s="301">
        <v>377.076</v>
      </c>
      <c r="G268" s="38"/>
      <c r="H268" s="44"/>
    </row>
    <row r="269" spans="1:8" s="2" customFormat="1" ht="16.8" customHeight="1">
      <c r="A269" s="38"/>
      <c r="B269" s="44"/>
      <c r="C269" s="300" t="s">
        <v>799</v>
      </c>
      <c r="D269" s="300" t="s">
        <v>800</v>
      </c>
      <c r="E269" s="17" t="s">
        <v>535</v>
      </c>
      <c r="F269" s="301">
        <v>377.606</v>
      </c>
      <c r="G269" s="38"/>
      <c r="H269" s="44"/>
    </row>
    <row r="270" spans="1:8" s="2" customFormat="1" ht="16.8" customHeight="1">
      <c r="A270" s="38"/>
      <c r="B270" s="44"/>
      <c r="C270" s="296" t="s">
        <v>221</v>
      </c>
      <c r="D270" s="297" t="s">
        <v>1</v>
      </c>
      <c r="E270" s="298" t="s">
        <v>1</v>
      </c>
      <c r="F270" s="299">
        <v>5.303</v>
      </c>
      <c r="G270" s="38"/>
      <c r="H270" s="44"/>
    </row>
    <row r="271" spans="1:8" s="2" customFormat="1" ht="16.8" customHeight="1">
      <c r="A271" s="38"/>
      <c r="B271" s="44"/>
      <c r="C271" s="300" t="s">
        <v>221</v>
      </c>
      <c r="D271" s="300" t="s">
        <v>222</v>
      </c>
      <c r="E271" s="17" t="s">
        <v>1</v>
      </c>
      <c r="F271" s="301">
        <v>5.303</v>
      </c>
      <c r="G271" s="38"/>
      <c r="H271" s="44"/>
    </row>
    <row r="272" spans="1:8" s="2" customFormat="1" ht="16.8" customHeight="1">
      <c r="A272" s="38"/>
      <c r="B272" s="44"/>
      <c r="C272" s="302" t="s">
        <v>1329</v>
      </c>
      <c r="D272" s="38"/>
      <c r="E272" s="38"/>
      <c r="F272" s="38"/>
      <c r="G272" s="38"/>
      <c r="H272" s="44"/>
    </row>
    <row r="273" spans="1:8" s="2" customFormat="1" ht="12">
      <c r="A273" s="38"/>
      <c r="B273" s="44"/>
      <c r="C273" s="300" t="s">
        <v>793</v>
      </c>
      <c r="D273" s="300" t="s">
        <v>794</v>
      </c>
      <c r="E273" s="17" t="s">
        <v>535</v>
      </c>
      <c r="F273" s="301">
        <v>377.076</v>
      </c>
      <c r="G273" s="38"/>
      <c r="H273" s="44"/>
    </row>
    <row r="274" spans="1:8" s="2" customFormat="1" ht="16.8" customHeight="1">
      <c r="A274" s="38"/>
      <c r="B274" s="44"/>
      <c r="C274" s="300" t="s">
        <v>809</v>
      </c>
      <c r="D274" s="300" t="s">
        <v>810</v>
      </c>
      <c r="E274" s="17" t="s">
        <v>147</v>
      </c>
      <c r="F274" s="301">
        <v>6.891</v>
      </c>
      <c r="G274" s="38"/>
      <c r="H274" s="44"/>
    </row>
    <row r="275" spans="1:8" s="2" customFormat="1" ht="16.8" customHeight="1">
      <c r="A275" s="38"/>
      <c r="B275" s="44"/>
      <c r="C275" s="296" t="s">
        <v>223</v>
      </c>
      <c r="D275" s="297" t="s">
        <v>1</v>
      </c>
      <c r="E275" s="298" t="s">
        <v>1</v>
      </c>
      <c r="F275" s="299">
        <v>1.571</v>
      </c>
      <c r="G275" s="38"/>
      <c r="H275" s="44"/>
    </row>
    <row r="276" spans="1:8" s="2" customFormat="1" ht="16.8" customHeight="1">
      <c r="A276" s="38"/>
      <c r="B276" s="44"/>
      <c r="C276" s="300" t="s">
        <v>223</v>
      </c>
      <c r="D276" s="300" t="s">
        <v>224</v>
      </c>
      <c r="E276" s="17" t="s">
        <v>1</v>
      </c>
      <c r="F276" s="301">
        <v>1.571</v>
      </c>
      <c r="G276" s="38"/>
      <c r="H276" s="44"/>
    </row>
    <row r="277" spans="1:8" s="2" customFormat="1" ht="16.8" customHeight="1">
      <c r="A277" s="38"/>
      <c r="B277" s="44"/>
      <c r="C277" s="302" t="s">
        <v>1329</v>
      </c>
      <c r="D277" s="38"/>
      <c r="E277" s="38"/>
      <c r="F277" s="38"/>
      <c r="G277" s="38"/>
      <c r="H277" s="44"/>
    </row>
    <row r="278" spans="1:8" s="2" customFormat="1" ht="12">
      <c r="A278" s="38"/>
      <c r="B278" s="44"/>
      <c r="C278" s="300" t="s">
        <v>793</v>
      </c>
      <c r="D278" s="300" t="s">
        <v>794</v>
      </c>
      <c r="E278" s="17" t="s">
        <v>535</v>
      </c>
      <c r="F278" s="301">
        <v>377.076</v>
      </c>
      <c r="G278" s="38"/>
      <c r="H278" s="44"/>
    </row>
    <row r="279" spans="1:8" s="2" customFormat="1" ht="16.8" customHeight="1">
      <c r="A279" s="38"/>
      <c r="B279" s="44"/>
      <c r="C279" s="300" t="s">
        <v>804</v>
      </c>
      <c r="D279" s="300" t="s">
        <v>805</v>
      </c>
      <c r="E279" s="17" t="s">
        <v>147</v>
      </c>
      <c r="F279" s="301">
        <v>2.041</v>
      </c>
      <c r="G279" s="38"/>
      <c r="H279" s="44"/>
    </row>
    <row r="280" spans="1:8" s="2" customFormat="1" ht="16.8" customHeight="1">
      <c r="A280" s="38"/>
      <c r="B280" s="44"/>
      <c r="C280" s="296" t="s">
        <v>745</v>
      </c>
      <c r="D280" s="297" t="s">
        <v>1</v>
      </c>
      <c r="E280" s="298" t="s">
        <v>1</v>
      </c>
      <c r="F280" s="299">
        <v>782.166</v>
      </c>
      <c r="G280" s="38"/>
      <c r="H280" s="44"/>
    </row>
    <row r="281" spans="1:8" s="2" customFormat="1" ht="16.8" customHeight="1">
      <c r="A281" s="38"/>
      <c r="B281" s="44"/>
      <c r="C281" s="300" t="s">
        <v>225</v>
      </c>
      <c r="D281" s="300" t="s">
        <v>226</v>
      </c>
      <c r="E281" s="17" t="s">
        <v>1</v>
      </c>
      <c r="F281" s="301">
        <v>450.186</v>
      </c>
      <c r="G281" s="38"/>
      <c r="H281" s="44"/>
    </row>
    <row r="282" spans="1:8" s="2" customFormat="1" ht="16.8" customHeight="1">
      <c r="A282" s="38"/>
      <c r="B282" s="44"/>
      <c r="C282" s="300" t="s">
        <v>227</v>
      </c>
      <c r="D282" s="300" t="s">
        <v>228</v>
      </c>
      <c r="E282" s="17" t="s">
        <v>1</v>
      </c>
      <c r="F282" s="301">
        <v>49.608</v>
      </c>
      <c r="G282" s="38"/>
      <c r="H282" s="44"/>
    </row>
    <row r="283" spans="1:8" s="2" customFormat="1" ht="16.8" customHeight="1">
      <c r="A283" s="38"/>
      <c r="B283" s="44"/>
      <c r="C283" s="300" t="s">
        <v>229</v>
      </c>
      <c r="D283" s="300" t="s">
        <v>230</v>
      </c>
      <c r="E283" s="17" t="s">
        <v>1</v>
      </c>
      <c r="F283" s="301">
        <v>224.179</v>
      </c>
      <c r="G283" s="38"/>
      <c r="H283" s="44"/>
    </row>
    <row r="284" spans="1:8" s="2" customFormat="1" ht="16.8" customHeight="1">
      <c r="A284" s="38"/>
      <c r="B284" s="44"/>
      <c r="C284" s="300" t="s">
        <v>231</v>
      </c>
      <c r="D284" s="300" t="s">
        <v>232</v>
      </c>
      <c r="E284" s="17" t="s">
        <v>1</v>
      </c>
      <c r="F284" s="301">
        <v>16</v>
      </c>
      <c r="G284" s="38"/>
      <c r="H284" s="44"/>
    </row>
    <row r="285" spans="1:8" s="2" customFormat="1" ht="16.8" customHeight="1">
      <c r="A285" s="38"/>
      <c r="B285" s="44"/>
      <c r="C285" s="300" t="s">
        <v>233</v>
      </c>
      <c r="D285" s="300" t="s">
        <v>232</v>
      </c>
      <c r="E285" s="17" t="s">
        <v>1</v>
      </c>
      <c r="F285" s="301">
        <v>16</v>
      </c>
      <c r="G285" s="38"/>
      <c r="H285" s="44"/>
    </row>
    <row r="286" spans="1:8" s="2" customFormat="1" ht="16.8" customHeight="1">
      <c r="A286" s="38"/>
      <c r="B286" s="44"/>
      <c r="C286" s="300" t="s">
        <v>238</v>
      </c>
      <c r="D286" s="300" t="s">
        <v>743</v>
      </c>
      <c r="E286" s="17" t="s">
        <v>1</v>
      </c>
      <c r="F286" s="301">
        <v>4.32</v>
      </c>
      <c r="G286" s="38"/>
      <c r="H286" s="44"/>
    </row>
    <row r="287" spans="1:8" s="2" customFormat="1" ht="16.8" customHeight="1">
      <c r="A287" s="38"/>
      <c r="B287" s="44"/>
      <c r="C287" s="300" t="s">
        <v>234</v>
      </c>
      <c r="D287" s="300" t="s">
        <v>235</v>
      </c>
      <c r="E287" s="17" t="s">
        <v>1</v>
      </c>
      <c r="F287" s="301">
        <v>8.665</v>
      </c>
      <c r="G287" s="38"/>
      <c r="H287" s="44"/>
    </row>
    <row r="288" spans="1:8" s="2" customFormat="1" ht="16.8" customHeight="1">
      <c r="A288" s="38"/>
      <c r="B288" s="44"/>
      <c r="C288" s="300" t="s">
        <v>236</v>
      </c>
      <c r="D288" s="300" t="s">
        <v>237</v>
      </c>
      <c r="E288" s="17" t="s">
        <v>1</v>
      </c>
      <c r="F288" s="301">
        <v>11.973</v>
      </c>
      <c r="G288" s="38"/>
      <c r="H288" s="44"/>
    </row>
    <row r="289" spans="1:8" s="2" customFormat="1" ht="16.8" customHeight="1">
      <c r="A289" s="38"/>
      <c r="B289" s="44"/>
      <c r="C289" s="300" t="s">
        <v>242</v>
      </c>
      <c r="D289" s="300" t="s">
        <v>243</v>
      </c>
      <c r="E289" s="17" t="s">
        <v>1</v>
      </c>
      <c r="F289" s="301">
        <v>0.785</v>
      </c>
      <c r="G289" s="38"/>
      <c r="H289" s="44"/>
    </row>
    <row r="290" spans="1:8" s="2" customFormat="1" ht="16.8" customHeight="1">
      <c r="A290" s="38"/>
      <c r="B290" s="44"/>
      <c r="C290" s="300" t="s">
        <v>240</v>
      </c>
      <c r="D290" s="300" t="s">
        <v>744</v>
      </c>
      <c r="E290" s="17" t="s">
        <v>1</v>
      </c>
      <c r="F290" s="301">
        <v>0.45</v>
      </c>
      <c r="G290" s="38"/>
      <c r="H290" s="44"/>
    </row>
    <row r="291" spans="1:8" s="2" customFormat="1" ht="16.8" customHeight="1">
      <c r="A291" s="38"/>
      <c r="B291" s="44"/>
      <c r="C291" s="300" t="s">
        <v>745</v>
      </c>
      <c r="D291" s="300" t="s">
        <v>154</v>
      </c>
      <c r="E291" s="17" t="s">
        <v>1</v>
      </c>
      <c r="F291" s="301">
        <v>782.166</v>
      </c>
      <c r="G291" s="38"/>
      <c r="H291" s="44"/>
    </row>
    <row r="292" spans="1:8" s="2" customFormat="1" ht="16.8" customHeight="1">
      <c r="A292" s="38"/>
      <c r="B292" s="44"/>
      <c r="C292" s="296" t="s">
        <v>225</v>
      </c>
      <c r="D292" s="297" t="s">
        <v>1</v>
      </c>
      <c r="E292" s="298" t="s">
        <v>1</v>
      </c>
      <c r="F292" s="299">
        <v>450.186</v>
      </c>
      <c r="G292" s="38"/>
      <c r="H292" s="44"/>
    </row>
    <row r="293" spans="1:8" s="2" customFormat="1" ht="16.8" customHeight="1">
      <c r="A293" s="38"/>
      <c r="B293" s="44"/>
      <c r="C293" s="300" t="s">
        <v>225</v>
      </c>
      <c r="D293" s="300" t="s">
        <v>226</v>
      </c>
      <c r="E293" s="17" t="s">
        <v>1</v>
      </c>
      <c r="F293" s="301">
        <v>450.186</v>
      </c>
      <c r="G293" s="38"/>
      <c r="H293" s="44"/>
    </row>
    <row r="294" spans="1:8" s="2" customFormat="1" ht="16.8" customHeight="1">
      <c r="A294" s="38"/>
      <c r="B294" s="44"/>
      <c r="C294" s="302" t="s">
        <v>1329</v>
      </c>
      <c r="D294" s="38"/>
      <c r="E294" s="38"/>
      <c r="F294" s="38"/>
      <c r="G294" s="38"/>
      <c r="H294" s="44"/>
    </row>
    <row r="295" spans="1:8" s="2" customFormat="1" ht="12">
      <c r="A295" s="38"/>
      <c r="B295" s="44"/>
      <c r="C295" s="300" t="s">
        <v>739</v>
      </c>
      <c r="D295" s="300" t="s">
        <v>740</v>
      </c>
      <c r="E295" s="17" t="s">
        <v>535</v>
      </c>
      <c r="F295" s="301">
        <v>782.166</v>
      </c>
      <c r="G295" s="38"/>
      <c r="H295" s="44"/>
    </row>
    <row r="296" spans="1:8" s="2" customFormat="1" ht="16.8" customHeight="1">
      <c r="A296" s="38"/>
      <c r="B296" s="44"/>
      <c r="C296" s="300" t="s">
        <v>747</v>
      </c>
      <c r="D296" s="300" t="s">
        <v>748</v>
      </c>
      <c r="E296" s="17" t="s">
        <v>535</v>
      </c>
      <c r="F296" s="301">
        <v>459.19</v>
      </c>
      <c r="G296" s="38"/>
      <c r="H296" s="44"/>
    </row>
    <row r="297" spans="1:8" s="2" customFormat="1" ht="16.8" customHeight="1">
      <c r="A297" s="38"/>
      <c r="B297" s="44"/>
      <c r="C297" s="296" t="s">
        <v>227</v>
      </c>
      <c r="D297" s="297" t="s">
        <v>1</v>
      </c>
      <c r="E297" s="298" t="s">
        <v>1</v>
      </c>
      <c r="F297" s="299">
        <v>49.608</v>
      </c>
      <c r="G297" s="38"/>
      <c r="H297" s="44"/>
    </row>
    <row r="298" spans="1:8" s="2" customFormat="1" ht="16.8" customHeight="1">
      <c r="A298" s="38"/>
      <c r="B298" s="44"/>
      <c r="C298" s="300" t="s">
        <v>227</v>
      </c>
      <c r="D298" s="300" t="s">
        <v>228</v>
      </c>
      <c r="E298" s="17" t="s">
        <v>1</v>
      </c>
      <c r="F298" s="301">
        <v>49.608</v>
      </c>
      <c r="G298" s="38"/>
      <c r="H298" s="44"/>
    </row>
    <row r="299" spans="1:8" s="2" customFormat="1" ht="16.8" customHeight="1">
      <c r="A299" s="38"/>
      <c r="B299" s="44"/>
      <c r="C299" s="302" t="s">
        <v>1329</v>
      </c>
      <c r="D299" s="38"/>
      <c r="E299" s="38"/>
      <c r="F299" s="38"/>
      <c r="G299" s="38"/>
      <c r="H299" s="44"/>
    </row>
    <row r="300" spans="1:8" s="2" customFormat="1" ht="12">
      <c r="A300" s="38"/>
      <c r="B300" s="44"/>
      <c r="C300" s="300" t="s">
        <v>739</v>
      </c>
      <c r="D300" s="300" t="s">
        <v>740</v>
      </c>
      <c r="E300" s="17" t="s">
        <v>535</v>
      </c>
      <c r="F300" s="301">
        <v>782.166</v>
      </c>
      <c r="G300" s="38"/>
      <c r="H300" s="44"/>
    </row>
    <row r="301" spans="1:8" s="2" customFormat="1" ht="16.8" customHeight="1">
      <c r="A301" s="38"/>
      <c r="B301" s="44"/>
      <c r="C301" s="300" t="s">
        <v>752</v>
      </c>
      <c r="D301" s="300" t="s">
        <v>753</v>
      </c>
      <c r="E301" s="17" t="s">
        <v>535</v>
      </c>
      <c r="F301" s="301">
        <v>50.6</v>
      </c>
      <c r="G301" s="38"/>
      <c r="H301" s="44"/>
    </row>
    <row r="302" spans="1:8" s="2" customFormat="1" ht="16.8" customHeight="1">
      <c r="A302" s="38"/>
      <c r="B302" s="44"/>
      <c r="C302" s="296" t="s">
        <v>229</v>
      </c>
      <c r="D302" s="297" t="s">
        <v>1</v>
      </c>
      <c r="E302" s="298" t="s">
        <v>1</v>
      </c>
      <c r="F302" s="299">
        <v>224.179</v>
      </c>
      <c r="G302" s="38"/>
      <c r="H302" s="44"/>
    </row>
    <row r="303" spans="1:8" s="2" customFormat="1" ht="16.8" customHeight="1">
      <c r="A303" s="38"/>
      <c r="B303" s="44"/>
      <c r="C303" s="300" t="s">
        <v>229</v>
      </c>
      <c r="D303" s="300" t="s">
        <v>230</v>
      </c>
      <c r="E303" s="17" t="s">
        <v>1</v>
      </c>
      <c r="F303" s="301">
        <v>224.179</v>
      </c>
      <c r="G303" s="38"/>
      <c r="H303" s="44"/>
    </row>
    <row r="304" spans="1:8" s="2" customFormat="1" ht="16.8" customHeight="1">
      <c r="A304" s="38"/>
      <c r="B304" s="44"/>
      <c r="C304" s="302" t="s">
        <v>1329</v>
      </c>
      <c r="D304" s="38"/>
      <c r="E304" s="38"/>
      <c r="F304" s="38"/>
      <c r="G304" s="38"/>
      <c r="H304" s="44"/>
    </row>
    <row r="305" spans="1:8" s="2" customFormat="1" ht="12">
      <c r="A305" s="38"/>
      <c r="B305" s="44"/>
      <c r="C305" s="300" t="s">
        <v>739</v>
      </c>
      <c r="D305" s="300" t="s">
        <v>740</v>
      </c>
      <c r="E305" s="17" t="s">
        <v>535</v>
      </c>
      <c r="F305" s="301">
        <v>782.166</v>
      </c>
      <c r="G305" s="38"/>
      <c r="H305" s="44"/>
    </row>
    <row r="306" spans="1:8" s="2" customFormat="1" ht="16.8" customHeight="1">
      <c r="A306" s="38"/>
      <c r="B306" s="44"/>
      <c r="C306" s="300" t="s">
        <v>762</v>
      </c>
      <c r="D306" s="300" t="s">
        <v>763</v>
      </c>
      <c r="E306" s="17" t="s">
        <v>535</v>
      </c>
      <c r="F306" s="301">
        <v>228.663</v>
      </c>
      <c r="G306" s="38"/>
      <c r="H306" s="44"/>
    </row>
    <row r="307" spans="1:8" s="2" customFormat="1" ht="16.8" customHeight="1">
      <c r="A307" s="38"/>
      <c r="B307" s="44"/>
      <c r="C307" s="296" t="s">
        <v>231</v>
      </c>
      <c r="D307" s="297" t="s">
        <v>1</v>
      </c>
      <c r="E307" s="298" t="s">
        <v>1</v>
      </c>
      <c r="F307" s="299">
        <v>16</v>
      </c>
      <c r="G307" s="38"/>
      <c r="H307" s="44"/>
    </row>
    <row r="308" spans="1:8" s="2" customFormat="1" ht="16.8" customHeight="1">
      <c r="A308" s="38"/>
      <c r="B308" s="44"/>
      <c r="C308" s="300" t="s">
        <v>231</v>
      </c>
      <c r="D308" s="300" t="s">
        <v>232</v>
      </c>
      <c r="E308" s="17" t="s">
        <v>1</v>
      </c>
      <c r="F308" s="301">
        <v>16</v>
      </c>
      <c r="G308" s="38"/>
      <c r="H308" s="44"/>
    </row>
    <row r="309" spans="1:8" s="2" customFormat="1" ht="16.8" customHeight="1">
      <c r="A309" s="38"/>
      <c r="B309" s="44"/>
      <c r="C309" s="302" t="s">
        <v>1329</v>
      </c>
      <c r="D309" s="38"/>
      <c r="E309" s="38"/>
      <c r="F309" s="38"/>
      <c r="G309" s="38"/>
      <c r="H309" s="44"/>
    </row>
    <row r="310" spans="1:8" s="2" customFormat="1" ht="12">
      <c r="A310" s="38"/>
      <c r="B310" s="44"/>
      <c r="C310" s="300" t="s">
        <v>739</v>
      </c>
      <c r="D310" s="300" t="s">
        <v>740</v>
      </c>
      <c r="E310" s="17" t="s">
        <v>535</v>
      </c>
      <c r="F310" s="301">
        <v>782.166</v>
      </c>
      <c r="G310" s="38"/>
      <c r="H310" s="44"/>
    </row>
    <row r="311" spans="1:8" s="2" customFormat="1" ht="16.8" customHeight="1">
      <c r="A311" s="38"/>
      <c r="B311" s="44"/>
      <c r="C311" s="300" t="s">
        <v>767</v>
      </c>
      <c r="D311" s="300" t="s">
        <v>768</v>
      </c>
      <c r="E311" s="17" t="s">
        <v>535</v>
      </c>
      <c r="F311" s="301">
        <v>32</v>
      </c>
      <c r="G311" s="38"/>
      <c r="H311" s="44"/>
    </row>
    <row r="312" spans="1:8" s="2" customFormat="1" ht="16.8" customHeight="1">
      <c r="A312" s="38"/>
      <c r="B312" s="44"/>
      <c r="C312" s="296" t="s">
        <v>233</v>
      </c>
      <c r="D312" s="297" t="s">
        <v>1</v>
      </c>
      <c r="E312" s="298" t="s">
        <v>1</v>
      </c>
      <c r="F312" s="299">
        <v>16</v>
      </c>
      <c r="G312" s="38"/>
      <c r="H312" s="44"/>
    </row>
    <row r="313" spans="1:8" s="2" customFormat="1" ht="16.8" customHeight="1">
      <c r="A313" s="38"/>
      <c r="B313" s="44"/>
      <c r="C313" s="300" t="s">
        <v>233</v>
      </c>
      <c r="D313" s="300" t="s">
        <v>232</v>
      </c>
      <c r="E313" s="17" t="s">
        <v>1</v>
      </c>
      <c r="F313" s="301">
        <v>16</v>
      </c>
      <c r="G313" s="38"/>
      <c r="H313" s="44"/>
    </row>
    <row r="314" spans="1:8" s="2" customFormat="1" ht="16.8" customHeight="1">
      <c r="A314" s="38"/>
      <c r="B314" s="44"/>
      <c r="C314" s="302" t="s">
        <v>1329</v>
      </c>
      <c r="D314" s="38"/>
      <c r="E314" s="38"/>
      <c r="F314" s="38"/>
      <c r="G314" s="38"/>
      <c r="H314" s="44"/>
    </row>
    <row r="315" spans="1:8" s="2" customFormat="1" ht="12">
      <c r="A315" s="38"/>
      <c r="B315" s="44"/>
      <c r="C315" s="300" t="s">
        <v>739</v>
      </c>
      <c r="D315" s="300" t="s">
        <v>740</v>
      </c>
      <c r="E315" s="17" t="s">
        <v>535</v>
      </c>
      <c r="F315" s="301">
        <v>782.166</v>
      </c>
      <c r="G315" s="38"/>
      <c r="H315" s="44"/>
    </row>
    <row r="316" spans="1:8" s="2" customFormat="1" ht="16.8" customHeight="1">
      <c r="A316" s="38"/>
      <c r="B316" s="44"/>
      <c r="C316" s="300" t="s">
        <v>767</v>
      </c>
      <c r="D316" s="300" t="s">
        <v>768</v>
      </c>
      <c r="E316" s="17" t="s">
        <v>535</v>
      </c>
      <c r="F316" s="301">
        <v>32</v>
      </c>
      <c r="G316" s="38"/>
      <c r="H316" s="44"/>
    </row>
    <row r="317" spans="1:8" s="2" customFormat="1" ht="16.8" customHeight="1">
      <c r="A317" s="38"/>
      <c r="B317" s="44"/>
      <c r="C317" s="296" t="s">
        <v>234</v>
      </c>
      <c r="D317" s="297" t="s">
        <v>1</v>
      </c>
      <c r="E317" s="298" t="s">
        <v>1</v>
      </c>
      <c r="F317" s="299">
        <v>8.665</v>
      </c>
      <c r="G317" s="38"/>
      <c r="H317" s="44"/>
    </row>
    <row r="318" spans="1:8" s="2" customFormat="1" ht="16.8" customHeight="1">
      <c r="A318" s="38"/>
      <c r="B318" s="44"/>
      <c r="C318" s="300" t="s">
        <v>234</v>
      </c>
      <c r="D318" s="300" t="s">
        <v>235</v>
      </c>
      <c r="E318" s="17" t="s">
        <v>1</v>
      </c>
      <c r="F318" s="301">
        <v>8.665</v>
      </c>
      <c r="G318" s="38"/>
      <c r="H318" s="44"/>
    </row>
    <row r="319" spans="1:8" s="2" customFormat="1" ht="16.8" customHeight="1">
      <c r="A319" s="38"/>
      <c r="B319" s="44"/>
      <c r="C319" s="302" t="s">
        <v>1329</v>
      </c>
      <c r="D319" s="38"/>
      <c r="E319" s="38"/>
      <c r="F319" s="38"/>
      <c r="G319" s="38"/>
      <c r="H319" s="44"/>
    </row>
    <row r="320" spans="1:8" s="2" customFormat="1" ht="12">
      <c r="A320" s="38"/>
      <c r="B320" s="44"/>
      <c r="C320" s="300" t="s">
        <v>739</v>
      </c>
      <c r="D320" s="300" t="s">
        <v>740</v>
      </c>
      <c r="E320" s="17" t="s">
        <v>535</v>
      </c>
      <c r="F320" s="301">
        <v>782.166</v>
      </c>
      <c r="G320" s="38"/>
      <c r="H320" s="44"/>
    </row>
    <row r="321" spans="1:8" s="2" customFormat="1" ht="16.8" customHeight="1">
      <c r="A321" s="38"/>
      <c r="B321" s="44"/>
      <c r="C321" s="300" t="s">
        <v>778</v>
      </c>
      <c r="D321" s="300" t="s">
        <v>779</v>
      </c>
      <c r="E321" s="17" t="s">
        <v>147</v>
      </c>
      <c r="F321" s="301">
        <v>11.259</v>
      </c>
      <c r="G321" s="38"/>
      <c r="H321" s="44"/>
    </row>
    <row r="322" spans="1:8" s="2" customFormat="1" ht="16.8" customHeight="1">
      <c r="A322" s="38"/>
      <c r="B322" s="44"/>
      <c r="C322" s="296" t="s">
        <v>236</v>
      </c>
      <c r="D322" s="297" t="s">
        <v>1</v>
      </c>
      <c r="E322" s="298" t="s">
        <v>1</v>
      </c>
      <c r="F322" s="299">
        <v>11.973</v>
      </c>
      <c r="G322" s="38"/>
      <c r="H322" s="44"/>
    </row>
    <row r="323" spans="1:8" s="2" customFormat="1" ht="16.8" customHeight="1">
      <c r="A323" s="38"/>
      <c r="B323" s="44"/>
      <c r="C323" s="300" t="s">
        <v>236</v>
      </c>
      <c r="D323" s="300" t="s">
        <v>237</v>
      </c>
      <c r="E323" s="17" t="s">
        <v>1</v>
      </c>
      <c r="F323" s="301">
        <v>11.973</v>
      </c>
      <c r="G323" s="38"/>
      <c r="H323" s="44"/>
    </row>
    <row r="324" spans="1:8" s="2" customFormat="1" ht="16.8" customHeight="1">
      <c r="A324" s="38"/>
      <c r="B324" s="44"/>
      <c r="C324" s="302" t="s">
        <v>1329</v>
      </c>
      <c r="D324" s="38"/>
      <c r="E324" s="38"/>
      <c r="F324" s="38"/>
      <c r="G324" s="38"/>
      <c r="H324" s="44"/>
    </row>
    <row r="325" spans="1:8" s="2" customFormat="1" ht="12">
      <c r="A325" s="38"/>
      <c r="B325" s="44"/>
      <c r="C325" s="300" t="s">
        <v>739</v>
      </c>
      <c r="D325" s="300" t="s">
        <v>740</v>
      </c>
      <c r="E325" s="17" t="s">
        <v>535</v>
      </c>
      <c r="F325" s="301">
        <v>782.166</v>
      </c>
      <c r="G325" s="38"/>
      <c r="H325" s="44"/>
    </row>
    <row r="326" spans="1:8" s="2" customFormat="1" ht="16.8" customHeight="1">
      <c r="A326" s="38"/>
      <c r="B326" s="44"/>
      <c r="C326" s="300" t="s">
        <v>783</v>
      </c>
      <c r="D326" s="300" t="s">
        <v>784</v>
      </c>
      <c r="E326" s="17" t="s">
        <v>147</v>
      </c>
      <c r="F326" s="301">
        <v>15.557</v>
      </c>
      <c r="G326" s="38"/>
      <c r="H326" s="44"/>
    </row>
    <row r="327" spans="1:8" s="2" customFormat="1" ht="16.8" customHeight="1">
      <c r="A327" s="38"/>
      <c r="B327" s="44"/>
      <c r="C327" s="296" t="s">
        <v>238</v>
      </c>
      <c r="D327" s="297" t="s">
        <v>1</v>
      </c>
      <c r="E327" s="298" t="s">
        <v>1</v>
      </c>
      <c r="F327" s="299">
        <v>4.32</v>
      </c>
      <c r="G327" s="38"/>
      <c r="H327" s="44"/>
    </row>
    <row r="328" spans="1:8" s="2" customFormat="1" ht="16.8" customHeight="1">
      <c r="A328" s="38"/>
      <c r="B328" s="44"/>
      <c r="C328" s="300" t="s">
        <v>238</v>
      </c>
      <c r="D328" s="300" t="s">
        <v>743</v>
      </c>
      <c r="E328" s="17" t="s">
        <v>1</v>
      </c>
      <c r="F328" s="301">
        <v>4.32</v>
      </c>
      <c r="G328" s="38"/>
      <c r="H328" s="44"/>
    </row>
    <row r="329" spans="1:8" s="2" customFormat="1" ht="16.8" customHeight="1">
      <c r="A329" s="38"/>
      <c r="B329" s="44"/>
      <c r="C329" s="302" t="s">
        <v>1329</v>
      </c>
      <c r="D329" s="38"/>
      <c r="E329" s="38"/>
      <c r="F329" s="38"/>
      <c r="G329" s="38"/>
      <c r="H329" s="44"/>
    </row>
    <row r="330" spans="1:8" s="2" customFormat="1" ht="12">
      <c r="A330" s="38"/>
      <c r="B330" s="44"/>
      <c r="C330" s="300" t="s">
        <v>739</v>
      </c>
      <c r="D330" s="300" t="s">
        <v>740</v>
      </c>
      <c r="E330" s="17" t="s">
        <v>535</v>
      </c>
      <c r="F330" s="301">
        <v>782.166</v>
      </c>
      <c r="G330" s="38"/>
      <c r="H330" s="44"/>
    </row>
    <row r="331" spans="1:8" s="2" customFormat="1" ht="16.8" customHeight="1">
      <c r="A331" s="38"/>
      <c r="B331" s="44"/>
      <c r="C331" s="300" t="s">
        <v>772</v>
      </c>
      <c r="D331" s="300" t="s">
        <v>773</v>
      </c>
      <c r="E331" s="17" t="s">
        <v>147</v>
      </c>
      <c r="F331" s="301">
        <v>5.613</v>
      </c>
      <c r="G331" s="38"/>
      <c r="H331" s="44"/>
    </row>
    <row r="332" spans="1:8" s="2" customFormat="1" ht="16.8" customHeight="1">
      <c r="A332" s="38"/>
      <c r="B332" s="44"/>
      <c r="C332" s="296" t="s">
        <v>240</v>
      </c>
      <c r="D332" s="297" t="s">
        <v>1</v>
      </c>
      <c r="E332" s="298" t="s">
        <v>1</v>
      </c>
      <c r="F332" s="299">
        <v>0.45</v>
      </c>
      <c r="G332" s="38"/>
      <c r="H332" s="44"/>
    </row>
    <row r="333" spans="1:8" s="2" customFormat="1" ht="16.8" customHeight="1">
      <c r="A333" s="38"/>
      <c r="B333" s="44"/>
      <c r="C333" s="300" t="s">
        <v>240</v>
      </c>
      <c r="D333" s="300" t="s">
        <v>744</v>
      </c>
      <c r="E333" s="17" t="s">
        <v>1</v>
      </c>
      <c r="F333" s="301">
        <v>0.45</v>
      </c>
      <c r="G333" s="38"/>
      <c r="H333" s="44"/>
    </row>
    <row r="334" spans="1:8" s="2" customFormat="1" ht="16.8" customHeight="1">
      <c r="A334" s="38"/>
      <c r="B334" s="44"/>
      <c r="C334" s="302" t="s">
        <v>1329</v>
      </c>
      <c r="D334" s="38"/>
      <c r="E334" s="38"/>
      <c r="F334" s="38"/>
      <c r="G334" s="38"/>
      <c r="H334" s="44"/>
    </row>
    <row r="335" spans="1:8" s="2" customFormat="1" ht="12">
      <c r="A335" s="38"/>
      <c r="B335" s="44"/>
      <c r="C335" s="300" t="s">
        <v>739</v>
      </c>
      <c r="D335" s="300" t="s">
        <v>740</v>
      </c>
      <c r="E335" s="17" t="s">
        <v>535</v>
      </c>
      <c r="F335" s="301">
        <v>782.166</v>
      </c>
      <c r="G335" s="38"/>
      <c r="H335" s="44"/>
    </row>
    <row r="336" spans="1:8" s="2" customFormat="1" ht="16.8" customHeight="1">
      <c r="A336" s="38"/>
      <c r="B336" s="44"/>
      <c r="C336" s="300" t="s">
        <v>757</v>
      </c>
      <c r="D336" s="300" t="s">
        <v>758</v>
      </c>
      <c r="E336" s="17" t="s">
        <v>147</v>
      </c>
      <c r="F336" s="301">
        <v>3</v>
      </c>
      <c r="G336" s="38"/>
      <c r="H336" s="44"/>
    </row>
    <row r="337" spans="1:8" s="2" customFormat="1" ht="16.8" customHeight="1">
      <c r="A337" s="38"/>
      <c r="B337" s="44"/>
      <c r="C337" s="296" t="s">
        <v>242</v>
      </c>
      <c r="D337" s="297" t="s">
        <v>1</v>
      </c>
      <c r="E337" s="298" t="s">
        <v>1</v>
      </c>
      <c r="F337" s="299">
        <v>0.785</v>
      </c>
      <c r="G337" s="38"/>
      <c r="H337" s="44"/>
    </row>
    <row r="338" spans="1:8" s="2" customFormat="1" ht="16.8" customHeight="1">
      <c r="A338" s="38"/>
      <c r="B338" s="44"/>
      <c r="C338" s="300" t="s">
        <v>242</v>
      </c>
      <c r="D338" s="300" t="s">
        <v>243</v>
      </c>
      <c r="E338" s="17" t="s">
        <v>1</v>
      </c>
      <c r="F338" s="301">
        <v>0.785</v>
      </c>
      <c r="G338" s="38"/>
      <c r="H338" s="44"/>
    </row>
    <row r="339" spans="1:8" s="2" customFormat="1" ht="16.8" customHeight="1">
      <c r="A339" s="38"/>
      <c r="B339" s="44"/>
      <c r="C339" s="302" t="s">
        <v>1329</v>
      </c>
      <c r="D339" s="38"/>
      <c r="E339" s="38"/>
      <c r="F339" s="38"/>
      <c r="G339" s="38"/>
      <c r="H339" s="44"/>
    </row>
    <row r="340" spans="1:8" s="2" customFormat="1" ht="12">
      <c r="A340" s="38"/>
      <c r="B340" s="44"/>
      <c r="C340" s="300" t="s">
        <v>739</v>
      </c>
      <c r="D340" s="300" t="s">
        <v>740</v>
      </c>
      <c r="E340" s="17" t="s">
        <v>535</v>
      </c>
      <c r="F340" s="301">
        <v>782.166</v>
      </c>
      <c r="G340" s="38"/>
      <c r="H340" s="44"/>
    </row>
    <row r="341" spans="1:8" s="2" customFormat="1" ht="16.8" customHeight="1">
      <c r="A341" s="38"/>
      <c r="B341" s="44"/>
      <c r="C341" s="300" t="s">
        <v>788</v>
      </c>
      <c r="D341" s="300" t="s">
        <v>789</v>
      </c>
      <c r="E341" s="17" t="s">
        <v>147</v>
      </c>
      <c r="F341" s="301">
        <v>1.02</v>
      </c>
      <c r="G341" s="38"/>
      <c r="H341" s="44"/>
    </row>
    <row r="342" spans="1:8" s="2" customFormat="1" ht="16.8" customHeight="1">
      <c r="A342" s="38"/>
      <c r="B342" s="44"/>
      <c r="C342" s="296" t="s">
        <v>244</v>
      </c>
      <c r="D342" s="297" t="s">
        <v>1</v>
      </c>
      <c r="E342" s="298" t="s">
        <v>1</v>
      </c>
      <c r="F342" s="299">
        <v>113.265</v>
      </c>
      <c r="G342" s="38"/>
      <c r="H342" s="44"/>
    </row>
    <row r="343" spans="1:8" s="2" customFormat="1" ht="12">
      <c r="A343" s="38"/>
      <c r="B343" s="44"/>
      <c r="C343" s="300" t="s">
        <v>244</v>
      </c>
      <c r="D343" s="300" t="s">
        <v>357</v>
      </c>
      <c r="E343" s="17" t="s">
        <v>1</v>
      </c>
      <c r="F343" s="301">
        <v>113.265</v>
      </c>
      <c r="G343" s="38"/>
      <c r="H343" s="44"/>
    </row>
    <row r="344" spans="1:8" s="2" customFormat="1" ht="16.8" customHeight="1">
      <c r="A344" s="38"/>
      <c r="B344" s="44"/>
      <c r="C344" s="302" t="s">
        <v>1329</v>
      </c>
      <c r="D344" s="38"/>
      <c r="E344" s="38"/>
      <c r="F344" s="38"/>
      <c r="G344" s="38"/>
      <c r="H344" s="44"/>
    </row>
    <row r="345" spans="1:8" s="2" customFormat="1" ht="12">
      <c r="A345" s="38"/>
      <c r="B345" s="44"/>
      <c r="C345" s="300" t="s">
        <v>352</v>
      </c>
      <c r="D345" s="300" t="s">
        <v>353</v>
      </c>
      <c r="E345" s="17" t="s">
        <v>354</v>
      </c>
      <c r="F345" s="301">
        <v>113.265</v>
      </c>
      <c r="G345" s="38"/>
      <c r="H345" s="44"/>
    </row>
    <row r="346" spans="1:8" s="2" customFormat="1" ht="12">
      <c r="A346" s="38"/>
      <c r="B346" s="44"/>
      <c r="C346" s="300" t="s">
        <v>372</v>
      </c>
      <c r="D346" s="300" t="s">
        <v>373</v>
      </c>
      <c r="E346" s="17" t="s">
        <v>354</v>
      </c>
      <c r="F346" s="301">
        <v>163.203</v>
      </c>
      <c r="G346" s="38"/>
      <c r="H346" s="44"/>
    </row>
    <row r="347" spans="1:8" s="2" customFormat="1" ht="16.8" customHeight="1">
      <c r="A347" s="38"/>
      <c r="B347" s="44"/>
      <c r="C347" s="296" t="s">
        <v>246</v>
      </c>
      <c r="D347" s="297" t="s">
        <v>1</v>
      </c>
      <c r="E347" s="298" t="s">
        <v>1</v>
      </c>
      <c r="F347" s="299">
        <v>163.203</v>
      </c>
      <c r="G347" s="38"/>
      <c r="H347" s="44"/>
    </row>
    <row r="348" spans="1:8" s="2" customFormat="1" ht="16.8" customHeight="1">
      <c r="A348" s="38"/>
      <c r="B348" s="44"/>
      <c r="C348" s="300" t="s">
        <v>246</v>
      </c>
      <c r="D348" s="300" t="s">
        <v>376</v>
      </c>
      <c r="E348" s="17" t="s">
        <v>1</v>
      </c>
      <c r="F348" s="301">
        <v>163.203</v>
      </c>
      <c r="G348" s="38"/>
      <c r="H348" s="44"/>
    </row>
    <row r="349" spans="1:8" s="2" customFormat="1" ht="16.8" customHeight="1">
      <c r="A349" s="38"/>
      <c r="B349" s="44"/>
      <c r="C349" s="302" t="s">
        <v>1329</v>
      </c>
      <c r="D349" s="38"/>
      <c r="E349" s="38"/>
      <c r="F349" s="38"/>
      <c r="G349" s="38"/>
      <c r="H349" s="44"/>
    </row>
    <row r="350" spans="1:8" s="2" customFormat="1" ht="12">
      <c r="A350" s="38"/>
      <c r="B350" s="44"/>
      <c r="C350" s="300" t="s">
        <v>372</v>
      </c>
      <c r="D350" s="300" t="s">
        <v>373</v>
      </c>
      <c r="E350" s="17" t="s">
        <v>354</v>
      </c>
      <c r="F350" s="301">
        <v>163.203</v>
      </c>
      <c r="G350" s="38"/>
      <c r="H350" s="44"/>
    </row>
    <row r="351" spans="1:8" s="2" customFormat="1" ht="12">
      <c r="A351" s="38"/>
      <c r="B351" s="44"/>
      <c r="C351" s="300" t="s">
        <v>378</v>
      </c>
      <c r="D351" s="300" t="s">
        <v>379</v>
      </c>
      <c r="E351" s="17" t="s">
        <v>354</v>
      </c>
      <c r="F351" s="301">
        <v>163.203</v>
      </c>
      <c r="G351" s="38"/>
      <c r="H351" s="44"/>
    </row>
    <row r="352" spans="1:8" s="2" customFormat="1" ht="16.8" customHeight="1">
      <c r="A352" s="38"/>
      <c r="B352" s="44"/>
      <c r="C352" s="296" t="s">
        <v>248</v>
      </c>
      <c r="D352" s="297" t="s">
        <v>1</v>
      </c>
      <c r="E352" s="298" t="s">
        <v>1</v>
      </c>
      <c r="F352" s="299">
        <v>1</v>
      </c>
      <c r="G352" s="38"/>
      <c r="H352" s="44"/>
    </row>
    <row r="353" spans="1:8" s="2" customFormat="1" ht="16.8" customHeight="1">
      <c r="A353" s="38"/>
      <c r="B353" s="44"/>
      <c r="C353" s="300" t="s">
        <v>248</v>
      </c>
      <c r="D353" s="300" t="s">
        <v>87</v>
      </c>
      <c r="E353" s="17" t="s">
        <v>1</v>
      </c>
      <c r="F353" s="301">
        <v>1</v>
      </c>
      <c r="G353" s="38"/>
      <c r="H353" s="44"/>
    </row>
    <row r="354" spans="1:8" s="2" customFormat="1" ht="16.8" customHeight="1">
      <c r="A354" s="38"/>
      <c r="B354" s="44"/>
      <c r="C354" s="302" t="s">
        <v>1329</v>
      </c>
      <c r="D354" s="38"/>
      <c r="E354" s="38"/>
      <c r="F354" s="38"/>
      <c r="G354" s="38"/>
      <c r="H354" s="44"/>
    </row>
    <row r="355" spans="1:8" s="2" customFormat="1" ht="16.8" customHeight="1">
      <c r="A355" s="38"/>
      <c r="B355" s="44"/>
      <c r="C355" s="300" t="s">
        <v>651</v>
      </c>
      <c r="D355" s="300" t="s">
        <v>652</v>
      </c>
      <c r="E355" s="17" t="s">
        <v>147</v>
      </c>
      <c r="F355" s="301">
        <v>13</v>
      </c>
      <c r="G355" s="38"/>
      <c r="H355" s="44"/>
    </row>
    <row r="356" spans="1:8" s="2" customFormat="1" ht="16.8" customHeight="1">
      <c r="A356" s="38"/>
      <c r="B356" s="44"/>
      <c r="C356" s="300" t="s">
        <v>656</v>
      </c>
      <c r="D356" s="300" t="s">
        <v>657</v>
      </c>
      <c r="E356" s="17" t="s">
        <v>147</v>
      </c>
      <c r="F356" s="301">
        <v>2</v>
      </c>
      <c r="G356" s="38"/>
      <c r="H356" s="44"/>
    </row>
    <row r="357" spans="1:8" s="2" customFormat="1" ht="16.8" customHeight="1">
      <c r="A357" s="38"/>
      <c r="B357" s="44"/>
      <c r="C357" s="296" t="s">
        <v>249</v>
      </c>
      <c r="D357" s="297" t="s">
        <v>1</v>
      </c>
      <c r="E357" s="298" t="s">
        <v>1</v>
      </c>
      <c r="F357" s="299">
        <v>1</v>
      </c>
      <c r="G357" s="38"/>
      <c r="H357" s="44"/>
    </row>
    <row r="358" spans="1:8" s="2" customFormat="1" ht="16.8" customHeight="1">
      <c r="A358" s="38"/>
      <c r="B358" s="44"/>
      <c r="C358" s="300" t="s">
        <v>249</v>
      </c>
      <c r="D358" s="300" t="s">
        <v>87</v>
      </c>
      <c r="E358" s="17" t="s">
        <v>1</v>
      </c>
      <c r="F358" s="301">
        <v>1</v>
      </c>
      <c r="G358" s="38"/>
      <c r="H358" s="44"/>
    </row>
    <row r="359" spans="1:8" s="2" customFormat="1" ht="16.8" customHeight="1">
      <c r="A359" s="38"/>
      <c r="B359" s="44"/>
      <c r="C359" s="302" t="s">
        <v>1329</v>
      </c>
      <c r="D359" s="38"/>
      <c r="E359" s="38"/>
      <c r="F359" s="38"/>
      <c r="G359" s="38"/>
      <c r="H359" s="44"/>
    </row>
    <row r="360" spans="1:8" s="2" customFormat="1" ht="16.8" customHeight="1">
      <c r="A360" s="38"/>
      <c r="B360" s="44"/>
      <c r="C360" s="300" t="s">
        <v>651</v>
      </c>
      <c r="D360" s="300" t="s">
        <v>652</v>
      </c>
      <c r="E360" s="17" t="s">
        <v>147</v>
      </c>
      <c r="F360" s="301">
        <v>13</v>
      </c>
      <c r="G360" s="38"/>
      <c r="H360" s="44"/>
    </row>
    <row r="361" spans="1:8" s="2" customFormat="1" ht="16.8" customHeight="1">
      <c r="A361" s="38"/>
      <c r="B361" s="44"/>
      <c r="C361" s="300" t="s">
        <v>656</v>
      </c>
      <c r="D361" s="300" t="s">
        <v>657</v>
      </c>
      <c r="E361" s="17" t="s">
        <v>147</v>
      </c>
      <c r="F361" s="301">
        <v>2</v>
      </c>
      <c r="G361" s="38"/>
      <c r="H361" s="44"/>
    </row>
    <row r="362" spans="1:8" s="2" customFormat="1" ht="16.8" customHeight="1">
      <c r="A362" s="38"/>
      <c r="B362" s="44"/>
      <c r="C362" s="296" t="s">
        <v>250</v>
      </c>
      <c r="D362" s="297" t="s">
        <v>1</v>
      </c>
      <c r="E362" s="298" t="s">
        <v>1</v>
      </c>
      <c r="F362" s="299">
        <v>228.603</v>
      </c>
      <c r="G362" s="38"/>
      <c r="H362" s="44"/>
    </row>
    <row r="363" spans="1:8" s="2" customFormat="1" ht="16.8" customHeight="1">
      <c r="A363" s="38"/>
      <c r="B363" s="44"/>
      <c r="C363" s="300" t="s">
        <v>250</v>
      </c>
      <c r="D363" s="300" t="s">
        <v>828</v>
      </c>
      <c r="E363" s="17" t="s">
        <v>1</v>
      </c>
      <c r="F363" s="301">
        <v>228.603</v>
      </c>
      <c r="G363" s="38"/>
      <c r="H363" s="44"/>
    </row>
    <row r="364" spans="1:8" s="2" customFormat="1" ht="16.8" customHeight="1">
      <c r="A364" s="38"/>
      <c r="B364" s="44"/>
      <c r="C364" s="302" t="s">
        <v>1329</v>
      </c>
      <c r="D364" s="38"/>
      <c r="E364" s="38"/>
      <c r="F364" s="38"/>
      <c r="G364" s="38"/>
      <c r="H364" s="44"/>
    </row>
    <row r="365" spans="1:8" s="2" customFormat="1" ht="16.8" customHeight="1">
      <c r="A365" s="38"/>
      <c r="B365" s="44"/>
      <c r="C365" s="300" t="s">
        <v>824</v>
      </c>
      <c r="D365" s="300" t="s">
        <v>825</v>
      </c>
      <c r="E365" s="17" t="s">
        <v>311</v>
      </c>
      <c r="F365" s="301">
        <v>228.603</v>
      </c>
      <c r="G365" s="38"/>
      <c r="H365" s="44"/>
    </row>
    <row r="366" spans="1:8" s="2" customFormat="1" ht="16.8" customHeight="1">
      <c r="A366" s="38"/>
      <c r="B366" s="44"/>
      <c r="C366" s="300" t="s">
        <v>429</v>
      </c>
      <c r="D366" s="300" t="s">
        <v>430</v>
      </c>
      <c r="E366" s="17" t="s">
        <v>311</v>
      </c>
      <c r="F366" s="301">
        <v>457.206</v>
      </c>
      <c r="G366" s="38"/>
      <c r="H366" s="44"/>
    </row>
    <row r="367" spans="1:8" s="2" customFormat="1" ht="16.8" customHeight="1">
      <c r="A367" s="38"/>
      <c r="B367" s="44"/>
      <c r="C367" s="296" t="s">
        <v>252</v>
      </c>
      <c r="D367" s="297" t="s">
        <v>1</v>
      </c>
      <c r="E367" s="298" t="s">
        <v>1</v>
      </c>
      <c r="F367" s="299">
        <v>56.71</v>
      </c>
      <c r="G367" s="38"/>
      <c r="H367" s="44"/>
    </row>
    <row r="368" spans="1:8" s="2" customFormat="1" ht="16.8" customHeight="1">
      <c r="A368" s="38"/>
      <c r="B368" s="44"/>
      <c r="C368" s="300" t="s">
        <v>252</v>
      </c>
      <c r="D368" s="300" t="s">
        <v>484</v>
      </c>
      <c r="E368" s="17" t="s">
        <v>1</v>
      </c>
      <c r="F368" s="301">
        <v>56.71</v>
      </c>
      <c r="G368" s="38"/>
      <c r="H368" s="44"/>
    </row>
    <row r="369" spans="1:8" s="2" customFormat="1" ht="16.8" customHeight="1">
      <c r="A369" s="38"/>
      <c r="B369" s="44"/>
      <c r="C369" s="302" t="s">
        <v>1329</v>
      </c>
      <c r="D369" s="38"/>
      <c r="E369" s="38"/>
      <c r="F369" s="38"/>
      <c r="G369" s="38"/>
      <c r="H369" s="44"/>
    </row>
    <row r="370" spans="1:8" s="2" customFormat="1" ht="16.8" customHeight="1">
      <c r="A370" s="38"/>
      <c r="B370" s="44"/>
      <c r="C370" s="300" t="s">
        <v>480</v>
      </c>
      <c r="D370" s="300" t="s">
        <v>481</v>
      </c>
      <c r="E370" s="17" t="s">
        <v>311</v>
      </c>
      <c r="F370" s="301">
        <v>364.142</v>
      </c>
      <c r="G370" s="38"/>
      <c r="H370" s="44"/>
    </row>
    <row r="371" spans="1:8" s="2" customFormat="1" ht="16.8" customHeight="1">
      <c r="A371" s="38"/>
      <c r="B371" s="44"/>
      <c r="C371" s="300" t="s">
        <v>446</v>
      </c>
      <c r="D371" s="300" t="s">
        <v>447</v>
      </c>
      <c r="E371" s="17" t="s">
        <v>311</v>
      </c>
      <c r="F371" s="301">
        <v>268.369</v>
      </c>
      <c r="G371" s="38"/>
      <c r="H371" s="44"/>
    </row>
    <row r="372" spans="1:8" s="2" customFormat="1" ht="16.8" customHeight="1">
      <c r="A372" s="38"/>
      <c r="B372" s="44"/>
      <c r="C372" s="300" t="s">
        <v>489</v>
      </c>
      <c r="D372" s="300" t="s">
        <v>490</v>
      </c>
      <c r="E372" s="17" t="s">
        <v>311</v>
      </c>
      <c r="F372" s="301">
        <v>95.876</v>
      </c>
      <c r="G372" s="38"/>
      <c r="H372" s="44"/>
    </row>
    <row r="373" spans="1:8" s="2" customFormat="1" ht="16.8" customHeight="1">
      <c r="A373" s="38"/>
      <c r="B373" s="44"/>
      <c r="C373" s="296" t="s">
        <v>254</v>
      </c>
      <c r="D373" s="297" t="s">
        <v>1</v>
      </c>
      <c r="E373" s="298" t="s">
        <v>1</v>
      </c>
      <c r="F373" s="299">
        <v>22.785</v>
      </c>
      <c r="G373" s="38"/>
      <c r="H373" s="44"/>
    </row>
    <row r="374" spans="1:8" s="2" customFormat="1" ht="16.8" customHeight="1">
      <c r="A374" s="38"/>
      <c r="B374" s="44"/>
      <c r="C374" s="300" t="s">
        <v>254</v>
      </c>
      <c r="D374" s="300" t="s">
        <v>255</v>
      </c>
      <c r="E374" s="17" t="s">
        <v>1</v>
      </c>
      <c r="F374" s="301">
        <v>22.785</v>
      </c>
      <c r="G374" s="38"/>
      <c r="H374" s="44"/>
    </row>
    <row r="375" spans="1:8" s="2" customFormat="1" ht="16.8" customHeight="1">
      <c r="A375" s="38"/>
      <c r="B375" s="44"/>
      <c r="C375" s="302" t="s">
        <v>1329</v>
      </c>
      <c r="D375" s="38"/>
      <c r="E375" s="38"/>
      <c r="F375" s="38"/>
      <c r="G375" s="38"/>
      <c r="H375" s="44"/>
    </row>
    <row r="376" spans="1:8" s="2" customFormat="1" ht="16.8" customHeight="1">
      <c r="A376" s="38"/>
      <c r="B376" s="44"/>
      <c r="C376" s="300" t="s">
        <v>480</v>
      </c>
      <c r="D376" s="300" t="s">
        <v>481</v>
      </c>
      <c r="E376" s="17" t="s">
        <v>311</v>
      </c>
      <c r="F376" s="301">
        <v>364.142</v>
      </c>
      <c r="G376" s="38"/>
      <c r="H376" s="44"/>
    </row>
    <row r="377" spans="1:8" s="2" customFormat="1" ht="16.8" customHeight="1">
      <c r="A377" s="38"/>
      <c r="B377" s="44"/>
      <c r="C377" s="300" t="s">
        <v>446</v>
      </c>
      <c r="D377" s="300" t="s">
        <v>447</v>
      </c>
      <c r="E377" s="17" t="s">
        <v>311</v>
      </c>
      <c r="F377" s="301">
        <v>268.369</v>
      </c>
      <c r="G377" s="38"/>
      <c r="H377" s="44"/>
    </row>
    <row r="378" spans="1:8" s="2" customFormat="1" ht="16.8" customHeight="1">
      <c r="A378" s="38"/>
      <c r="B378" s="44"/>
      <c r="C378" s="300" t="s">
        <v>489</v>
      </c>
      <c r="D378" s="300" t="s">
        <v>490</v>
      </c>
      <c r="E378" s="17" t="s">
        <v>311</v>
      </c>
      <c r="F378" s="301">
        <v>95.876</v>
      </c>
      <c r="G378" s="38"/>
      <c r="H378" s="44"/>
    </row>
    <row r="379" spans="1:8" s="2" customFormat="1" ht="16.8" customHeight="1">
      <c r="A379" s="38"/>
      <c r="B379" s="44"/>
      <c r="C379" s="296" t="s">
        <v>256</v>
      </c>
      <c r="D379" s="297" t="s">
        <v>1</v>
      </c>
      <c r="E379" s="298" t="s">
        <v>1</v>
      </c>
      <c r="F379" s="299">
        <v>134.01</v>
      </c>
      <c r="G379" s="38"/>
      <c r="H379" s="44"/>
    </row>
    <row r="380" spans="1:8" s="2" customFormat="1" ht="16.8" customHeight="1">
      <c r="A380" s="38"/>
      <c r="B380" s="44"/>
      <c r="C380" s="300" t="s">
        <v>256</v>
      </c>
      <c r="D380" s="300" t="s">
        <v>257</v>
      </c>
      <c r="E380" s="17" t="s">
        <v>1</v>
      </c>
      <c r="F380" s="301">
        <v>134.01</v>
      </c>
      <c r="G380" s="38"/>
      <c r="H380" s="44"/>
    </row>
    <row r="381" spans="1:8" s="2" customFormat="1" ht="16.8" customHeight="1">
      <c r="A381" s="38"/>
      <c r="B381" s="44"/>
      <c r="C381" s="302" t="s">
        <v>1329</v>
      </c>
      <c r="D381" s="38"/>
      <c r="E381" s="38"/>
      <c r="F381" s="38"/>
      <c r="G381" s="38"/>
      <c r="H381" s="44"/>
    </row>
    <row r="382" spans="1:8" s="2" customFormat="1" ht="16.8" customHeight="1">
      <c r="A382" s="38"/>
      <c r="B382" s="44"/>
      <c r="C382" s="300" t="s">
        <v>463</v>
      </c>
      <c r="D382" s="300" t="s">
        <v>464</v>
      </c>
      <c r="E382" s="17" t="s">
        <v>311</v>
      </c>
      <c r="F382" s="301">
        <v>974.986</v>
      </c>
      <c r="G382" s="38"/>
      <c r="H382" s="44"/>
    </row>
    <row r="383" spans="1:8" s="2" customFormat="1" ht="12">
      <c r="A383" s="38"/>
      <c r="B383" s="44"/>
      <c r="C383" s="300" t="s">
        <v>409</v>
      </c>
      <c r="D383" s="300" t="s">
        <v>410</v>
      </c>
      <c r="E383" s="17" t="s">
        <v>311</v>
      </c>
      <c r="F383" s="301">
        <v>134.01</v>
      </c>
      <c r="G383" s="38"/>
      <c r="H383" s="44"/>
    </row>
    <row r="384" spans="1:8" s="2" customFormat="1" ht="16.8" customHeight="1">
      <c r="A384" s="38"/>
      <c r="B384" s="44"/>
      <c r="C384" s="296" t="s">
        <v>258</v>
      </c>
      <c r="D384" s="297" t="s">
        <v>1</v>
      </c>
      <c r="E384" s="298" t="s">
        <v>1</v>
      </c>
      <c r="F384" s="299">
        <v>61.825</v>
      </c>
      <c r="G384" s="38"/>
      <c r="H384" s="44"/>
    </row>
    <row r="385" spans="1:8" s="2" customFormat="1" ht="16.8" customHeight="1">
      <c r="A385" s="38"/>
      <c r="B385" s="44"/>
      <c r="C385" s="300" t="s">
        <v>260</v>
      </c>
      <c r="D385" s="300" t="s">
        <v>369</v>
      </c>
      <c r="E385" s="17" t="s">
        <v>1</v>
      </c>
      <c r="F385" s="301">
        <v>59.2</v>
      </c>
      <c r="G385" s="38"/>
      <c r="H385" s="44"/>
    </row>
    <row r="386" spans="1:8" s="2" customFormat="1" ht="16.8" customHeight="1">
      <c r="A386" s="38"/>
      <c r="B386" s="44"/>
      <c r="C386" s="300" t="s">
        <v>370</v>
      </c>
      <c r="D386" s="300" t="s">
        <v>371</v>
      </c>
      <c r="E386" s="17" t="s">
        <v>1</v>
      </c>
      <c r="F386" s="301">
        <v>2.625</v>
      </c>
      <c r="G386" s="38"/>
      <c r="H386" s="44"/>
    </row>
    <row r="387" spans="1:8" s="2" customFormat="1" ht="16.8" customHeight="1">
      <c r="A387" s="38"/>
      <c r="B387" s="44"/>
      <c r="C387" s="300" t="s">
        <v>258</v>
      </c>
      <c r="D387" s="300" t="s">
        <v>154</v>
      </c>
      <c r="E387" s="17" t="s">
        <v>1</v>
      </c>
      <c r="F387" s="301">
        <v>61.825</v>
      </c>
      <c r="G387" s="38"/>
      <c r="H387" s="44"/>
    </row>
    <row r="388" spans="1:8" s="2" customFormat="1" ht="16.8" customHeight="1">
      <c r="A388" s="38"/>
      <c r="B388" s="44"/>
      <c r="C388" s="302" t="s">
        <v>1329</v>
      </c>
      <c r="D388" s="38"/>
      <c r="E388" s="38"/>
      <c r="F388" s="38"/>
      <c r="G388" s="38"/>
      <c r="H388" s="44"/>
    </row>
    <row r="389" spans="1:8" s="2" customFormat="1" ht="12">
      <c r="A389" s="38"/>
      <c r="B389" s="44"/>
      <c r="C389" s="300" t="s">
        <v>365</v>
      </c>
      <c r="D389" s="300" t="s">
        <v>366</v>
      </c>
      <c r="E389" s="17" t="s">
        <v>354</v>
      </c>
      <c r="F389" s="301">
        <v>61.825</v>
      </c>
      <c r="G389" s="38"/>
      <c r="H389" s="44"/>
    </row>
    <row r="390" spans="1:8" s="2" customFormat="1" ht="12">
      <c r="A390" s="38"/>
      <c r="B390" s="44"/>
      <c r="C390" s="300" t="s">
        <v>372</v>
      </c>
      <c r="D390" s="300" t="s">
        <v>373</v>
      </c>
      <c r="E390" s="17" t="s">
        <v>354</v>
      </c>
      <c r="F390" s="301">
        <v>163.203</v>
      </c>
      <c r="G390" s="38"/>
      <c r="H390" s="44"/>
    </row>
    <row r="391" spans="1:8" s="2" customFormat="1" ht="16.8" customHeight="1">
      <c r="A391" s="38"/>
      <c r="B391" s="44"/>
      <c r="C391" s="296" t="s">
        <v>260</v>
      </c>
      <c r="D391" s="297" t="s">
        <v>1</v>
      </c>
      <c r="E391" s="298" t="s">
        <v>1</v>
      </c>
      <c r="F391" s="299">
        <v>59.2</v>
      </c>
      <c r="G391" s="38"/>
      <c r="H391" s="44"/>
    </row>
    <row r="392" spans="1:8" s="2" customFormat="1" ht="16.8" customHeight="1">
      <c r="A392" s="38"/>
      <c r="B392" s="44"/>
      <c r="C392" s="300" t="s">
        <v>260</v>
      </c>
      <c r="D392" s="300" t="s">
        <v>369</v>
      </c>
      <c r="E392" s="17" t="s">
        <v>1</v>
      </c>
      <c r="F392" s="301">
        <v>59.2</v>
      </c>
      <c r="G392" s="38"/>
      <c r="H392" s="44"/>
    </row>
    <row r="393" spans="1:8" s="2" customFormat="1" ht="16.8" customHeight="1">
      <c r="A393" s="38"/>
      <c r="B393" s="44"/>
      <c r="C393" s="302" t="s">
        <v>1329</v>
      </c>
      <c r="D393" s="38"/>
      <c r="E393" s="38"/>
      <c r="F393" s="38"/>
      <c r="G393" s="38"/>
      <c r="H393" s="44"/>
    </row>
    <row r="394" spans="1:8" s="2" customFormat="1" ht="12">
      <c r="A394" s="38"/>
      <c r="B394" s="44"/>
      <c r="C394" s="300" t="s">
        <v>365</v>
      </c>
      <c r="D394" s="300" t="s">
        <v>366</v>
      </c>
      <c r="E394" s="17" t="s">
        <v>354</v>
      </c>
      <c r="F394" s="301">
        <v>61.825</v>
      </c>
      <c r="G394" s="38"/>
      <c r="H394" s="44"/>
    </row>
    <row r="395" spans="1:8" s="2" customFormat="1" ht="16.8" customHeight="1">
      <c r="A395" s="38"/>
      <c r="B395" s="44"/>
      <c r="C395" s="300" t="s">
        <v>384</v>
      </c>
      <c r="D395" s="300" t="s">
        <v>385</v>
      </c>
      <c r="E395" s="17" t="s">
        <v>354</v>
      </c>
      <c r="F395" s="301">
        <v>32.137</v>
      </c>
      <c r="G395" s="38"/>
      <c r="H395" s="44"/>
    </row>
    <row r="396" spans="1:8" s="2" customFormat="1" ht="16.8" customHeight="1">
      <c r="A396" s="38"/>
      <c r="B396" s="44"/>
      <c r="C396" s="296" t="s">
        <v>370</v>
      </c>
      <c r="D396" s="297" t="s">
        <v>1</v>
      </c>
      <c r="E396" s="298" t="s">
        <v>1</v>
      </c>
      <c r="F396" s="299">
        <v>2.625</v>
      </c>
      <c r="G396" s="38"/>
      <c r="H396" s="44"/>
    </row>
    <row r="397" spans="1:8" s="2" customFormat="1" ht="16.8" customHeight="1">
      <c r="A397" s="38"/>
      <c r="B397" s="44"/>
      <c r="C397" s="300" t="s">
        <v>370</v>
      </c>
      <c r="D397" s="300" t="s">
        <v>371</v>
      </c>
      <c r="E397" s="17" t="s">
        <v>1</v>
      </c>
      <c r="F397" s="301">
        <v>2.625</v>
      </c>
      <c r="G397" s="38"/>
      <c r="H397" s="44"/>
    </row>
    <row r="398" spans="1:8" s="2" customFormat="1" ht="16.8" customHeight="1">
      <c r="A398" s="38"/>
      <c r="B398" s="44"/>
      <c r="C398" s="296" t="s">
        <v>262</v>
      </c>
      <c r="D398" s="297" t="s">
        <v>1</v>
      </c>
      <c r="E398" s="298" t="s">
        <v>1</v>
      </c>
      <c r="F398" s="299">
        <v>7</v>
      </c>
      <c r="G398" s="38"/>
      <c r="H398" s="44"/>
    </row>
    <row r="399" spans="1:8" s="2" customFormat="1" ht="16.8" customHeight="1">
      <c r="A399" s="38"/>
      <c r="B399" s="44"/>
      <c r="C399" s="300" t="s">
        <v>262</v>
      </c>
      <c r="D399" s="300" t="s">
        <v>263</v>
      </c>
      <c r="E399" s="17" t="s">
        <v>1</v>
      </c>
      <c r="F399" s="301">
        <v>7</v>
      </c>
      <c r="G399" s="38"/>
      <c r="H399" s="44"/>
    </row>
    <row r="400" spans="1:8" s="2" customFormat="1" ht="16.8" customHeight="1">
      <c r="A400" s="38"/>
      <c r="B400" s="44"/>
      <c r="C400" s="302" t="s">
        <v>1329</v>
      </c>
      <c r="D400" s="38"/>
      <c r="E400" s="38"/>
      <c r="F400" s="38"/>
      <c r="G400" s="38"/>
      <c r="H400" s="44"/>
    </row>
    <row r="401" spans="1:8" s="2" customFormat="1" ht="16.8" customHeight="1">
      <c r="A401" s="38"/>
      <c r="B401" s="44"/>
      <c r="C401" s="300" t="s">
        <v>679</v>
      </c>
      <c r="D401" s="300" t="s">
        <v>680</v>
      </c>
      <c r="E401" s="17" t="s">
        <v>147</v>
      </c>
      <c r="F401" s="301">
        <v>7</v>
      </c>
      <c r="G401" s="38"/>
      <c r="H401" s="44"/>
    </row>
    <row r="402" spans="1:8" s="2" customFormat="1" ht="16.8" customHeight="1">
      <c r="A402" s="38"/>
      <c r="B402" s="44"/>
      <c r="C402" s="300" t="s">
        <v>684</v>
      </c>
      <c r="D402" s="300" t="s">
        <v>685</v>
      </c>
      <c r="E402" s="17" t="s">
        <v>147</v>
      </c>
      <c r="F402" s="301">
        <v>7</v>
      </c>
      <c r="G402" s="38"/>
      <c r="H402" s="44"/>
    </row>
    <row r="403" spans="1:8" s="2" customFormat="1" ht="16.8" customHeight="1">
      <c r="A403" s="38"/>
      <c r="B403" s="44"/>
      <c r="C403" s="296" t="s">
        <v>264</v>
      </c>
      <c r="D403" s="297" t="s">
        <v>1</v>
      </c>
      <c r="E403" s="298" t="s">
        <v>1</v>
      </c>
      <c r="F403" s="299">
        <v>155.104</v>
      </c>
      <c r="G403" s="38"/>
      <c r="H403" s="44"/>
    </row>
    <row r="404" spans="1:8" s="2" customFormat="1" ht="16.8" customHeight="1">
      <c r="A404" s="38"/>
      <c r="B404" s="44"/>
      <c r="C404" s="300" t="s">
        <v>264</v>
      </c>
      <c r="D404" s="300" t="s">
        <v>486</v>
      </c>
      <c r="E404" s="17" t="s">
        <v>1</v>
      </c>
      <c r="F404" s="301">
        <v>155.104</v>
      </c>
      <c r="G404" s="38"/>
      <c r="H404" s="44"/>
    </row>
    <row r="405" spans="1:8" s="2" customFormat="1" ht="16.8" customHeight="1">
      <c r="A405" s="38"/>
      <c r="B405" s="44"/>
      <c r="C405" s="302" t="s">
        <v>1329</v>
      </c>
      <c r="D405" s="38"/>
      <c r="E405" s="38"/>
      <c r="F405" s="38"/>
      <c r="G405" s="38"/>
      <c r="H405" s="44"/>
    </row>
    <row r="406" spans="1:8" s="2" customFormat="1" ht="16.8" customHeight="1">
      <c r="A406" s="38"/>
      <c r="B406" s="44"/>
      <c r="C406" s="300" t="s">
        <v>480</v>
      </c>
      <c r="D406" s="300" t="s">
        <v>481</v>
      </c>
      <c r="E406" s="17" t="s">
        <v>311</v>
      </c>
      <c r="F406" s="301">
        <v>364.142</v>
      </c>
      <c r="G406" s="38"/>
      <c r="H406" s="44"/>
    </row>
    <row r="407" spans="1:8" s="2" customFormat="1" ht="16.8" customHeight="1">
      <c r="A407" s="38"/>
      <c r="B407" s="44"/>
      <c r="C407" s="300" t="s">
        <v>446</v>
      </c>
      <c r="D407" s="300" t="s">
        <v>447</v>
      </c>
      <c r="E407" s="17" t="s">
        <v>311</v>
      </c>
      <c r="F407" s="301">
        <v>268.369</v>
      </c>
      <c r="G407" s="38"/>
      <c r="H407" s="44"/>
    </row>
    <row r="408" spans="1:8" s="2" customFormat="1" ht="16.8" customHeight="1">
      <c r="A408" s="38"/>
      <c r="B408" s="44"/>
      <c r="C408" s="300" t="s">
        <v>500</v>
      </c>
      <c r="D408" s="300" t="s">
        <v>501</v>
      </c>
      <c r="E408" s="17" t="s">
        <v>311</v>
      </c>
      <c r="F408" s="301">
        <v>158.206</v>
      </c>
      <c r="G408" s="38"/>
      <c r="H408" s="44"/>
    </row>
    <row r="409" spans="1:8" s="2" customFormat="1" ht="16.8" customHeight="1">
      <c r="A409" s="38"/>
      <c r="B409" s="44"/>
      <c r="C409" s="296" t="s">
        <v>1331</v>
      </c>
      <c r="D409" s="297" t="s">
        <v>1</v>
      </c>
      <c r="E409" s="298" t="s">
        <v>1</v>
      </c>
      <c r="F409" s="299">
        <v>7</v>
      </c>
      <c r="G409" s="38"/>
      <c r="H409" s="44"/>
    </row>
    <row r="410" spans="1:8" s="2" customFormat="1" ht="16.8" customHeight="1">
      <c r="A410" s="38"/>
      <c r="B410" s="44"/>
      <c r="C410" s="300" t="s">
        <v>249</v>
      </c>
      <c r="D410" s="300" t="s">
        <v>87</v>
      </c>
      <c r="E410" s="17" t="s">
        <v>1</v>
      </c>
      <c r="F410" s="301">
        <v>1</v>
      </c>
      <c r="G410" s="38"/>
      <c r="H410" s="44"/>
    </row>
    <row r="411" spans="1:8" s="2" customFormat="1" ht="16.8" customHeight="1">
      <c r="A411" s="38"/>
      <c r="B411" s="44"/>
      <c r="C411" s="300" t="s">
        <v>208</v>
      </c>
      <c r="D411" s="300" t="s">
        <v>89</v>
      </c>
      <c r="E411" s="17" t="s">
        <v>1</v>
      </c>
      <c r="F411" s="301">
        <v>2</v>
      </c>
      <c r="G411" s="38"/>
      <c r="H411" s="44"/>
    </row>
    <row r="412" spans="1:8" s="2" customFormat="1" ht="16.8" customHeight="1">
      <c r="A412" s="38"/>
      <c r="B412" s="44"/>
      <c r="C412" s="300" t="s">
        <v>170</v>
      </c>
      <c r="D412" s="300" t="s">
        <v>87</v>
      </c>
      <c r="E412" s="17" t="s">
        <v>1</v>
      </c>
      <c r="F412" s="301">
        <v>1</v>
      </c>
      <c r="G412" s="38"/>
      <c r="H412" s="44"/>
    </row>
    <row r="413" spans="1:8" s="2" customFormat="1" ht="16.8" customHeight="1">
      <c r="A413" s="38"/>
      <c r="B413" s="44"/>
      <c r="C413" s="300" t="s">
        <v>206</v>
      </c>
      <c r="D413" s="300" t="s">
        <v>89</v>
      </c>
      <c r="E413" s="17" t="s">
        <v>1</v>
      </c>
      <c r="F413" s="301">
        <v>2</v>
      </c>
      <c r="G413" s="38"/>
      <c r="H413" s="44"/>
    </row>
    <row r="414" spans="1:8" s="2" customFormat="1" ht="16.8" customHeight="1">
      <c r="A414" s="38"/>
      <c r="B414" s="44"/>
      <c r="C414" s="300" t="s">
        <v>207</v>
      </c>
      <c r="D414" s="300" t="s">
        <v>87</v>
      </c>
      <c r="E414" s="17" t="s">
        <v>1</v>
      </c>
      <c r="F414" s="301">
        <v>1</v>
      </c>
      <c r="G414" s="38"/>
      <c r="H414" s="44"/>
    </row>
    <row r="415" spans="1:8" s="2" customFormat="1" ht="16.8" customHeight="1">
      <c r="A415" s="38"/>
      <c r="B415" s="44"/>
      <c r="C415" s="300" t="s">
        <v>1331</v>
      </c>
      <c r="D415" s="300" t="s">
        <v>467</v>
      </c>
      <c r="E415" s="17" t="s">
        <v>1</v>
      </c>
      <c r="F415" s="301">
        <v>7</v>
      </c>
      <c r="G415" s="38"/>
      <c r="H415" s="44"/>
    </row>
    <row r="416" spans="1:8" s="2" customFormat="1" ht="16.8" customHeight="1">
      <c r="A416" s="38"/>
      <c r="B416" s="44"/>
      <c r="C416" s="296" t="s">
        <v>266</v>
      </c>
      <c r="D416" s="297" t="s">
        <v>1</v>
      </c>
      <c r="E416" s="298" t="s">
        <v>1</v>
      </c>
      <c r="F416" s="299">
        <v>20</v>
      </c>
      <c r="G416" s="38"/>
      <c r="H416" s="44"/>
    </row>
    <row r="417" spans="1:8" s="2" customFormat="1" ht="16.8" customHeight="1">
      <c r="A417" s="38"/>
      <c r="B417" s="44"/>
      <c r="C417" s="300" t="s">
        <v>266</v>
      </c>
      <c r="D417" s="300" t="s">
        <v>267</v>
      </c>
      <c r="E417" s="17" t="s">
        <v>1</v>
      </c>
      <c r="F417" s="301">
        <v>20</v>
      </c>
      <c r="G417" s="38"/>
      <c r="H417" s="44"/>
    </row>
    <row r="418" spans="1:8" s="2" customFormat="1" ht="16.8" customHeight="1">
      <c r="A418" s="38"/>
      <c r="B418" s="44"/>
      <c r="C418" s="302" t="s">
        <v>1329</v>
      </c>
      <c r="D418" s="38"/>
      <c r="E418" s="38"/>
      <c r="F418" s="38"/>
      <c r="G418" s="38"/>
      <c r="H418" s="44"/>
    </row>
    <row r="419" spans="1:8" s="2" customFormat="1" ht="16.8" customHeight="1">
      <c r="A419" s="38"/>
      <c r="B419" s="44"/>
      <c r="C419" s="300" t="s">
        <v>953</v>
      </c>
      <c r="D419" s="300" t="s">
        <v>954</v>
      </c>
      <c r="E419" s="17" t="s">
        <v>535</v>
      </c>
      <c r="F419" s="301">
        <v>20</v>
      </c>
      <c r="G419" s="38"/>
      <c r="H419" s="44"/>
    </row>
    <row r="420" spans="1:8" s="2" customFormat="1" ht="16.8" customHeight="1">
      <c r="A420" s="38"/>
      <c r="B420" s="44"/>
      <c r="C420" s="300" t="s">
        <v>958</v>
      </c>
      <c r="D420" s="300" t="s">
        <v>959</v>
      </c>
      <c r="E420" s="17" t="s">
        <v>535</v>
      </c>
      <c r="F420" s="301">
        <v>20</v>
      </c>
      <c r="G420" s="38"/>
      <c r="H420" s="44"/>
    </row>
    <row r="421" spans="1:8" s="2" customFormat="1" ht="16.8" customHeight="1">
      <c r="A421" s="38"/>
      <c r="B421" s="44"/>
      <c r="C421" s="300" t="s">
        <v>963</v>
      </c>
      <c r="D421" s="300" t="s">
        <v>964</v>
      </c>
      <c r="E421" s="17" t="s">
        <v>535</v>
      </c>
      <c r="F421" s="301">
        <v>20</v>
      </c>
      <c r="G421" s="38"/>
      <c r="H421" s="44"/>
    </row>
    <row r="422" spans="1:8" s="2" customFormat="1" ht="16.8" customHeight="1">
      <c r="A422" s="38"/>
      <c r="B422" s="44"/>
      <c r="C422" s="296" t="s">
        <v>268</v>
      </c>
      <c r="D422" s="297" t="s">
        <v>1</v>
      </c>
      <c r="E422" s="298" t="s">
        <v>1</v>
      </c>
      <c r="F422" s="299">
        <v>41.409</v>
      </c>
      <c r="G422" s="38"/>
      <c r="H422" s="44"/>
    </row>
    <row r="423" spans="1:8" s="2" customFormat="1" ht="16.8" customHeight="1">
      <c r="A423" s="38"/>
      <c r="B423" s="44"/>
      <c r="C423" s="300" t="s">
        <v>268</v>
      </c>
      <c r="D423" s="300" t="s">
        <v>840</v>
      </c>
      <c r="E423" s="17" t="s">
        <v>1</v>
      </c>
      <c r="F423" s="301">
        <v>41.409</v>
      </c>
      <c r="G423" s="38"/>
      <c r="H423" s="44"/>
    </row>
    <row r="424" spans="1:8" s="2" customFormat="1" ht="16.8" customHeight="1">
      <c r="A424" s="38"/>
      <c r="B424" s="44"/>
      <c r="C424" s="302" t="s">
        <v>1329</v>
      </c>
      <c r="D424" s="38"/>
      <c r="E424" s="38"/>
      <c r="F424" s="38"/>
      <c r="G424" s="38"/>
      <c r="H424" s="44"/>
    </row>
    <row r="425" spans="1:8" s="2" customFormat="1" ht="16.8" customHeight="1">
      <c r="A425" s="38"/>
      <c r="B425" s="44"/>
      <c r="C425" s="300" t="s">
        <v>836</v>
      </c>
      <c r="D425" s="300" t="s">
        <v>837</v>
      </c>
      <c r="E425" s="17" t="s">
        <v>535</v>
      </c>
      <c r="F425" s="301">
        <v>41.409</v>
      </c>
      <c r="G425" s="38"/>
      <c r="H425" s="44"/>
    </row>
    <row r="426" spans="1:8" s="2" customFormat="1" ht="16.8" customHeight="1">
      <c r="A426" s="38"/>
      <c r="B426" s="44"/>
      <c r="C426" s="300" t="s">
        <v>814</v>
      </c>
      <c r="D426" s="300" t="s">
        <v>815</v>
      </c>
      <c r="E426" s="17" t="s">
        <v>535</v>
      </c>
      <c r="F426" s="301">
        <v>41.409</v>
      </c>
      <c r="G426" s="38"/>
      <c r="H426" s="44"/>
    </row>
    <row r="427" spans="1:8" s="2" customFormat="1" ht="16.8" customHeight="1">
      <c r="A427" s="38"/>
      <c r="B427" s="44"/>
      <c r="C427" s="300" t="s">
        <v>819</v>
      </c>
      <c r="D427" s="300" t="s">
        <v>820</v>
      </c>
      <c r="E427" s="17" t="s">
        <v>535</v>
      </c>
      <c r="F427" s="301">
        <v>41.409</v>
      </c>
      <c r="G427" s="38"/>
      <c r="H427" s="44"/>
    </row>
    <row r="428" spans="1:8" s="2" customFormat="1" ht="16.8" customHeight="1">
      <c r="A428" s="38"/>
      <c r="B428" s="44"/>
      <c r="C428" s="296" t="s">
        <v>296</v>
      </c>
      <c r="D428" s="297" t="s">
        <v>1</v>
      </c>
      <c r="E428" s="298" t="s">
        <v>1</v>
      </c>
      <c r="F428" s="299">
        <v>3</v>
      </c>
      <c r="G428" s="38"/>
      <c r="H428" s="44"/>
    </row>
    <row r="429" spans="1:8" s="2" customFormat="1" ht="16.8" customHeight="1">
      <c r="A429" s="38"/>
      <c r="B429" s="44"/>
      <c r="C429" s="300" t="s">
        <v>296</v>
      </c>
      <c r="D429" s="300" t="s">
        <v>103</v>
      </c>
      <c r="E429" s="17" t="s">
        <v>1</v>
      </c>
      <c r="F429" s="301">
        <v>3</v>
      </c>
      <c r="G429" s="38"/>
      <c r="H429" s="44"/>
    </row>
    <row r="430" spans="1:8" s="2" customFormat="1" ht="16.8" customHeight="1">
      <c r="A430" s="38"/>
      <c r="B430" s="44"/>
      <c r="C430" s="302" t="s">
        <v>1329</v>
      </c>
      <c r="D430" s="38"/>
      <c r="E430" s="38"/>
      <c r="F430" s="38"/>
      <c r="G430" s="38"/>
      <c r="H430" s="44"/>
    </row>
    <row r="431" spans="1:8" s="2" customFormat="1" ht="16.8" customHeight="1">
      <c r="A431" s="38"/>
      <c r="B431" s="44"/>
      <c r="C431" s="300" t="s">
        <v>582</v>
      </c>
      <c r="D431" s="300" t="s">
        <v>583</v>
      </c>
      <c r="E431" s="17" t="s">
        <v>147</v>
      </c>
      <c r="F431" s="301">
        <v>3</v>
      </c>
      <c r="G431" s="38"/>
      <c r="H431" s="44"/>
    </row>
    <row r="432" spans="1:8" s="2" customFormat="1" ht="16.8" customHeight="1">
      <c r="A432" s="38"/>
      <c r="B432" s="44"/>
      <c r="C432" s="300" t="s">
        <v>359</v>
      </c>
      <c r="D432" s="300" t="s">
        <v>360</v>
      </c>
      <c r="E432" s="17" t="s">
        <v>354</v>
      </c>
      <c r="F432" s="301">
        <v>20.25</v>
      </c>
      <c r="G432" s="38"/>
      <c r="H432" s="44"/>
    </row>
    <row r="433" spans="1:8" s="2" customFormat="1" ht="16.8" customHeight="1">
      <c r="A433" s="38"/>
      <c r="B433" s="44"/>
      <c r="C433" s="300" t="s">
        <v>586</v>
      </c>
      <c r="D433" s="300" t="s">
        <v>587</v>
      </c>
      <c r="E433" s="17" t="s">
        <v>147</v>
      </c>
      <c r="F433" s="301">
        <v>3</v>
      </c>
      <c r="G433" s="38"/>
      <c r="H433" s="44"/>
    </row>
    <row r="434" spans="1:8" s="2" customFormat="1" ht="16.8" customHeight="1">
      <c r="A434" s="38"/>
      <c r="B434" s="44"/>
      <c r="C434" s="296" t="s">
        <v>270</v>
      </c>
      <c r="D434" s="297" t="s">
        <v>1</v>
      </c>
      <c r="E434" s="298" t="s">
        <v>1</v>
      </c>
      <c r="F434" s="299">
        <v>61.796</v>
      </c>
      <c r="G434" s="38"/>
      <c r="H434" s="44"/>
    </row>
    <row r="435" spans="1:8" s="2" customFormat="1" ht="16.8" customHeight="1">
      <c r="A435" s="38"/>
      <c r="B435" s="44"/>
      <c r="C435" s="300" t="s">
        <v>270</v>
      </c>
      <c r="D435" s="300" t="s">
        <v>914</v>
      </c>
      <c r="E435" s="17" t="s">
        <v>1</v>
      </c>
      <c r="F435" s="301">
        <v>61.796</v>
      </c>
      <c r="G435" s="38"/>
      <c r="H435" s="44"/>
    </row>
    <row r="436" spans="1:8" s="2" customFormat="1" ht="16.8" customHeight="1">
      <c r="A436" s="38"/>
      <c r="B436" s="44"/>
      <c r="C436" s="302" t="s">
        <v>1329</v>
      </c>
      <c r="D436" s="38"/>
      <c r="E436" s="38"/>
      <c r="F436" s="38"/>
      <c r="G436" s="38"/>
      <c r="H436" s="44"/>
    </row>
    <row r="437" spans="1:8" s="2" customFormat="1" ht="16.8" customHeight="1">
      <c r="A437" s="38"/>
      <c r="B437" s="44"/>
      <c r="C437" s="300" t="s">
        <v>910</v>
      </c>
      <c r="D437" s="300" t="s">
        <v>911</v>
      </c>
      <c r="E437" s="17" t="s">
        <v>886</v>
      </c>
      <c r="F437" s="301">
        <v>937.709</v>
      </c>
      <c r="G437" s="38"/>
      <c r="H437" s="44"/>
    </row>
    <row r="438" spans="1:8" s="2" customFormat="1" ht="12">
      <c r="A438" s="38"/>
      <c r="B438" s="44"/>
      <c r="C438" s="300" t="s">
        <v>884</v>
      </c>
      <c r="D438" s="300" t="s">
        <v>885</v>
      </c>
      <c r="E438" s="17" t="s">
        <v>886</v>
      </c>
      <c r="F438" s="301">
        <v>61.796</v>
      </c>
      <c r="G438" s="38"/>
      <c r="H438" s="44"/>
    </row>
    <row r="439" spans="1:8" s="2" customFormat="1" ht="16.8" customHeight="1">
      <c r="A439" s="38"/>
      <c r="B439" s="44"/>
      <c r="C439" s="296" t="s">
        <v>272</v>
      </c>
      <c r="D439" s="297" t="s">
        <v>1</v>
      </c>
      <c r="E439" s="298" t="s">
        <v>1</v>
      </c>
      <c r="F439" s="299">
        <v>1319.355</v>
      </c>
      <c r="G439" s="38"/>
      <c r="H439" s="44"/>
    </row>
    <row r="440" spans="1:8" s="2" customFormat="1" ht="16.8" customHeight="1">
      <c r="A440" s="38"/>
      <c r="B440" s="44"/>
      <c r="C440" s="300" t="s">
        <v>272</v>
      </c>
      <c r="D440" s="300" t="s">
        <v>902</v>
      </c>
      <c r="E440" s="17" t="s">
        <v>1</v>
      </c>
      <c r="F440" s="301">
        <v>1319.355</v>
      </c>
      <c r="G440" s="38"/>
      <c r="H440" s="44"/>
    </row>
    <row r="441" spans="1:8" s="2" customFormat="1" ht="16.8" customHeight="1">
      <c r="A441" s="38"/>
      <c r="B441" s="44"/>
      <c r="C441" s="302" t="s">
        <v>1329</v>
      </c>
      <c r="D441" s="38"/>
      <c r="E441" s="38"/>
      <c r="F441" s="38"/>
      <c r="G441" s="38"/>
      <c r="H441" s="44"/>
    </row>
    <row r="442" spans="1:8" s="2" customFormat="1" ht="16.8" customHeight="1">
      <c r="A442" s="38"/>
      <c r="B442" s="44"/>
      <c r="C442" s="300" t="s">
        <v>898</v>
      </c>
      <c r="D442" s="300" t="s">
        <v>899</v>
      </c>
      <c r="E442" s="17" t="s">
        <v>886</v>
      </c>
      <c r="F442" s="301">
        <v>1319.355</v>
      </c>
      <c r="G442" s="38"/>
      <c r="H442" s="44"/>
    </row>
    <row r="443" spans="1:8" s="2" customFormat="1" ht="12">
      <c r="A443" s="38"/>
      <c r="B443" s="44"/>
      <c r="C443" s="300" t="s">
        <v>890</v>
      </c>
      <c r="D443" s="300" t="s">
        <v>891</v>
      </c>
      <c r="E443" s="17" t="s">
        <v>886</v>
      </c>
      <c r="F443" s="301">
        <v>1319.355</v>
      </c>
      <c r="G443" s="38"/>
      <c r="H443" s="44"/>
    </row>
    <row r="444" spans="1:8" s="2" customFormat="1" ht="16.8" customHeight="1">
      <c r="A444" s="38"/>
      <c r="B444" s="44"/>
      <c r="C444" s="300" t="s">
        <v>904</v>
      </c>
      <c r="D444" s="300" t="s">
        <v>905</v>
      </c>
      <c r="E444" s="17" t="s">
        <v>886</v>
      </c>
      <c r="F444" s="301">
        <v>13193.55</v>
      </c>
      <c r="G444" s="38"/>
      <c r="H444" s="44"/>
    </row>
    <row r="445" spans="1:8" s="2" customFormat="1" ht="16.8" customHeight="1">
      <c r="A445" s="38"/>
      <c r="B445" s="44"/>
      <c r="C445" s="296" t="s">
        <v>274</v>
      </c>
      <c r="D445" s="297" t="s">
        <v>1</v>
      </c>
      <c r="E445" s="298" t="s">
        <v>1</v>
      </c>
      <c r="F445" s="299">
        <v>937.709</v>
      </c>
      <c r="G445" s="38"/>
      <c r="H445" s="44"/>
    </row>
    <row r="446" spans="1:8" s="2" customFormat="1" ht="16.8" customHeight="1">
      <c r="A446" s="38"/>
      <c r="B446" s="44"/>
      <c r="C446" s="300" t="s">
        <v>270</v>
      </c>
      <c r="D446" s="300" t="s">
        <v>914</v>
      </c>
      <c r="E446" s="17" t="s">
        <v>1</v>
      </c>
      <c r="F446" s="301">
        <v>61.796</v>
      </c>
      <c r="G446" s="38"/>
      <c r="H446" s="44"/>
    </row>
    <row r="447" spans="1:8" s="2" customFormat="1" ht="16.8" customHeight="1">
      <c r="A447" s="38"/>
      <c r="B447" s="44"/>
      <c r="C447" s="300" t="s">
        <v>276</v>
      </c>
      <c r="D447" s="300" t="s">
        <v>915</v>
      </c>
      <c r="E447" s="17" t="s">
        <v>1</v>
      </c>
      <c r="F447" s="301">
        <v>875.913</v>
      </c>
      <c r="G447" s="38"/>
      <c r="H447" s="44"/>
    </row>
    <row r="448" spans="1:8" s="2" customFormat="1" ht="16.8" customHeight="1">
      <c r="A448" s="38"/>
      <c r="B448" s="44"/>
      <c r="C448" s="300" t="s">
        <v>274</v>
      </c>
      <c r="D448" s="300" t="s">
        <v>154</v>
      </c>
      <c r="E448" s="17" t="s">
        <v>1</v>
      </c>
      <c r="F448" s="301">
        <v>937.709</v>
      </c>
      <c r="G448" s="38"/>
      <c r="H448" s="44"/>
    </row>
    <row r="449" spans="1:8" s="2" customFormat="1" ht="16.8" customHeight="1">
      <c r="A449" s="38"/>
      <c r="B449" s="44"/>
      <c r="C449" s="302" t="s">
        <v>1329</v>
      </c>
      <c r="D449" s="38"/>
      <c r="E449" s="38"/>
      <c r="F449" s="38"/>
      <c r="G449" s="38"/>
      <c r="H449" s="44"/>
    </row>
    <row r="450" spans="1:8" s="2" customFormat="1" ht="16.8" customHeight="1">
      <c r="A450" s="38"/>
      <c r="B450" s="44"/>
      <c r="C450" s="300" t="s">
        <v>910</v>
      </c>
      <c r="D450" s="300" t="s">
        <v>911</v>
      </c>
      <c r="E450" s="17" t="s">
        <v>886</v>
      </c>
      <c r="F450" s="301">
        <v>937.709</v>
      </c>
      <c r="G450" s="38"/>
      <c r="H450" s="44"/>
    </row>
    <row r="451" spans="1:8" s="2" customFormat="1" ht="16.8" customHeight="1">
      <c r="A451" s="38"/>
      <c r="B451" s="44"/>
      <c r="C451" s="300" t="s">
        <v>917</v>
      </c>
      <c r="D451" s="300" t="s">
        <v>918</v>
      </c>
      <c r="E451" s="17" t="s">
        <v>886</v>
      </c>
      <c r="F451" s="301">
        <v>9377.09</v>
      </c>
      <c r="G451" s="38"/>
      <c r="H451" s="44"/>
    </row>
    <row r="452" spans="1:8" s="2" customFormat="1" ht="16.8" customHeight="1">
      <c r="A452" s="38"/>
      <c r="B452" s="44"/>
      <c r="C452" s="296" t="s">
        <v>276</v>
      </c>
      <c r="D452" s="297" t="s">
        <v>1</v>
      </c>
      <c r="E452" s="298" t="s">
        <v>1</v>
      </c>
      <c r="F452" s="299">
        <v>875.913</v>
      </c>
      <c r="G452" s="38"/>
      <c r="H452" s="44"/>
    </row>
    <row r="453" spans="1:8" s="2" customFormat="1" ht="16.8" customHeight="1">
      <c r="A453" s="38"/>
      <c r="B453" s="44"/>
      <c r="C453" s="300" t="s">
        <v>276</v>
      </c>
      <c r="D453" s="300" t="s">
        <v>915</v>
      </c>
      <c r="E453" s="17" t="s">
        <v>1</v>
      </c>
      <c r="F453" s="301">
        <v>875.913</v>
      </c>
      <c r="G453" s="38"/>
      <c r="H453" s="44"/>
    </row>
    <row r="454" spans="1:8" s="2" customFormat="1" ht="16.8" customHeight="1">
      <c r="A454" s="38"/>
      <c r="B454" s="44"/>
      <c r="C454" s="302" t="s">
        <v>1329</v>
      </c>
      <c r="D454" s="38"/>
      <c r="E454" s="38"/>
      <c r="F454" s="38"/>
      <c r="G454" s="38"/>
      <c r="H454" s="44"/>
    </row>
    <row r="455" spans="1:8" s="2" customFormat="1" ht="16.8" customHeight="1">
      <c r="A455" s="38"/>
      <c r="B455" s="44"/>
      <c r="C455" s="300" t="s">
        <v>910</v>
      </c>
      <c r="D455" s="300" t="s">
        <v>911</v>
      </c>
      <c r="E455" s="17" t="s">
        <v>886</v>
      </c>
      <c r="F455" s="301">
        <v>937.709</v>
      </c>
      <c r="G455" s="38"/>
      <c r="H455" s="44"/>
    </row>
    <row r="456" spans="1:8" s="2" customFormat="1" ht="12">
      <c r="A456" s="38"/>
      <c r="B456" s="44"/>
      <c r="C456" s="300" t="s">
        <v>894</v>
      </c>
      <c r="D456" s="300" t="s">
        <v>895</v>
      </c>
      <c r="E456" s="17" t="s">
        <v>886</v>
      </c>
      <c r="F456" s="301">
        <v>875.913</v>
      </c>
      <c r="G456" s="38"/>
      <c r="H456" s="44"/>
    </row>
    <row r="457" spans="1:8" s="2" customFormat="1" ht="16.8" customHeight="1">
      <c r="A457" s="38"/>
      <c r="B457" s="44"/>
      <c r="C457" s="296" t="s">
        <v>278</v>
      </c>
      <c r="D457" s="297" t="s">
        <v>1</v>
      </c>
      <c r="E457" s="298" t="s">
        <v>1</v>
      </c>
      <c r="F457" s="299">
        <v>12</v>
      </c>
      <c r="G457" s="38"/>
      <c r="H457" s="44"/>
    </row>
    <row r="458" spans="1:8" s="2" customFormat="1" ht="16.8" customHeight="1">
      <c r="A458" s="38"/>
      <c r="B458" s="44"/>
      <c r="C458" s="300" t="s">
        <v>278</v>
      </c>
      <c r="D458" s="300" t="s">
        <v>279</v>
      </c>
      <c r="E458" s="17" t="s">
        <v>1</v>
      </c>
      <c r="F458" s="301">
        <v>12</v>
      </c>
      <c r="G458" s="38"/>
      <c r="H458" s="44"/>
    </row>
    <row r="459" spans="1:8" s="2" customFormat="1" ht="16.8" customHeight="1">
      <c r="A459" s="38"/>
      <c r="B459" s="44"/>
      <c r="C459" s="302" t="s">
        <v>1329</v>
      </c>
      <c r="D459" s="38"/>
      <c r="E459" s="38"/>
      <c r="F459" s="38"/>
      <c r="G459" s="38"/>
      <c r="H459" s="44"/>
    </row>
    <row r="460" spans="1:8" s="2" customFormat="1" ht="16.8" customHeight="1">
      <c r="A460" s="38"/>
      <c r="B460" s="44"/>
      <c r="C460" s="300" t="s">
        <v>591</v>
      </c>
      <c r="D460" s="300" t="s">
        <v>592</v>
      </c>
      <c r="E460" s="17" t="s">
        <v>147</v>
      </c>
      <c r="F460" s="301">
        <v>12</v>
      </c>
      <c r="G460" s="38"/>
      <c r="H460" s="44"/>
    </row>
    <row r="461" spans="1:8" s="2" customFormat="1" ht="12">
      <c r="A461" s="38"/>
      <c r="B461" s="44"/>
      <c r="C461" s="300" t="s">
        <v>365</v>
      </c>
      <c r="D461" s="300" t="s">
        <v>366</v>
      </c>
      <c r="E461" s="17" t="s">
        <v>354</v>
      </c>
      <c r="F461" s="301">
        <v>61.825</v>
      </c>
      <c r="G461" s="38"/>
      <c r="H461" s="44"/>
    </row>
    <row r="462" spans="1:8" s="2" customFormat="1" ht="16.8" customHeight="1">
      <c r="A462" s="38"/>
      <c r="B462" s="44"/>
      <c r="C462" s="300" t="s">
        <v>384</v>
      </c>
      <c r="D462" s="300" t="s">
        <v>385</v>
      </c>
      <c r="E462" s="17" t="s">
        <v>354</v>
      </c>
      <c r="F462" s="301">
        <v>32.137</v>
      </c>
      <c r="G462" s="38"/>
      <c r="H462" s="44"/>
    </row>
    <row r="463" spans="1:8" s="2" customFormat="1" ht="16.8" customHeight="1">
      <c r="A463" s="38"/>
      <c r="B463" s="44"/>
      <c r="C463" s="300" t="s">
        <v>419</v>
      </c>
      <c r="D463" s="300" t="s">
        <v>420</v>
      </c>
      <c r="E463" s="17" t="s">
        <v>311</v>
      </c>
      <c r="F463" s="301">
        <v>37.12</v>
      </c>
      <c r="G463" s="38"/>
      <c r="H463" s="44"/>
    </row>
    <row r="464" spans="1:8" s="2" customFormat="1" ht="16.8" customHeight="1">
      <c r="A464" s="38"/>
      <c r="B464" s="44"/>
      <c r="C464" s="300" t="s">
        <v>533</v>
      </c>
      <c r="D464" s="300" t="s">
        <v>534</v>
      </c>
      <c r="E464" s="17" t="s">
        <v>535</v>
      </c>
      <c r="F464" s="301">
        <v>28</v>
      </c>
      <c r="G464" s="38"/>
      <c r="H464" s="44"/>
    </row>
    <row r="465" spans="1:8" s="2" customFormat="1" ht="16.8" customHeight="1">
      <c r="A465" s="38"/>
      <c r="B465" s="44"/>
      <c r="C465" s="300" t="s">
        <v>600</v>
      </c>
      <c r="D465" s="300" t="s">
        <v>601</v>
      </c>
      <c r="E465" s="17" t="s">
        <v>147</v>
      </c>
      <c r="F465" s="301">
        <v>12</v>
      </c>
      <c r="G465" s="38"/>
      <c r="H465" s="44"/>
    </row>
    <row r="466" spans="1:8" s="2" customFormat="1" ht="16.8" customHeight="1">
      <c r="A466" s="38"/>
      <c r="B466" s="44"/>
      <c r="C466" s="300" t="s">
        <v>609</v>
      </c>
      <c r="D466" s="300" t="s">
        <v>610</v>
      </c>
      <c r="E466" s="17" t="s">
        <v>147</v>
      </c>
      <c r="F466" s="301">
        <v>12</v>
      </c>
      <c r="G466" s="38"/>
      <c r="H466" s="44"/>
    </row>
    <row r="467" spans="1:8" s="2" customFormat="1" ht="16.8" customHeight="1">
      <c r="A467" s="38"/>
      <c r="B467" s="44"/>
      <c r="C467" s="300" t="s">
        <v>623</v>
      </c>
      <c r="D467" s="300" t="s">
        <v>624</v>
      </c>
      <c r="E467" s="17" t="s">
        <v>147</v>
      </c>
      <c r="F467" s="301">
        <v>12</v>
      </c>
      <c r="G467" s="38"/>
      <c r="H467" s="44"/>
    </row>
    <row r="468" spans="1:8" s="2" customFormat="1" ht="16.8" customHeight="1">
      <c r="A468" s="38"/>
      <c r="B468" s="44"/>
      <c r="C468" s="300" t="s">
        <v>553</v>
      </c>
      <c r="D468" s="300" t="s">
        <v>554</v>
      </c>
      <c r="E468" s="17" t="s">
        <v>147</v>
      </c>
      <c r="F468" s="301">
        <v>24</v>
      </c>
      <c r="G468" s="38"/>
      <c r="H468" s="44"/>
    </row>
    <row r="469" spans="1:8" s="2" customFormat="1" ht="16.8" customHeight="1">
      <c r="A469" s="38"/>
      <c r="B469" s="44"/>
      <c r="C469" s="300" t="s">
        <v>558</v>
      </c>
      <c r="D469" s="300" t="s">
        <v>559</v>
      </c>
      <c r="E469" s="17" t="s">
        <v>147</v>
      </c>
      <c r="F469" s="301">
        <v>38</v>
      </c>
      <c r="G469" s="38"/>
      <c r="H469" s="44"/>
    </row>
    <row r="470" spans="1:8" s="2" customFormat="1" ht="16.8" customHeight="1">
      <c r="A470" s="38"/>
      <c r="B470" s="44"/>
      <c r="C470" s="300" t="s">
        <v>596</v>
      </c>
      <c r="D470" s="300" t="s">
        <v>597</v>
      </c>
      <c r="E470" s="17" t="s">
        <v>147</v>
      </c>
      <c r="F470" s="301">
        <v>12</v>
      </c>
      <c r="G470" s="38"/>
      <c r="H470" s="44"/>
    </row>
    <row r="471" spans="1:8" s="2" customFormat="1" ht="16.8" customHeight="1">
      <c r="A471" s="38"/>
      <c r="B471" s="44"/>
      <c r="C471" s="300" t="s">
        <v>614</v>
      </c>
      <c r="D471" s="300" t="s">
        <v>615</v>
      </c>
      <c r="E471" s="17" t="s">
        <v>147</v>
      </c>
      <c r="F471" s="301">
        <v>12</v>
      </c>
      <c r="G471" s="38"/>
      <c r="H471" s="44"/>
    </row>
    <row r="472" spans="1:8" s="2" customFormat="1" ht="16.8" customHeight="1">
      <c r="A472" s="38"/>
      <c r="B472" s="44"/>
      <c r="C472" s="300" t="s">
        <v>605</v>
      </c>
      <c r="D472" s="300" t="s">
        <v>606</v>
      </c>
      <c r="E472" s="17" t="s">
        <v>147</v>
      </c>
      <c r="F472" s="301">
        <v>12</v>
      </c>
      <c r="G472" s="38"/>
      <c r="H472" s="44"/>
    </row>
    <row r="473" spans="1:8" s="2" customFormat="1" ht="16.8" customHeight="1">
      <c r="A473" s="38"/>
      <c r="B473" s="44"/>
      <c r="C473" s="300" t="s">
        <v>627</v>
      </c>
      <c r="D473" s="300" t="s">
        <v>628</v>
      </c>
      <c r="E473" s="17" t="s">
        <v>147</v>
      </c>
      <c r="F473" s="301">
        <v>12</v>
      </c>
      <c r="G473" s="38"/>
      <c r="H473" s="44"/>
    </row>
    <row r="474" spans="1:8" s="2" customFormat="1" ht="16.8" customHeight="1">
      <c r="A474" s="38"/>
      <c r="B474" s="44"/>
      <c r="C474" s="300" t="s">
        <v>631</v>
      </c>
      <c r="D474" s="300" t="s">
        <v>632</v>
      </c>
      <c r="E474" s="17" t="s">
        <v>147</v>
      </c>
      <c r="F474" s="301">
        <v>12</v>
      </c>
      <c r="G474" s="38"/>
      <c r="H474" s="44"/>
    </row>
    <row r="475" spans="1:8" s="2" customFormat="1" ht="16.8" customHeight="1">
      <c r="A475" s="38"/>
      <c r="B475" s="44"/>
      <c r="C475" s="296" t="s">
        <v>693</v>
      </c>
      <c r="D475" s="297" t="s">
        <v>1</v>
      </c>
      <c r="E475" s="298" t="s">
        <v>1</v>
      </c>
      <c r="F475" s="299">
        <v>12.5</v>
      </c>
      <c r="G475" s="38"/>
      <c r="H475" s="44"/>
    </row>
    <row r="476" spans="1:8" s="2" customFormat="1" ht="16.8" customHeight="1">
      <c r="A476" s="38"/>
      <c r="B476" s="44"/>
      <c r="C476" s="300" t="s">
        <v>693</v>
      </c>
      <c r="D476" s="300" t="s">
        <v>694</v>
      </c>
      <c r="E476" s="17" t="s">
        <v>1</v>
      </c>
      <c r="F476" s="301">
        <v>12.5</v>
      </c>
      <c r="G476" s="38"/>
      <c r="H476" s="44"/>
    </row>
    <row r="477" spans="1:8" s="2" customFormat="1" ht="16.8" customHeight="1">
      <c r="A477" s="38"/>
      <c r="B477" s="44"/>
      <c r="C477" s="296" t="s">
        <v>280</v>
      </c>
      <c r="D477" s="297" t="s">
        <v>1</v>
      </c>
      <c r="E477" s="298" t="s">
        <v>1</v>
      </c>
      <c r="F477" s="299">
        <v>152.5</v>
      </c>
      <c r="G477" s="38"/>
      <c r="H477" s="44"/>
    </row>
    <row r="478" spans="1:8" s="2" customFormat="1" ht="16.8" customHeight="1">
      <c r="A478" s="38"/>
      <c r="B478" s="44"/>
      <c r="C478" s="300" t="s">
        <v>280</v>
      </c>
      <c r="D478" s="300" t="s">
        <v>281</v>
      </c>
      <c r="E478" s="17" t="s">
        <v>1</v>
      </c>
      <c r="F478" s="301">
        <v>152.5</v>
      </c>
      <c r="G478" s="38"/>
      <c r="H478" s="44"/>
    </row>
    <row r="479" spans="1:8" s="2" customFormat="1" ht="16.8" customHeight="1">
      <c r="A479" s="38"/>
      <c r="B479" s="44"/>
      <c r="C479" s="302" t="s">
        <v>1329</v>
      </c>
      <c r="D479" s="38"/>
      <c r="E479" s="38"/>
      <c r="F479" s="38"/>
      <c r="G479" s="38"/>
      <c r="H479" s="44"/>
    </row>
    <row r="480" spans="1:8" s="2" customFormat="1" ht="16.8" customHeight="1">
      <c r="A480" s="38"/>
      <c r="B480" s="44"/>
      <c r="C480" s="300" t="s">
        <v>709</v>
      </c>
      <c r="D480" s="300" t="s">
        <v>710</v>
      </c>
      <c r="E480" s="17" t="s">
        <v>535</v>
      </c>
      <c r="F480" s="301">
        <v>152.5</v>
      </c>
      <c r="G480" s="38"/>
      <c r="H480" s="44"/>
    </row>
    <row r="481" spans="1:8" s="2" customFormat="1" ht="16.8" customHeight="1">
      <c r="A481" s="38"/>
      <c r="B481" s="44"/>
      <c r="C481" s="300" t="s">
        <v>733</v>
      </c>
      <c r="D481" s="300" t="s">
        <v>734</v>
      </c>
      <c r="E481" s="17" t="s">
        <v>535</v>
      </c>
      <c r="F481" s="301">
        <v>221</v>
      </c>
      <c r="G481" s="38"/>
      <c r="H481" s="44"/>
    </row>
    <row r="482" spans="1:8" s="2" customFormat="1" ht="16.8" customHeight="1">
      <c r="A482" s="38"/>
      <c r="B482" s="44"/>
      <c r="C482" s="296" t="s">
        <v>720</v>
      </c>
      <c r="D482" s="297" t="s">
        <v>1</v>
      </c>
      <c r="E482" s="298" t="s">
        <v>1</v>
      </c>
      <c r="F482" s="299">
        <v>2</v>
      </c>
      <c r="G482" s="38"/>
      <c r="H482" s="44"/>
    </row>
    <row r="483" spans="1:8" s="2" customFormat="1" ht="16.8" customHeight="1">
      <c r="A483" s="38"/>
      <c r="B483" s="44"/>
      <c r="C483" s="300" t="s">
        <v>720</v>
      </c>
      <c r="D483" s="300" t="s">
        <v>89</v>
      </c>
      <c r="E483" s="17" t="s">
        <v>1</v>
      </c>
      <c r="F483" s="301">
        <v>2</v>
      </c>
      <c r="G483" s="38"/>
      <c r="H483" s="44"/>
    </row>
    <row r="484" spans="1:8" s="2" customFormat="1" ht="16.8" customHeight="1">
      <c r="A484" s="38"/>
      <c r="B484" s="44"/>
      <c r="C484" s="296" t="s">
        <v>282</v>
      </c>
      <c r="D484" s="297" t="s">
        <v>1</v>
      </c>
      <c r="E484" s="298" t="s">
        <v>1</v>
      </c>
      <c r="F484" s="299">
        <v>27.5</v>
      </c>
      <c r="G484" s="38"/>
      <c r="H484" s="44"/>
    </row>
    <row r="485" spans="1:8" s="2" customFormat="1" ht="16.8" customHeight="1">
      <c r="A485" s="38"/>
      <c r="B485" s="44"/>
      <c r="C485" s="300" t="s">
        <v>692</v>
      </c>
      <c r="D485" s="300" t="s">
        <v>8</v>
      </c>
      <c r="E485" s="17" t="s">
        <v>1</v>
      </c>
      <c r="F485" s="301">
        <v>15</v>
      </c>
      <c r="G485" s="38"/>
      <c r="H485" s="44"/>
    </row>
    <row r="486" spans="1:8" s="2" customFormat="1" ht="16.8" customHeight="1">
      <c r="A486" s="38"/>
      <c r="B486" s="44"/>
      <c r="C486" s="300" t="s">
        <v>693</v>
      </c>
      <c r="D486" s="300" t="s">
        <v>694</v>
      </c>
      <c r="E486" s="17" t="s">
        <v>1</v>
      </c>
      <c r="F486" s="301">
        <v>12.5</v>
      </c>
      <c r="G486" s="38"/>
      <c r="H486" s="44"/>
    </row>
    <row r="487" spans="1:8" s="2" customFormat="1" ht="16.8" customHeight="1">
      <c r="A487" s="38"/>
      <c r="B487" s="44"/>
      <c r="C487" s="300" t="s">
        <v>282</v>
      </c>
      <c r="D487" s="300" t="s">
        <v>154</v>
      </c>
      <c r="E487" s="17" t="s">
        <v>1</v>
      </c>
      <c r="F487" s="301">
        <v>27.5</v>
      </c>
      <c r="G487" s="38"/>
      <c r="H487" s="44"/>
    </row>
    <row r="488" spans="1:8" s="2" customFormat="1" ht="16.8" customHeight="1">
      <c r="A488" s="38"/>
      <c r="B488" s="44"/>
      <c r="C488" s="302" t="s">
        <v>1329</v>
      </c>
      <c r="D488" s="38"/>
      <c r="E488" s="38"/>
      <c r="F488" s="38"/>
      <c r="G488" s="38"/>
      <c r="H488" s="44"/>
    </row>
    <row r="489" spans="1:8" s="2" customFormat="1" ht="16.8" customHeight="1">
      <c r="A489" s="38"/>
      <c r="B489" s="44"/>
      <c r="C489" s="300" t="s">
        <v>688</v>
      </c>
      <c r="D489" s="300" t="s">
        <v>689</v>
      </c>
      <c r="E489" s="17" t="s">
        <v>535</v>
      </c>
      <c r="F489" s="301">
        <v>27.5</v>
      </c>
      <c r="G489" s="38"/>
      <c r="H489" s="44"/>
    </row>
    <row r="490" spans="1:8" s="2" customFormat="1" ht="16.8" customHeight="1">
      <c r="A490" s="38"/>
      <c r="B490" s="44"/>
      <c r="C490" s="300" t="s">
        <v>733</v>
      </c>
      <c r="D490" s="300" t="s">
        <v>734</v>
      </c>
      <c r="E490" s="17" t="s">
        <v>535</v>
      </c>
      <c r="F490" s="301">
        <v>221</v>
      </c>
      <c r="G490" s="38"/>
      <c r="H490" s="44"/>
    </row>
    <row r="491" spans="1:8" s="2" customFormat="1" ht="16.8" customHeight="1">
      <c r="A491" s="38"/>
      <c r="B491" s="44"/>
      <c r="C491" s="296" t="s">
        <v>730</v>
      </c>
      <c r="D491" s="297" t="s">
        <v>1</v>
      </c>
      <c r="E491" s="298" t="s">
        <v>1</v>
      </c>
      <c r="F491" s="299">
        <v>21.5</v>
      </c>
      <c r="G491" s="38"/>
      <c r="H491" s="44"/>
    </row>
    <row r="492" spans="1:8" s="2" customFormat="1" ht="16.8" customHeight="1">
      <c r="A492" s="38"/>
      <c r="B492" s="44"/>
      <c r="C492" s="300" t="s">
        <v>730</v>
      </c>
      <c r="D492" s="300" t="s">
        <v>731</v>
      </c>
      <c r="E492" s="17" t="s">
        <v>1</v>
      </c>
      <c r="F492" s="301">
        <v>21.5</v>
      </c>
      <c r="G492" s="38"/>
      <c r="H492" s="44"/>
    </row>
    <row r="493" spans="1:8" s="2" customFormat="1" ht="16.8" customHeight="1">
      <c r="A493" s="38"/>
      <c r="B493" s="44"/>
      <c r="C493" s="296" t="s">
        <v>721</v>
      </c>
      <c r="D493" s="297" t="s">
        <v>1</v>
      </c>
      <c r="E493" s="298" t="s">
        <v>1</v>
      </c>
      <c r="F493" s="299">
        <v>21.5</v>
      </c>
      <c r="G493" s="38"/>
      <c r="H493" s="44"/>
    </row>
    <row r="494" spans="1:8" s="2" customFormat="1" ht="16.8" customHeight="1">
      <c r="A494" s="38"/>
      <c r="B494" s="44"/>
      <c r="C494" s="300" t="s">
        <v>721</v>
      </c>
      <c r="D494" s="300" t="s">
        <v>722</v>
      </c>
      <c r="E494" s="17" t="s">
        <v>1</v>
      </c>
      <c r="F494" s="301">
        <v>21.5</v>
      </c>
      <c r="G494" s="38"/>
      <c r="H494" s="44"/>
    </row>
    <row r="495" spans="1:8" s="2" customFormat="1" ht="16.8" customHeight="1">
      <c r="A495" s="38"/>
      <c r="B495" s="44"/>
      <c r="C495" s="296" t="s">
        <v>692</v>
      </c>
      <c r="D495" s="297" t="s">
        <v>1</v>
      </c>
      <c r="E495" s="298" t="s">
        <v>1</v>
      </c>
      <c r="F495" s="299">
        <v>15</v>
      </c>
      <c r="G495" s="38"/>
      <c r="H495" s="44"/>
    </row>
    <row r="496" spans="1:8" s="2" customFormat="1" ht="16.8" customHeight="1">
      <c r="A496" s="38"/>
      <c r="B496" s="44"/>
      <c r="C496" s="300" t="s">
        <v>692</v>
      </c>
      <c r="D496" s="300" t="s">
        <v>8</v>
      </c>
      <c r="E496" s="17" t="s">
        <v>1</v>
      </c>
      <c r="F496" s="301">
        <v>15</v>
      </c>
      <c r="G496" s="38"/>
      <c r="H496" s="44"/>
    </row>
    <row r="497" spans="1:8" s="2" customFormat="1" ht="16.8" customHeight="1">
      <c r="A497" s="38"/>
      <c r="B497" s="44"/>
      <c r="C497" s="296" t="s">
        <v>284</v>
      </c>
      <c r="D497" s="297" t="s">
        <v>1</v>
      </c>
      <c r="E497" s="298" t="s">
        <v>1</v>
      </c>
      <c r="F497" s="299">
        <v>41</v>
      </c>
      <c r="G497" s="38"/>
      <c r="H497" s="44"/>
    </row>
    <row r="498" spans="1:8" s="2" customFormat="1" ht="16.8" customHeight="1">
      <c r="A498" s="38"/>
      <c r="B498" s="44"/>
      <c r="C498" s="300" t="s">
        <v>284</v>
      </c>
      <c r="D498" s="300" t="s">
        <v>700</v>
      </c>
      <c r="E498" s="17" t="s">
        <v>1</v>
      </c>
      <c r="F498" s="301">
        <v>41</v>
      </c>
      <c r="G498" s="38"/>
      <c r="H498" s="44"/>
    </row>
    <row r="499" spans="1:8" s="2" customFormat="1" ht="16.8" customHeight="1">
      <c r="A499" s="38"/>
      <c r="B499" s="44"/>
      <c r="C499" s="302" t="s">
        <v>1329</v>
      </c>
      <c r="D499" s="38"/>
      <c r="E499" s="38"/>
      <c r="F499" s="38"/>
      <c r="G499" s="38"/>
      <c r="H499" s="44"/>
    </row>
    <row r="500" spans="1:8" s="2" customFormat="1" ht="16.8" customHeight="1">
      <c r="A500" s="38"/>
      <c r="B500" s="44"/>
      <c r="C500" s="300" t="s">
        <v>696</v>
      </c>
      <c r="D500" s="300" t="s">
        <v>697</v>
      </c>
      <c r="E500" s="17" t="s">
        <v>535</v>
      </c>
      <c r="F500" s="301">
        <v>41</v>
      </c>
      <c r="G500" s="38"/>
      <c r="H500" s="44"/>
    </row>
    <row r="501" spans="1:8" s="2" customFormat="1" ht="16.8" customHeight="1">
      <c r="A501" s="38"/>
      <c r="B501" s="44"/>
      <c r="C501" s="300" t="s">
        <v>733</v>
      </c>
      <c r="D501" s="300" t="s">
        <v>734</v>
      </c>
      <c r="E501" s="17" t="s">
        <v>535</v>
      </c>
      <c r="F501" s="301">
        <v>221</v>
      </c>
      <c r="G501" s="38"/>
      <c r="H501" s="44"/>
    </row>
    <row r="502" spans="1:8" s="2" customFormat="1" ht="16.8" customHeight="1">
      <c r="A502" s="38"/>
      <c r="B502" s="44"/>
      <c r="C502" s="296" t="s">
        <v>706</v>
      </c>
      <c r="D502" s="297" t="s">
        <v>1</v>
      </c>
      <c r="E502" s="298" t="s">
        <v>1</v>
      </c>
      <c r="F502" s="299">
        <v>20</v>
      </c>
      <c r="G502" s="38"/>
      <c r="H502" s="44"/>
    </row>
    <row r="503" spans="1:8" s="2" customFormat="1" ht="16.8" customHeight="1">
      <c r="A503" s="38"/>
      <c r="B503" s="44"/>
      <c r="C503" s="300" t="s">
        <v>706</v>
      </c>
      <c r="D503" s="300" t="s">
        <v>707</v>
      </c>
      <c r="E503" s="17" t="s">
        <v>1</v>
      </c>
      <c r="F503" s="301">
        <v>20</v>
      </c>
      <c r="G503" s="38"/>
      <c r="H503" s="44"/>
    </row>
    <row r="504" spans="1:8" s="2" customFormat="1" ht="16.8" customHeight="1">
      <c r="A504" s="38"/>
      <c r="B504" s="44"/>
      <c r="C504" s="296" t="s">
        <v>723</v>
      </c>
      <c r="D504" s="297" t="s">
        <v>1</v>
      </c>
      <c r="E504" s="298" t="s">
        <v>1</v>
      </c>
      <c r="F504" s="299">
        <v>5.5</v>
      </c>
      <c r="G504" s="38"/>
      <c r="H504" s="44"/>
    </row>
    <row r="505" spans="1:8" s="2" customFormat="1" ht="16.8" customHeight="1">
      <c r="A505" s="38"/>
      <c r="B505" s="44"/>
      <c r="C505" s="300" t="s">
        <v>723</v>
      </c>
      <c r="D505" s="300" t="s">
        <v>724</v>
      </c>
      <c r="E505" s="17" t="s">
        <v>1</v>
      </c>
      <c r="F505" s="301">
        <v>5.5</v>
      </c>
      <c r="G505" s="38"/>
      <c r="H505" s="44"/>
    </row>
    <row r="506" spans="1:8" s="2" customFormat="1" ht="16.8" customHeight="1">
      <c r="A506" s="38"/>
      <c r="B506" s="44"/>
      <c r="C506" s="296" t="s">
        <v>718</v>
      </c>
      <c r="D506" s="297" t="s">
        <v>1</v>
      </c>
      <c r="E506" s="298" t="s">
        <v>1</v>
      </c>
      <c r="F506" s="299">
        <v>21</v>
      </c>
      <c r="G506" s="38"/>
      <c r="H506" s="44"/>
    </row>
    <row r="507" spans="1:8" s="2" customFormat="1" ht="16.8" customHeight="1">
      <c r="A507" s="38"/>
      <c r="B507" s="44"/>
      <c r="C507" s="300" t="s">
        <v>718</v>
      </c>
      <c r="D507" s="300" t="s">
        <v>719</v>
      </c>
      <c r="E507" s="17" t="s">
        <v>1</v>
      </c>
      <c r="F507" s="301">
        <v>21</v>
      </c>
      <c r="G507" s="38"/>
      <c r="H507" s="44"/>
    </row>
    <row r="508" spans="1:8" s="2" customFormat="1" ht="16.8" customHeight="1">
      <c r="A508" s="38"/>
      <c r="B508" s="44"/>
      <c r="C508" s="296" t="s">
        <v>286</v>
      </c>
      <c r="D508" s="297" t="s">
        <v>1</v>
      </c>
      <c r="E508" s="298" t="s">
        <v>1</v>
      </c>
      <c r="F508" s="299">
        <v>10.468</v>
      </c>
      <c r="G508" s="38"/>
      <c r="H508" s="44"/>
    </row>
    <row r="509" spans="1:8" s="2" customFormat="1" ht="16.8" customHeight="1">
      <c r="A509" s="38"/>
      <c r="B509" s="44"/>
      <c r="C509" s="300" t="s">
        <v>286</v>
      </c>
      <c r="D509" s="300" t="s">
        <v>287</v>
      </c>
      <c r="E509" s="17" t="s">
        <v>1</v>
      </c>
      <c r="F509" s="301">
        <v>10.468</v>
      </c>
      <c r="G509" s="38"/>
      <c r="H509" s="44"/>
    </row>
    <row r="510" spans="1:8" s="2" customFormat="1" ht="16.8" customHeight="1">
      <c r="A510" s="38"/>
      <c r="B510" s="44"/>
      <c r="C510" s="302" t="s">
        <v>1329</v>
      </c>
      <c r="D510" s="38"/>
      <c r="E510" s="38"/>
      <c r="F510" s="38"/>
      <c r="G510" s="38"/>
      <c r="H510" s="44"/>
    </row>
    <row r="511" spans="1:8" s="2" customFormat="1" ht="16.8" customHeight="1">
      <c r="A511" s="38"/>
      <c r="B511" s="44"/>
      <c r="C511" s="300" t="s">
        <v>517</v>
      </c>
      <c r="D511" s="300" t="s">
        <v>518</v>
      </c>
      <c r="E511" s="17" t="s">
        <v>311</v>
      </c>
      <c r="F511" s="301">
        <v>224.57</v>
      </c>
      <c r="G511" s="38"/>
      <c r="H511" s="44"/>
    </row>
    <row r="512" spans="1:8" s="2" customFormat="1" ht="16.8" customHeight="1">
      <c r="A512" s="38"/>
      <c r="B512" s="44"/>
      <c r="C512" s="300" t="s">
        <v>414</v>
      </c>
      <c r="D512" s="300" t="s">
        <v>415</v>
      </c>
      <c r="E512" s="17" t="s">
        <v>311</v>
      </c>
      <c r="F512" s="301">
        <v>278.837</v>
      </c>
      <c r="G512" s="38"/>
      <c r="H512" s="44"/>
    </row>
    <row r="513" spans="1:8" s="2" customFormat="1" ht="16.8" customHeight="1">
      <c r="A513" s="38"/>
      <c r="B513" s="44"/>
      <c r="C513" s="300" t="s">
        <v>522</v>
      </c>
      <c r="D513" s="300" t="s">
        <v>523</v>
      </c>
      <c r="E513" s="17" t="s">
        <v>311</v>
      </c>
      <c r="F513" s="301">
        <v>10.677</v>
      </c>
      <c r="G513" s="38"/>
      <c r="H513" s="44"/>
    </row>
    <row r="514" spans="1:8" s="2" customFormat="1" ht="16.8" customHeight="1">
      <c r="A514" s="38"/>
      <c r="B514" s="44"/>
      <c r="C514" s="296" t="s">
        <v>438</v>
      </c>
      <c r="D514" s="297" t="s">
        <v>1</v>
      </c>
      <c r="E514" s="298" t="s">
        <v>1</v>
      </c>
      <c r="F514" s="299">
        <v>8.901</v>
      </c>
      <c r="G514" s="38"/>
      <c r="H514" s="44"/>
    </row>
    <row r="515" spans="1:8" s="2" customFormat="1" ht="16.8" customHeight="1">
      <c r="A515" s="38"/>
      <c r="B515" s="44"/>
      <c r="C515" s="300" t="s">
        <v>438</v>
      </c>
      <c r="D515" s="300" t="s">
        <v>439</v>
      </c>
      <c r="E515" s="17" t="s">
        <v>1</v>
      </c>
      <c r="F515" s="301">
        <v>8.901</v>
      </c>
      <c r="G515" s="38"/>
      <c r="H515" s="44"/>
    </row>
    <row r="516" spans="1:8" s="2" customFormat="1" ht="16.8" customHeight="1">
      <c r="A516" s="38"/>
      <c r="B516" s="44"/>
      <c r="C516" s="296" t="s">
        <v>288</v>
      </c>
      <c r="D516" s="297" t="s">
        <v>1</v>
      </c>
      <c r="E516" s="298" t="s">
        <v>1</v>
      </c>
      <c r="F516" s="299">
        <v>4.269</v>
      </c>
      <c r="G516" s="38"/>
      <c r="H516" s="44"/>
    </row>
    <row r="517" spans="1:8" s="2" customFormat="1" ht="16.8" customHeight="1">
      <c r="A517" s="38"/>
      <c r="B517" s="44"/>
      <c r="C517" s="300" t="s">
        <v>288</v>
      </c>
      <c r="D517" s="300" t="s">
        <v>289</v>
      </c>
      <c r="E517" s="17" t="s">
        <v>1</v>
      </c>
      <c r="F517" s="301">
        <v>4.269</v>
      </c>
      <c r="G517" s="38"/>
      <c r="H517" s="44"/>
    </row>
    <row r="518" spans="1:8" s="2" customFormat="1" ht="16.8" customHeight="1">
      <c r="A518" s="38"/>
      <c r="B518" s="44"/>
      <c r="C518" s="302" t="s">
        <v>1329</v>
      </c>
      <c r="D518" s="38"/>
      <c r="E518" s="38"/>
      <c r="F518" s="38"/>
      <c r="G518" s="38"/>
      <c r="H518" s="44"/>
    </row>
    <row r="519" spans="1:8" s="2" customFormat="1" ht="16.8" customHeight="1">
      <c r="A519" s="38"/>
      <c r="B519" s="44"/>
      <c r="C519" s="300" t="s">
        <v>480</v>
      </c>
      <c r="D519" s="300" t="s">
        <v>481</v>
      </c>
      <c r="E519" s="17" t="s">
        <v>311</v>
      </c>
      <c r="F519" s="301">
        <v>364.142</v>
      </c>
      <c r="G519" s="38"/>
      <c r="H519" s="44"/>
    </row>
    <row r="520" spans="1:8" s="2" customFormat="1" ht="16.8" customHeight="1">
      <c r="A520" s="38"/>
      <c r="B520" s="44"/>
      <c r="C520" s="300" t="s">
        <v>446</v>
      </c>
      <c r="D520" s="300" t="s">
        <v>447</v>
      </c>
      <c r="E520" s="17" t="s">
        <v>311</v>
      </c>
      <c r="F520" s="301">
        <v>268.369</v>
      </c>
      <c r="G520" s="38"/>
      <c r="H520" s="44"/>
    </row>
    <row r="521" spans="1:8" s="2" customFormat="1" ht="16.8" customHeight="1">
      <c r="A521" s="38"/>
      <c r="B521" s="44"/>
      <c r="C521" s="300" t="s">
        <v>511</v>
      </c>
      <c r="D521" s="300" t="s">
        <v>512</v>
      </c>
      <c r="E521" s="17" t="s">
        <v>311</v>
      </c>
      <c r="F521" s="301">
        <v>4.354</v>
      </c>
      <c r="G521" s="38"/>
      <c r="H521" s="44"/>
    </row>
    <row r="522" spans="1:8" s="2" customFormat="1" ht="16.8" customHeight="1">
      <c r="A522" s="38"/>
      <c r="B522" s="44"/>
      <c r="C522" s="296" t="s">
        <v>290</v>
      </c>
      <c r="D522" s="297" t="s">
        <v>1</v>
      </c>
      <c r="E522" s="298" t="s">
        <v>1</v>
      </c>
      <c r="F522" s="299">
        <v>32.137</v>
      </c>
      <c r="G522" s="38"/>
      <c r="H522" s="44"/>
    </row>
    <row r="523" spans="1:8" s="2" customFormat="1" ht="16.8" customHeight="1">
      <c r="A523" s="38"/>
      <c r="B523" s="44"/>
      <c r="C523" s="300" t="s">
        <v>290</v>
      </c>
      <c r="D523" s="300" t="s">
        <v>388</v>
      </c>
      <c r="E523" s="17" t="s">
        <v>1</v>
      </c>
      <c r="F523" s="301">
        <v>32.137</v>
      </c>
      <c r="G523" s="38"/>
      <c r="H523" s="44"/>
    </row>
    <row r="524" spans="1:8" s="2" customFormat="1" ht="16.8" customHeight="1">
      <c r="A524" s="38"/>
      <c r="B524" s="44"/>
      <c r="C524" s="302" t="s">
        <v>1329</v>
      </c>
      <c r="D524" s="38"/>
      <c r="E524" s="38"/>
      <c r="F524" s="38"/>
      <c r="G524" s="38"/>
      <c r="H524" s="44"/>
    </row>
    <row r="525" spans="1:8" s="2" customFormat="1" ht="16.8" customHeight="1">
      <c r="A525" s="38"/>
      <c r="B525" s="44"/>
      <c r="C525" s="300" t="s">
        <v>384</v>
      </c>
      <c r="D525" s="300" t="s">
        <v>385</v>
      </c>
      <c r="E525" s="17" t="s">
        <v>354</v>
      </c>
      <c r="F525" s="301">
        <v>32.137</v>
      </c>
      <c r="G525" s="38"/>
      <c r="H525" s="44"/>
    </row>
    <row r="526" spans="1:8" s="2" customFormat="1" ht="12">
      <c r="A526" s="38"/>
      <c r="B526" s="44"/>
      <c r="C526" s="300" t="s">
        <v>372</v>
      </c>
      <c r="D526" s="300" t="s">
        <v>373</v>
      </c>
      <c r="E526" s="17" t="s">
        <v>354</v>
      </c>
      <c r="F526" s="301">
        <v>163.203</v>
      </c>
      <c r="G526" s="38"/>
      <c r="H526" s="44"/>
    </row>
    <row r="527" spans="1:8" s="2" customFormat="1" ht="16.8" customHeight="1">
      <c r="A527" s="38"/>
      <c r="B527" s="44"/>
      <c r="C527" s="296" t="s">
        <v>292</v>
      </c>
      <c r="D527" s="297" t="s">
        <v>1</v>
      </c>
      <c r="E527" s="298" t="s">
        <v>1</v>
      </c>
      <c r="F527" s="299">
        <v>1818.089</v>
      </c>
      <c r="G527" s="38"/>
      <c r="H527" s="44"/>
    </row>
    <row r="528" spans="1:8" s="2" customFormat="1" ht="16.8" customHeight="1">
      <c r="A528" s="38"/>
      <c r="B528" s="44"/>
      <c r="C528" s="300" t="s">
        <v>292</v>
      </c>
      <c r="D528" s="300" t="s">
        <v>462</v>
      </c>
      <c r="E528" s="17" t="s">
        <v>1</v>
      </c>
      <c r="F528" s="301">
        <v>1818.089</v>
      </c>
      <c r="G528" s="38"/>
      <c r="H528" s="44"/>
    </row>
    <row r="529" spans="1:8" s="2" customFormat="1" ht="16.8" customHeight="1">
      <c r="A529" s="38"/>
      <c r="B529" s="44"/>
      <c r="C529" s="302" t="s">
        <v>1329</v>
      </c>
      <c r="D529" s="38"/>
      <c r="E529" s="38"/>
      <c r="F529" s="38"/>
      <c r="G529" s="38"/>
      <c r="H529" s="44"/>
    </row>
    <row r="530" spans="1:8" s="2" customFormat="1" ht="12">
      <c r="A530" s="38"/>
      <c r="B530" s="44"/>
      <c r="C530" s="300" t="s">
        <v>458</v>
      </c>
      <c r="D530" s="300" t="s">
        <v>459</v>
      </c>
      <c r="E530" s="17" t="s">
        <v>311</v>
      </c>
      <c r="F530" s="301">
        <v>1818.089</v>
      </c>
      <c r="G530" s="38"/>
      <c r="H530" s="44"/>
    </row>
    <row r="531" spans="1:8" s="2" customFormat="1" ht="16.8" customHeight="1">
      <c r="A531" s="38"/>
      <c r="B531" s="44"/>
      <c r="C531" s="300" t="s">
        <v>434</v>
      </c>
      <c r="D531" s="300" t="s">
        <v>435</v>
      </c>
      <c r="E531" s="17" t="s">
        <v>311</v>
      </c>
      <c r="F531" s="301">
        <v>1826.99</v>
      </c>
      <c r="G531" s="38"/>
      <c r="H531" s="44"/>
    </row>
    <row r="532" spans="1:8" s="2" customFormat="1" ht="16.8" customHeight="1">
      <c r="A532" s="38"/>
      <c r="B532" s="44"/>
      <c r="C532" s="300" t="s">
        <v>441</v>
      </c>
      <c r="D532" s="300" t="s">
        <v>442</v>
      </c>
      <c r="E532" s="17" t="s">
        <v>311</v>
      </c>
      <c r="F532" s="301">
        <v>1818.089</v>
      </c>
      <c r="G532" s="38"/>
      <c r="H532" s="44"/>
    </row>
    <row r="533" spans="1:8" s="2" customFormat="1" ht="16.8" customHeight="1">
      <c r="A533" s="38"/>
      <c r="B533" s="44"/>
      <c r="C533" s="300" t="s">
        <v>452</v>
      </c>
      <c r="D533" s="300" t="s">
        <v>453</v>
      </c>
      <c r="E533" s="17" t="s">
        <v>311</v>
      </c>
      <c r="F533" s="301">
        <v>3636.178</v>
      </c>
      <c r="G533" s="38"/>
      <c r="H533" s="44"/>
    </row>
    <row r="534" spans="1:8" s="2" customFormat="1" ht="26.4" customHeight="1">
      <c r="A534" s="38"/>
      <c r="B534" s="44"/>
      <c r="C534" s="295" t="s">
        <v>1332</v>
      </c>
      <c r="D534" s="295" t="s">
        <v>94</v>
      </c>
      <c r="E534" s="38"/>
      <c r="F534" s="38"/>
      <c r="G534" s="38"/>
      <c r="H534" s="44"/>
    </row>
    <row r="535" spans="1:8" s="2" customFormat="1" ht="16.8" customHeight="1">
      <c r="A535" s="38"/>
      <c r="B535" s="44"/>
      <c r="C535" s="296" t="s">
        <v>975</v>
      </c>
      <c r="D535" s="297" t="s">
        <v>1</v>
      </c>
      <c r="E535" s="298" t="s">
        <v>1</v>
      </c>
      <c r="F535" s="299">
        <v>1</v>
      </c>
      <c r="G535" s="38"/>
      <c r="H535" s="44"/>
    </row>
    <row r="536" spans="1:8" s="2" customFormat="1" ht="16.8" customHeight="1">
      <c r="A536" s="38"/>
      <c r="B536" s="44"/>
      <c r="C536" s="300" t="s">
        <v>975</v>
      </c>
      <c r="D536" s="300" t="s">
        <v>972</v>
      </c>
      <c r="E536" s="17" t="s">
        <v>1</v>
      </c>
      <c r="F536" s="301">
        <v>1</v>
      </c>
      <c r="G536" s="38"/>
      <c r="H536" s="44"/>
    </row>
    <row r="537" spans="1:8" s="2" customFormat="1" ht="16.8" customHeight="1">
      <c r="A537" s="38"/>
      <c r="B537" s="44"/>
      <c r="C537" s="302" t="s">
        <v>1329</v>
      </c>
      <c r="D537" s="38"/>
      <c r="E537" s="38"/>
      <c r="F537" s="38"/>
      <c r="G537" s="38"/>
      <c r="H537" s="44"/>
    </row>
    <row r="538" spans="1:8" s="2" customFormat="1" ht="16.8" customHeight="1">
      <c r="A538" s="38"/>
      <c r="B538" s="44"/>
      <c r="C538" s="300" t="s">
        <v>1032</v>
      </c>
      <c r="D538" s="300" t="s">
        <v>1033</v>
      </c>
      <c r="E538" s="17" t="s">
        <v>147</v>
      </c>
      <c r="F538" s="301">
        <v>10</v>
      </c>
      <c r="G538" s="38"/>
      <c r="H538" s="44"/>
    </row>
    <row r="539" spans="1:8" s="2" customFormat="1" ht="16.8" customHeight="1">
      <c r="A539" s="38"/>
      <c r="B539" s="44"/>
      <c r="C539" s="300" t="s">
        <v>1042</v>
      </c>
      <c r="D539" s="300" t="s">
        <v>1043</v>
      </c>
      <c r="E539" s="17" t="s">
        <v>147</v>
      </c>
      <c r="F539" s="301">
        <v>1</v>
      </c>
      <c r="G539" s="38"/>
      <c r="H539" s="44"/>
    </row>
    <row r="540" spans="1:8" s="2" customFormat="1" ht="16.8" customHeight="1">
      <c r="A540" s="38"/>
      <c r="B540" s="44"/>
      <c r="C540" s="296" t="s">
        <v>968</v>
      </c>
      <c r="D540" s="297" t="s">
        <v>1</v>
      </c>
      <c r="E540" s="298" t="s">
        <v>1</v>
      </c>
      <c r="F540" s="299">
        <v>261</v>
      </c>
      <c r="G540" s="38"/>
      <c r="H540" s="44"/>
    </row>
    <row r="541" spans="1:8" s="2" customFormat="1" ht="16.8" customHeight="1">
      <c r="A541" s="38"/>
      <c r="B541" s="44"/>
      <c r="C541" s="300" t="s">
        <v>968</v>
      </c>
      <c r="D541" s="300" t="s">
        <v>969</v>
      </c>
      <c r="E541" s="17" t="s">
        <v>1</v>
      </c>
      <c r="F541" s="301">
        <v>261</v>
      </c>
      <c r="G541" s="38"/>
      <c r="H541" s="44"/>
    </row>
    <row r="542" spans="1:8" s="2" customFormat="1" ht="16.8" customHeight="1">
      <c r="A542" s="38"/>
      <c r="B542" s="44"/>
      <c r="C542" s="302" t="s">
        <v>1329</v>
      </c>
      <c r="D542" s="38"/>
      <c r="E542" s="38"/>
      <c r="F542" s="38"/>
      <c r="G542" s="38"/>
      <c r="H542" s="44"/>
    </row>
    <row r="543" spans="1:8" s="2" customFormat="1" ht="16.8" customHeight="1">
      <c r="A543" s="38"/>
      <c r="B543" s="44"/>
      <c r="C543" s="300" t="s">
        <v>1014</v>
      </c>
      <c r="D543" s="300" t="s">
        <v>1015</v>
      </c>
      <c r="E543" s="17" t="s">
        <v>535</v>
      </c>
      <c r="F543" s="301">
        <v>261</v>
      </c>
      <c r="G543" s="38"/>
      <c r="H543" s="44"/>
    </row>
    <row r="544" spans="1:8" s="2" customFormat="1" ht="16.8" customHeight="1">
      <c r="A544" s="38"/>
      <c r="B544" s="44"/>
      <c r="C544" s="300" t="s">
        <v>1018</v>
      </c>
      <c r="D544" s="300" t="s">
        <v>1019</v>
      </c>
      <c r="E544" s="17" t="s">
        <v>535</v>
      </c>
      <c r="F544" s="301">
        <v>261</v>
      </c>
      <c r="G544" s="38"/>
      <c r="H544" s="44"/>
    </row>
    <row r="545" spans="1:8" s="2" customFormat="1" ht="16.8" customHeight="1">
      <c r="A545" s="38"/>
      <c r="B545" s="44"/>
      <c r="C545" s="296" t="s">
        <v>967</v>
      </c>
      <c r="D545" s="297" t="s">
        <v>1</v>
      </c>
      <c r="E545" s="298" t="s">
        <v>1</v>
      </c>
      <c r="F545" s="299">
        <v>78</v>
      </c>
      <c r="G545" s="38"/>
      <c r="H545" s="44"/>
    </row>
    <row r="546" spans="1:8" s="2" customFormat="1" ht="16.8" customHeight="1">
      <c r="A546" s="38"/>
      <c r="B546" s="44"/>
      <c r="C546" s="300" t="s">
        <v>967</v>
      </c>
      <c r="D546" s="300" t="s">
        <v>1010</v>
      </c>
      <c r="E546" s="17" t="s">
        <v>1</v>
      </c>
      <c r="F546" s="301">
        <v>78</v>
      </c>
      <c r="G546" s="38"/>
      <c r="H546" s="44"/>
    </row>
    <row r="547" spans="1:8" s="2" customFormat="1" ht="16.8" customHeight="1">
      <c r="A547" s="38"/>
      <c r="B547" s="44"/>
      <c r="C547" s="302" t="s">
        <v>1329</v>
      </c>
      <c r="D547" s="38"/>
      <c r="E547" s="38"/>
      <c r="F547" s="38"/>
      <c r="G547" s="38"/>
      <c r="H547" s="44"/>
    </row>
    <row r="548" spans="1:8" s="2" customFormat="1" ht="16.8" customHeight="1">
      <c r="A548" s="38"/>
      <c r="B548" s="44"/>
      <c r="C548" s="300" t="s">
        <v>1006</v>
      </c>
      <c r="D548" s="300" t="s">
        <v>1007</v>
      </c>
      <c r="E548" s="17" t="s">
        <v>535</v>
      </c>
      <c r="F548" s="301">
        <v>78</v>
      </c>
      <c r="G548" s="38"/>
      <c r="H548" s="44"/>
    </row>
    <row r="549" spans="1:8" s="2" customFormat="1" ht="16.8" customHeight="1">
      <c r="A549" s="38"/>
      <c r="B549" s="44"/>
      <c r="C549" s="300" t="s">
        <v>1011</v>
      </c>
      <c r="D549" s="300" t="s">
        <v>1012</v>
      </c>
      <c r="E549" s="17" t="s">
        <v>535</v>
      </c>
      <c r="F549" s="301">
        <v>78</v>
      </c>
      <c r="G549" s="38"/>
      <c r="H549" s="44"/>
    </row>
    <row r="550" spans="1:8" s="2" customFormat="1" ht="16.8" customHeight="1">
      <c r="A550" s="38"/>
      <c r="B550" s="44"/>
      <c r="C550" s="296" t="s">
        <v>994</v>
      </c>
      <c r="D550" s="297" t="s">
        <v>1</v>
      </c>
      <c r="E550" s="298" t="s">
        <v>1</v>
      </c>
      <c r="F550" s="299">
        <v>0.412</v>
      </c>
      <c r="G550" s="38"/>
      <c r="H550" s="44"/>
    </row>
    <row r="551" spans="1:8" s="2" customFormat="1" ht="16.8" customHeight="1">
      <c r="A551" s="38"/>
      <c r="B551" s="44"/>
      <c r="C551" s="300" t="s">
        <v>994</v>
      </c>
      <c r="D551" s="300" t="s">
        <v>1164</v>
      </c>
      <c r="E551" s="17" t="s">
        <v>1</v>
      </c>
      <c r="F551" s="301">
        <v>0.412</v>
      </c>
      <c r="G551" s="38"/>
      <c r="H551" s="44"/>
    </row>
    <row r="552" spans="1:8" s="2" customFormat="1" ht="16.8" customHeight="1">
      <c r="A552" s="38"/>
      <c r="B552" s="44"/>
      <c r="C552" s="302" t="s">
        <v>1329</v>
      </c>
      <c r="D552" s="38"/>
      <c r="E552" s="38"/>
      <c r="F552" s="38"/>
      <c r="G552" s="38"/>
      <c r="H552" s="44"/>
    </row>
    <row r="553" spans="1:8" s="2" customFormat="1" ht="12">
      <c r="A553" s="38"/>
      <c r="B553" s="44"/>
      <c r="C553" s="300" t="s">
        <v>1160</v>
      </c>
      <c r="D553" s="300" t="s">
        <v>1161</v>
      </c>
      <c r="E553" s="17" t="s">
        <v>886</v>
      </c>
      <c r="F553" s="301">
        <v>3.862</v>
      </c>
      <c r="G553" s="38"/>
      <c r="H553" s="44"/>
    </row>
    <row r="554" spans="1:8" s="2" customFormat="1" ht="16.8" customHeight="1">
      <c r="A554" s="38"/>
      <c r="B554" s="44"/>
      <c r="C554" s="300" t="s">
        <v>1165</v>
      </c>
      <c r="D554" s="300" t="s">
        <v>1166</v>
      </c>
      <c r="E554" s="17" t="s">
        <v>886</v>
      </c>
      <c r="F554" s="301">
        <v>35.324</v>
      </c>
      <c r="G554" s="38"/>
      <c r="H554" s="44"/>
    </row>
    <row r="555" spans="1:8" s="2" customFormat="1" ht="16.8" customHeight="1">
      <c r="A555" s="38"/>
      <c r="B555" s="44"/>
      <c r="C555" s="296" t="s">
        <v>992</v>
      </c>
      <c r="D555" s="297" t="s">
        <v>1</v>
      </c>
      <c r="E555" s="298" t="s">
        <v>1</v>
      </c>
      <c r="F555" s="299">
        <v>4</v>
      </c>
      <c r="G555" s="38"/>
      <c r="H555" s="44"/>
    </row>
    <row r="556" spans="1:8" s="2" customFormat="1" ht="16.8" customHeight="1">
      <c r="A556" s="38"/>
      <c r="B556" s="44"/>
      <c r="C556" s="300" t="s">
        <v>992</v>
      </c>
      <c r="D556" s="300" t="s">
        <v>149</v>
      </c>
      <c r="E556" s="17" t="s">
        <v>1</v>
      </c>
      <c r="F556" s="301">
        <v>4</v>
      </c>
      <c r="G556" s="38"/>
      <c r="H556" s="44"/>
    </row>
    <row r="557" spans="1:8" s="2" customFormat="1" ht="16.8" customHeight="1">
      <c r="A557" s="38"/>
      <c r="B557" s="44"/>
      <c r="C557" s="302" t="s">
        <v>1329</v>
      </c>
      <c r="D557" s="38"/>
      <c r="E557" s="38"/>
      <c r="F557" s="38"/>
      <c r="G557" s="38"/>
      <c r="H557" s="44"/>
    </row>
    <row r="558" spans="1:8" s="2" customFormat="1" ht="16.8" customHeight="1">
      <c r="A558" s="38"/>
      <c r="B558" s="44"/>
      <c r="C558" s="300" t="s">
        <v>1077</v>
      </c>
      <c r="D558" s="300" t="s">
        <v>1078</v>
      </c>
      <c r="E558" s="17" t="s">
        <v>147</v>
      </c>
      <c r="F558" s="301">
        <v>4</v>
      </c>
      <c r="G558" s="38"/>
      <c r="H558" s="44"/>
    </row>
    <row r="559" spans="1:8" s="2" customFormat="1" ht="16.8" customHeight="1">
      <c r="A559" s="38"/>
      <c r="B559" s="44"/>
      <c r="C559" s="300" t="s">
        <v>1072</v>
      </c>
      <c r="D559" s="300" t="s">
        <v>1073</v>
      </c>
      <c r="E559" s="17" t="s">
        <v>147</v>
      </c>
      <c r="F559" s="301">
        <v>6</v>
      </c>
      <c r="G559" s="38"/>
      <c r="H559" s="44"/>
    </row>
    <row r="560" spans="1:8" s="2" customFormat="1" ht="16.8" customHeight="1">
      <c r="A560" s="38"/>
      <c r="B560" s="44"/>
      <c r="C560" s="300" t="s">
        <v>1081</v>
      </c>
      <c r="D560" s="300" t="s">
        <v>1082</v>
      </c>
      <c r="E560" s="17" t="s">
        <v>147</v>
      </c>
      <c r="F560" s="301">
        <v>4</v>
      </c>
      <c r="G560" s="38"/>
      <c r="H560" s="44"/>
    </row>
    <row r="561" spans="1:8" s="2" customFormat="1" ht="16.8" customHeight="1">
      <c r="A561" s="38"/>
      <c r="B561" s="44"/>
      <c r="C561" s="300" t="s">
        <v>1155</v>
      </c>
      <c r="D561" s="300" t="s">
        <v>1156</v>
      </c>
      <c r="E561" s="17" t="s">
        <v>354</v>
      </c>
      <c r="F561" s="301">
        <v>1.568</v>
      </c>
      <c r="G561" s="38"/>
      <c r="H561" s="44"/>
    </row>
    <row r="562" spans="1:8" s="2" customFormat="1" ht="12">
      <c r="A562" s="38"/>
      <c r="B562" s="44"/>
      <c r="C562" s="300" t="s">
        <v>1160</v>
      </c>
      <c r="D562" s="300" t="s">
        <v>1161</v>
      </c>
      <c r="E562" s="17" t="s">
        <v>886</v>
      </c>
      <c r="F562" s="301">
        <v>3.862</v>
      </c>
      <c r="G562" s="38"/>
      <c r="H562" s="44"/>
    </row>
    <row r="563" spans="1:8" s="2" customFormat="1" ht="16.8" customHeight="1">
      <c r="A563" s="38"/>
      <c r="B563" s="44"/>
      <c r="C563" s="296" t="s">
        <v>970</v>
      </c>
      <c r="D563" s="297" t="s">
        <v>1</v>
      </c>
      <c r="E563" s="298" t="s">
        <v>1</v>
      </c>
      <c r="F563" s="299">
        <v>150</v>
      </c>
      <c r="G563" s="38"/>
      <c r="H563" s="44"/>
    </row>
    <row r="564" spans="1:8" s="2" customFormat="1" ht="16.8" customHeight="1">
      <c r="A564" s="38"/>
      <c r="B564" s="44"/>
      <c r="C564" s="300" t="s">
        <v>970</v>
      </c>
      <c r="D564" s="300" t="s">
        <v>971</v>
      </c>
      <c r="E564" s="17" t="s">
        <v>1</v>
      </c>
      <c r="F564" s="301">
        <v>150</v>
      </c>
      <c r="G564" s="38"/>
      <c r="H564" s="44"/>
    </row>
    <row r="565" spans="1:8" s="2" customFormat="1" ht="16.8" customHeight="1">
      <c r="A565" s="38"/>
      <c r="B565" s="44"/>
      <c r="C565" s="302" t="s">
        <v>1329</v>
      </c>
      <c r="D565" s="38"/>
      <c r="E565" s="38"/>
      <c r="F565" s="38"/>
      <c r="G565" s="38"/>
      <c r="H565" s="44"/>
    </row>
    <row r="566" spans="1:8" s="2" customFormat="1" ht="16.8" customHeight="1">
      <c r="A566" s="38"/>
      <c r="B566" s="44"/>
      <c r="C566" s="300" t="s">
        <v>1021</v>
      </c>
      <c r="D566" s="300" t="s">
        <v>1022</v>
      </c>
      <c r="E566" s="17" t="s">
        <v>535</v>
      </c>
      <c r="F566" s="301">
        <v>150</v>
      </c>
      <c r="G566" s="38"/>
      <c r="H566" s="44"/>
    </row>
    <row r="567" spans="1:8" s="2" customFormat="1" ht="16.8" customHeight="1">
      <c r="A567" s="38"/>
      <c r="B567" s="44"/>
      <c r="C567" s="300" t="s">
        <v>1025</v>
      </c>
      <c r="D567" s="300" t="s">
        <v>1026</v>
      </c>
      <c r="E567" s="17" t="s">
        <v>1027</v>
      </c>
      <c r="F567" s="301">
        <v>60</v>
      </c>
      <c r="G567" s="38"/>
      <c r="H567" s="44"/>
    </row>
    <row r="568" spans="1:8" s="2" customFormat="1" ht="16.8" customHeight="1">
      <c r="A568" s="38"/>
      <c r="B568" s="44"/>
      <c r="C568" s="296" t="s">
        <v>978</v>
      </c>
      <c r="D568" s="297" t="s">
        <v>1</v>
      </c>
      <c r="E568" s="298" t="s">
        <v>1</v>
      </c>
      <c r="F568" s="299">
        <v>254</v>
      </c>
      <c r="G568" s="38"/>
      <c r="H568" s="44"/>
    </row>
    <row r="569" spans="1:8" s="2" customFormat="1" ht="16.8" customHeight="1">
      <c r="A569" s="38"/>
      <c r="B569" s="44"/>
      <c r="C569" s="300" t="s">
        <v>978</v>
      </c>
      <c r="D569" s="300" t="s">
        <v>979</v>
      </c>
      <c r="E569" s="17" t="s">
        <v>1</v>
      </c>
      <c r="F569" s="301">
        <v>254</v>
      </c>
      <c r="G569" s="38"/>
      <c r="H569" s="44"/>
    </row>
    <row r="570" spans="1:8" s="2" customFormat="1" ht="16.8" customHeight="1">
      <c r="A570" s="38"/>
      <c r="B570" s="44"/>
      <c r="C570" s="302" t="s">
        <v>1329</v>
      </c>
      <c r="D570" s="38"/>
      <c r="E570" s="38"/>
      <c r="F570" s="38"/>
      <c r="G570" s="38"/>
      <c r="H570" s="44"/>
    </row>
    <row r="571" spans="1:8" s="2" customFormat="1" ht="12">
      <c r="A571" s="38"/>
      <c r="B571" s="44"/>
      <c r="C571" s="300" t="s">
        <v>1140</v>
      </c>
      <c r="D571" s="300" t="s">
        <v>1141</v>
      </c>
      <c r="E571" s="17" t="s">
        <v>535</v>
      </c>
      <c r="F571" s="301">
        <v>254</v>
      </c>
      <c r="G571" s="38"/>
      <c r="H571" s="44"/>
    </row>
    <row r="572" spans="1:8" s="2" customFormat="1" ht="12">
      <c r="A572" s="38"/>
      <c r="B572" s="44"/>
      <c r="C572" s="300" t="s">
        <v>1144</v>
      </c>
      <c r="D572" s="300" t="s">
        <v>1145</v>
      </c>
      <c r="E572" s="17" t="s">
        <v>535</v>
      </c>
      <c r="F572" s="301">
        <v>254</v>
      </c>
      <c r="G572" s="38"/>
      <c r="H572" s="44"/>
    </row>
    <row r="573" spans="1:8" s="2" customFormat="1" ht="16.8" customHeight="1">
      <c r="A573" s="38"/>
      <c r="B573" s="44"/>
      <c r="C573" s="296" t="s">
        <v>982</v>
      </c>
      <c r="D573" s="297" t="s">
        <v>1</v>
      </c>
      <c r="E573" s="298" t="s">
        <v>1</v>
      </c>
      <c r="F573" s="299">
        <v>2.304</v>
      </c>
      <c r="G573" s="38"/>
      <c r="H573" s="44"/>
    </row>
    <row r="574" spans="1:8" s="2" customFormat="1" ht="16.8" customHeight="1">
      <c r="A574" s="38"/>
      <c r="B574" s="44"/>
      <c r="C574" s="300" t="s">
        <v>982</v>
      </c>
      <c r="D574" s="300" t="s">
        <v>1098</v>
      </c>
      <c r="E574" s="17" t="s">
        <v>1</v>
      </c>
      <c r="F574" s="301">
        <v>2.304</v>
      </c>
      <c r="G574" s="38"/>
      <c r="H574" s="44"/>
    </row>
    <row r="575" spans="1:8" s="2" customFormat="1" ht="16.8" customHeight="1">
      <c r="A575" s="38"/>
      <c r="B575" s="44"/>
      <c r="C575" s="302" t="s">
        <v>1329</v>
      </c>
      <c r="D575" s="38"/>
      <c r="E575" s="38"/>
      <c r="F575" s="38"/>
      <c r="G575" s="38"/>
      <c r="H575" s="44"/>
    </row>
    <row r="576" spans="1:8" s="2" customFormat="1" ht="16.8" customHeight="1">
      <c r="A576" s="38"/>
      <c r="B576" s="44"/>
      <c r="C576" s="300" t="s">
        <v>1094</v>
      </c>
      <c r="D576" s="300" t="s">
        <v>1095</v>
      </c>
      <c r="E576" s="17" t="s">
        <v>354</v>
      </c>
      <c r="F576" s="301">
        <v>2.304</v>
      </c>
      <c r="G576" s="38"/>
      <c r="H576" s="44"/>
    </row>
    <row r="577" spans="1:8" s="2" customFormat="1" ht="12">
      <c r="A577" s="38"/>
      <c r="B577" s="44"/>
      <c r="C577" s="300" t="s">
        <v>372</v>
      </c>
      <c r="D577" s="300" t="s">
        <v>373</v>
      </c>
      <c r="E577" s="17" t="s">
        <v>354</v>
      </c>
      <c r="F577" s="301">
        <v>2.304</v>
      </c>
      <c r="G577" s="38"/>
      <c r="H577" s="44"/>
    </row>
    <row r="578" spans="1:8" s="2" customFormat="1" ht="12">
      <c r="A578" s="38"/>
      <c r="B578" s="44"/>
      <c r="C578" s="300" t="s">
        <v>378</v>
      </c>
      <c r="D578" s="300" t="s">
        <v>379</v>
      </c>
      <c r="E578" s="17" t="s">
        <v>354</v>
      </c>
      <c r="F578" s="301">
        <v>2.304</v>
      </c>
      <c r="G578" s="38"/>
      <c r="H578" s="44"/>
    </row>
    <row r="579" spans="1:8" s="2" customFormat="1" ht="12">
      <c r="A579" s="38"/>
      <c r="B579" s="44"/>
      <c r="C579" s="300" t="s">
        <v>1133</v>
      </c>
      <c r="D579" s="300" t="s">
        <v>1134</v>
      </c>
      <c r="E579" s="17" t="s">
        <v>354</v>
      </c>
      <c r="F579" s="301">
        <v>1.852</v>
      </c>
      <c r="G579" s="38"/>
      <c r="H579" s="44"/>
    </row>
    <row r="580" spans="1:8" s="2" customFormat="1" ht="12">
      <c r="A580" s="38"/>
      <c r="B580" s="44"/>
      <c r="C580" s="300" t="s">
        <v>890</v>
      </c>
      <c r="D580" s="300" t="s">
        <v>891</v>
      </c>
      <c r="E580" s="17" t="s">
        <v>886</v>
      </c>
      <c r="F580" s="301">
        <v>3.917</v>
      </c>
      <c r="G580" s="38"/>
      <c r="H580" s="44"/>
    </row>
    <row r="581" spans="1:8" s="2" customFormat="1" ht="16.8" customHeight="1">
      <c r="A581" s="38"/>
      <c r="B581" s="44"/>
      <c r="C581" s="296" t="s">
        <v>980</v>
      </c>
      <c r="D581" s="297" t="s">
        <v>1</v>
      </c>
      <c r="E581" s="298" t="s">
        <v>1</v>
      </c>
      <c r="F581" s="299">
        <v>125</v>
      </c>
      <c r="G581" s="38"/>
      <c r="H581" s="44"/>
    </row>
    <row r="582" spans="1:8" s="2" customFormat="1" ht="16.8" customHeight="1">
      <c r="A582" s="38"/>
      <c r="B582" s="44"/>
      <c r="C582" s="300" t="s">
        <v>980</v>
      </c>
      <c r="D582" s="300" t="s">
        <v>1151</v>
      </c>
      <c r="E582" s="17" t="s">
        <v>1</v>
      </c>
      <c r="F582" s="301">
        <v>125</v>
      </c>
      <c r="G582" s="38"/>
      <c r="H582" s="44"/>
    </row>
    <row r="583" spans="1:8" s="2" customFormat="1" ht="16.8" customHeight="1">
      <c r="A583" s="38"/>
      <c r="B583" s="44"/>
      <c r="C583" s="302" t="s">
        <v>1329</v>
      </c>
      <c r="D583" s="38"/>
      <c r="E583" s="38"/>
      <c r="F583" s="38"/>
      <c r="G583" s="38"/>
      <c r="H583" s="44"/>
    </row>
    <row r="584" spans="1:8" s="2" customFormat="1" ht="12">
      <c r="A584" s="38"/>
      <c r="B584" s="44"/>
      <c r="C584" s="300" t="s">
        <v>1147</v>
      </c>
      <c r="D584" s="300" t="s">
        <v>1148</v>
      </c>
      <c r="E584" s="17" t="s">
        <v>535</v>
      </c>
      <c r="F584" s="301">
        <v>125</v>
      </c>
      <c r="G584" s="38"/>
      <c r="H584" s="44"/>
    </row>
    <row r="585" spans="1:8" s="2" customFormat="1" ht="12">
      <c r="A585" s="38"/>
      <c r="B585" s="44"/>
      <c r="C585" s="300" t="s">
        <v>1152</v>
      </c>
      <c r="D585" s="300" t="s">
        <v>1153</v>
      </c>
      <c r="E585" s="17" t="s">
        <v>535</v>
      </c>
      <c r="F585" s="301">
        <v>125</v>
      </c>
      <c r="G585" s="38"/>
      <c r="H585" s="44"/>
    </row>
    <row r="586" spans="1:8" s="2" customFormat="1" ht="16.8" customHeight="1">
      <c r="A586" s="38"/>
      <c r="B586" s="44"/>
      <c r="C586" s="296" t="s">
        <v>986</v>
      </c>
      <c r="D586" s="297" t="s">
        <v>1</v>
      </c>
      <c r="E586" s="298" t="s">
        <v>1</v>
      </c>
      <c r="F586" s="299">
        <v>7.93</v>
      </c>
      <c r="G586" s="38"/>
      <c r="H586" s="44"/>
    </row>
    <row r="587" spans="1:8" s="2" customFormat="1" ht="16.8" customHeight="1">
      <c r="A587" s="38"/>
      <c r="B587" s="44"/>
      <c r="C587" s="300" t="s">
        <v>986</v>
      </c>
      <c r="D587" s="300" t="s">
        <v>987</v>
      </c>
      <c r="E587" s="17" t="s">
        <v>1</v>
      </c>
      <c r="F587" s="301">
        <v>7.93</v>
      </c>
      <c r="G587" s="38"/>
      <c r="H587" s="44"/>
    </row>
    <row r="588" spans="1:8" s="2" customFormat="1" ht="16.8" customHeight="1">
      <c r="A588" s="38"/>
      <c r="B588" s="44"/>
      <c r="C588" s="302" t="s">
        <v>1329</v>
      </c>
      <c r="D588" s="38"/>
      <c r="E588" s="38"/>
      <c r="F588" s="38"/>
      <c r="G588" s="38"/>
      <c r="H588" s="44"/>
    </row>
    <row r="589" spans="1:8" s="2" customFormat="1" ht="16.8" customHeight="1">
      <c r="A589" s="38"/>
      <c r="B589" s="44"/>
      <c r="C589" s="300" t="s">
        <v>1103</v>
      </c>
      <c r="D589" s="300" t="s">
        <v>1104</v>
      </c>
      <c r="E589" s="17" t="s">
        <v>535</v>
      </c>
      <c r="F589" s="301">
        <v>7.93</v>
      </c>
      <c r="G589" s="38"/>
      <c r="H589" s="44"/>
    </row>
    <row r="590" spans="1:8" s="2" customFormat="1" ht="16.8" customHeight="1">
      <c r="A590" s="38"/>
      <c r="B590" s="44"/>
      <c r="C590" s="300" t="s">
        <v>1120</v>
      </c>
      <c r="D590" s="300" t="s">
        <v>1121</v>
      </c>
      <c r="E590" s="17" t="s">
        <v>535</v>
      </c>
      <c r="F590" s="301">
        <v>142.12</v>
      </c>
      <c r="G590" s="38"/>
      <c r="H590" s="44"/>
    </row>
    <row r="591" spans="1:8" s="2" customFormat="1" ht="16.8" customHeight="1">
      <c r="A591" s="38"/>
      <c r="B591" s="44"/>
      <c r="C591" s="300" t="s">
        <v>963</v>
      </c>
      <c r="D591" s="300" t="s">
        <v>964</v>
      </c>
      <c r="E591" s="17" t="s">
        <v>535</v>
      </c>
      <c r="F591" s="301">
        <v>207.12</v>
      </c>
      <c r="G591" s="38"/>
      <c r="H591" s="44"/>
    </row>
    <row r="592" spans="1:8" s="2" customFormat="1" ht="16.8" customHeight="1">
      <c r="A592" s="38"/>
      <c r="B592" s="44"/>
      <c r="C592" s="296" t="s">
        <v>990</v>
      </c>
      <c r="D592" s="297" t="s">
        <v>1</v>
      </c>
      <c r="E592" s="298" t="s">
        <v>1</v>
      </c>
      <c r="F592" s="299">
        <v>134.19</v>
      </c>
      <c r="G592" s="38"/>
      <c r="H592" s="44"/>
    </row>
    <row r="593" spans="1:8" s="2" customFormat="1" ht="16.8" customHeight="1">
      <c r="A593" s="38"/>
      <c r="B593" s="44"/>
      <c r="C593" s="300" t="s">
        <v>990</v>
      </c>
      <c r="D593" s="300" t="s">
        <v>991</v>
      </c>
      <c r="E593" s="17" t="s">
        <v>1</v>
      </c>
      <c r="F593" s="301">
        <v>134.19</v>
      </c>
      <c r="G593" s="38"/>
      <c r="H593" s="44"/>
    </row>
    <row r="594" spans="1:8" s="2" customFormat="1" ht="16.8" customHeight="1">
      <c r="A594" s="38"/>
      <c r="B594" s="44"/>
      <c r="C594" s="302" t="s">
        <v>1329</v>
      </c>
      <c r="D594" s="38"/>
      <c r="E594" s="38"/>
      <c r="F594" s="38"/>
      <c r="G594" s="38"/>
      <c r="H594" s="44"/>
    </row>
    <row r="595" spans="1:8" s="2" customFormat="1" ht="16.8" customHeight="1">
      <c r="A595" s="38"/>
      <c r="B595" s="44"/>
      <c r="C595" s="300" t="s">
        <v>1111</v>
      </c>
      <c r="D595" s="300" t="s">
        <v>1112</v>
      </c>
      <c r="E595" s="17" t="s">
        <v>535</v>
      </c>
      <c r="F595" s="301">
        <v>134.19</v>
      </c>
      <c r="G595" s="38"/>
      <c r="H595" s="44"/>
    </row>
    <row r="596" spans="1:8" s="2" customFormat="1" ht="16.8" customHeight="1">
      <c r="A596" s="38"/>
      <c r="B596" s="44"/>
      <c r="C596" s="300" t="s">
        <v>1120</v>
      </c>
      <c r="D596" s="300" t="s">
        <v>1121</v>
      </c>
      <c r="E596" s="17" t="s">
        <v>535</v>
      </c>
      <c r="F596" s="301">
        <v>142.12</v>
      </c>
      <c r="G596" s="38"/>
      <c r="H596" s="44"/>
    </row>
    <row r="597" spans="1:8" s="2" customFormat="1" ht="16.8" customHeight="1">
      <c r="A597" s="38"/>
      <c r="B597" s="44"/>
      <c r="C597" s="300" t="s">
        <v>963</v>
      </c>
      <c r="D597" s="300" t="s">
        <v>964</v>
      </c>
      <c r="E597" s="17" t="s">
        <v>535</v>
      </c>
      <c r="F597" s="301">
        <v>207.12</v>
      </c>
      <c r="G597" s="38"/>
      <c r="H597" s="44"/>
    </row>
    <row r="598" spans="1:8" s="2" customFormat="1" ht="16.8" customHeight="1">
      <c r="A598" s="38"/>
      <c r="B598" s="44"/>
      <c r="C598" s="296" t="s">
        <v>984</v>
      </c>
      <c r="D598" s="297" t="s">
        <v>1</v>
      </c>
      <c r="E598" s="298" t="s">
        <v>1</v>
      </c>
      <c r="F598" s="299">
        <v>11.64</v>
      </c>
      <c r="G598" s="38"/>
      <c r="H598" s="44"/>
    </row>
    <row r="599" spans="1:8" s="2" customFormat="1" ht="16.8" customHeight="1">
      <c r="A599" s="38"/>
      <c r="B599" s="44"/>
      <c r="C599" s="300" t="s">
        <v>984</v>
      </c>
      <c r="D599" s="300" t="s">
        <v>985</v>
      </c>
      <c r="E599" s="17" t="s">
        <v>1</v>
      </c>
      <c r="F599" s="301">
        <v>11.64</v>
      </c>
      <c r="G599" s="38"/>
      <c r="H599" s="44"/>
    </row>
    <row r="600" spans="1:8" s="2" customFormat="1" ht="16.8" customHeight="1">
      <c r="A600" s="38"/>
      <c r="B600" s="44"/>
      <c r="C600" s="302" t="s">
        <v>1329</v>
      </c>
      <c r="D600" s="38"/>
      <c r="E600" s="38"/>
      <c r="F600" s="38"/>
      <c r="G600" s="38"/>
      <c r="H600" s="44"/>
    </row>
    <row r="601" spans="1:8" s="2" customFormat="1" ht="16.8" customHeight="1">
      <c r="A601" s="38"/>
      <c r="B601" s="44"/>
      <c r="C601" s="300" t="s">
        <v>1099</v>
      </c>
      <c r="D601" s="300" t="s">
        <v>1100</v>
      </c>
      <c r="E601" s="17" t="s">
        <v>535</v>
      </c>
      <c r="F601" s="301">
        <v>11.64</v>
      </c>
      <c r="G601" s="38"/>
      <c r="H601" s="44"/>
    </row>
    <row r="602" spans="1:8" s="2" customFormat="1" ht="16.8" customHeight="1">
      <c r="A602" s="38"/>
      <c r="B602" s="44"/>
      <c r="C602" s="300" t="s">
        <v>1115</v>
      </c>
      <c r="D602" s="300" t="s">
        <v>1116</v>
      </c>
      <c r="E602" s="17" t="s">
        <v>535</v>
      </c>
      <c r="F602" s="301">
        <v>65</v>
      </c>
      <c r="G602" s="38"/>
      <c r="H602" s="44"/>
    </row>
    <row r="603" spans="1:8" s="2" customFormat="1" ht="16.8" customHeight="1">
      <c r="A603" s="38"/>
      <c r="B603" s="44"/>
      <c r="C603" s="300" t="s">
        <v>963</v>
      </c>
      <c r="D603" s="300" t="s">
        <v>964</v>
      </c>
      <c r="E603" s="17" t="s">
        <v>535</v>
      </c>
      <c r="F603" s="301">
        <v>207.12</v>
      </c>
      <c r="G603" s="38"/>
      <c r="H603" s="44"/>
    </row>
    <row r="604" spans="1:8" s="2" customFormat="1" ht="16.8" customHeight="1">
      <c r="A604" s="38"/>
      <c r="B604" s="44"/>
      <c r="C604" s="296" t="s">
        <v>988</v>
      </c>
      <c r="D604" s="297" t="s">
        <v>1</v>
      </c>
      <c r="E604" s="298" t="s">
        <v>1</v>
      </c>
      <c r="F604" s="299">
        <v>53.36</v>
      </c>
      <c r="G604" s="38"/>
      <c r="H604" s="44"/>
    </row>
    <row r="605" spans="1:8" s="2" customFormat="1" ht="16.8" customHeight="1">
      <c r="A605" s="38"/>
      <c r="B605" s="44"/>
      <c r="C605" s="300" t="s">
        <v>988</v>
      </c>
      <c r="D605" s="300" t="s">
        <v>989</v>
      </c>
      <c r="E605" s="17" t="s">
        <v>1</v>
      </c>
      <c r="F605" s="301">
        <v>53.36</v>
      </c>
      <c r="G605" s="38"/>
      <c r="H605" s="44"/>
    </row>
    <row r="606" spans="1:8" s="2" customFormat="1" ht="16.8" customHeight="1">
      <c r="A606" s="38"/>
      <c r="B606" s="44"/>
      <c r="C606" s="302" t="s">
        <v>1329</v>
      </c>
      <c r="D606" s="38"/>
      <c r="E606" s="38"/>
      <c r="F606" s="38"/>
      <c r="G606" s="38"/>
      <c r="H606" s="44"/>
    </row>
    <row r="607" spans="1:8" s="2" customFormat="1" ht="16.8" customHeight="1">
      <c r="A607" s="38"/>
      <c r="B607" s="44"/>
      <c r="C607" s="300" t="s">
        <v>1107</v>
      </c>
      <c r="D607" s="300" t="s">
        <v>1108</v>
      </c>
      <c r="E607" s="17" t="s">
        <v>535</v>
      </c>
      <c r="F607" s="301">
        <v>53.36</v>
      </c>
      <c r="G607" s="38"/>
      <c r="H607" s="44"/>
    </row>
    <row r="608" spans="1:8" s="2" customFormat="1" ht="16.8" customHeight="1">
      <c r="A608" s="38"/>
      <c r="B608" s="44"/>
      <c r="C608" s="300" t="s">
        <v>1115</v>
      </c>
      <c r="D608" s="300" t="s">
        <v>1116</v>
      </c>
      <c r="E608" s="17" t="s">
        <v>535</v>
      </c>
      <c r="F608" s="301">
        <v>65</v>
      </c>
      <c r="G608" s="38"/>
      <c r="H608" s="44"/>
    </row>
    <row r="609" spans="1:8" s="2" customFormat="1" ht="16.8" customHeight="1">
      <c r="A609" s="38"/>
      <c r="B609" s="44"/>
      <c r="C609" s="300" t="s">
        <v>963</v>
      </c>
      <c r="D609" s="300" t="s">
        <v>964</v>
      </c>
      <c r="E609" s="17" t="s">
        <v>535</v>
      </c>
      <c r="F609" s="301">
        <v>207.12</v>
      </c>
      <c r="G609" s="38"/>
      <c r="H609" s="44"/>
    </row>
    <row r="610" spans="1:8" s="2" customFormat="1" ht="16.8" customHeight="1">
      <c r="A610" s="38"/>
      <c r="B610" s="44"/>
      <c r="C610" s="296" t="s">
        <v>974</v>
      </c>
      <c r="D610" s="297" t="s">
        <v>1</v>
      </c>
      <c r="E610" s="298" t="s">
        <v>1</v>
      </c>
      <c r="F610" s="299">
        <v>8</v>
      </c>
      <c r="G610" s="38"/>
      <c r="H610" s="44"/>
    </row>
    <row r="611" spans="1:8" s="2" customFormat="1" ht="16.8" customHeight="1">
      <c r="A611" s="38"/>
      <c r="B611" s="44"/>
      <c r="C611" s="300" t="s">
        <v>972</v>
      </c>
      <c r="D611" s="300" t="s">
        <v>87</v>
      </c>
      <c r="E611" s="17" t="s">
        <v>1</v>
      </c>
      <c r="F611" s="301">
        <v>1</v>
      </c>
      <c r="G611" s="38"/>
      <c r="H611" s="44"/>
    </row>
    <row r="612" spans="1:8" s="2" customFormat="1" ht="16.8" customHeight="1">
      <c r="A612" s="38"/>
      <c r="B612" s="44"/>
      <c r="C612" s="300" t="s">
        <v>973</v>
      </c>
      <c r="D612" s="300" t="s">
        <v>263</v>
      </c>
      <c r="E612" s="17" t="s">
        <v>1</v>
      </c>
      <c r="F612" s="301">
        <v>7</v>
      </c>
      <c r="G612" s="38"/>
      <c r="H612" s="44"/>
    </row>
    <row r="613" spans="1:8" s="2" customFormat="1" ht="16.8" customHeight="1">
      <c r="A613" s="38"/>
      <c r="B613" s="44"/>
      <c r="C613" s="300" t="s">
        <v>974</v>
      </c>
      <c r="D613" s="300" t="s">
        <v>154</v>
      </c>
      <c r="E613" s="17" t="s">
        <v>1</v>
      </c>
      <c r="F613" s="301">
        <v>8</v>
      </c>
      <c r="G613" s="38"/>
      <c r="H613" s="44"/>
    </row>
    <row r="614" spans="1:8" s="2" customFormat="1" ht="16.8" customHeight="1">
      <c r="A614" s="38"/>
      <c r="B614" s="44"/>
      <c r="C614" s="302" t="s">
        <v>1329</v>
      </c>
      <c r="D614" s="38"/>
      <c r="E614" s="38"/>
      <c r="F614" s="38"/>
      <c r="G614" s="38"/>
      <c r="H614" s="44"/>
    </row>
    <row r="615" spans="1:8" s="2" customFormat="1" ht="16.8" customHeight="1">
      <c r="A615" s="38"/>
      <c r="B615" s="44"/>
      <c r="C615" s="300" t="s">
        <v>1045</v>
      </c>
      <c r="D615" s="300" t="s">
        <v>1046</v>
      </c>
      <c r="E615" s="17" t="s">
        <v>147</v>
      </c>
      <c r="F615" s="301">
        <v>8</v>
      </c>
      <c r="G615" s="38"/>
      <c r="H615" s="44"/>
    </row>
    <row r="616" spans="1:8" s="2" customFormat="1" ht="16.8" customHeight="1">
      <c r="A616" s="38"/>
      <c r="B616" s="44"/>
      <c r="C616" s="300" t="s">
        <v>1094</v>
      </c>
      <c r="D616" s="300" t="s">
        <v>1095</v>
      </c>
      <c r="E616" s="17" t="s">
        <v>354</v>
      </c>
      <c r="F616" s="301">
        <v>2.304</v>
      </c>
      <c r="G616" s="38"/>
      <c r="H616" s="44"/>
    </row>
    <row r="617" spans="1:8" s="2" customFormat="1" ht="16.8" customHeight="1">
      <c r="A617" s="38"/>
      <c r="B617" s="44"/>
      <c r="C617" s="300" t="s">
        <v>1125</v>
      </c>
      <c r="D617" s="300" t="s">
        <v>1126</v>
      </c>
      <c r="E617" s="17" t="s">
        <v>147</v>
      </c>
      <c r="F617" s="301">
        <v>8</v>
      </c>
      <c r="G617" s="38"/>
      <c r="H617" s="44"/>
    </row>
    <row r="618" spans="1:8" s="2" customFormat="1" ht="12">
      <c r="A618" s="38"/>
      <c r="B618" s="44"/>
      <c r="C618" s="300" t="s">
        <v>1133</v>
      </c>
      <c r="D618" s="300" t="s">
        <v>1134</v>
      </c>
      <c r="E618" s="17" t="s">
        <v>354</v>
      </c>
      <c r="F618" s="301">
        <v>1.852</v>
      </c>
      <c r="G618" s="38"/>
      <c r="H618" s="44"/>
    </row>
    <row r="619" spans="1:8" s="2" customFormat="1" ht="16.8" customHeight="1">
      <c r="A619" s="38"/>
      <c r="B619" s="44"/>
      <c r="C619" s="300" t="s">
        <v>1129</v>
      </c>
      <c r="D619" s="300" t="s">
        <v>1130</v>
      </c>
      <c r="E619" s="17" t="s">
        <v>147</v>
      </c>
      <c r="F619" s="301">
        <v>8</v>
      </c>
      <c r="G619" s="38"/>
      <c r="H619" s="44"/>
    </row>
    <row r="620" spans="1:8" s="2" customFormat="1" ht="16.8" customHeight="1">
      <c r="A620" s="38"/>
      <c r="B620" s="44"/>
      <c r="C620" s="296" t="s">
        <v>972</v>
      </c>
      <c r="D620" s="297" t="s">
        <v>1</v>
      </c>
      <c r="E620" s="298" t="s">
        <v>1</v>
      </c>
      <c r="F620" s="299">
        <v>1</v>
      </c>
      <c r="G620" s="38"/>
      <c r="H620" s="44"/>
    </row>
    <row r="621" spans="1:8" s="2" customFormat="1" ht="16.8" customHeight="1">
      <c r="A621" s="38"/>
      <c r="B621" s="44"/>
      <c r="C621" s="300" t="s">
        <v>972</v>
      </c>
      <c r="D621" s="300" t="s">
        <v>87</v>
      </c>
      <c r="E621" s="17" t="s">
        <v>1</v>
      </c>
      <c r="F621" s="301">
        <v>1</v>
      </c>
      <c r="G621" s="38"/>
      <c r="H621" s="44"/>
    </row>
    <row r="622" spans="1:8" s="2" customFormat="1" ht="16.8" customHeight="1">
      <c r="A622" s="38"/>
      <c r="B622" s="44"/>
      <c r="C622" s="302" t="s">
        <v>1329</v>
      </c>
      <c r="D622" s="38"/>
      <c r="E622" s="38"/>
      <c r="F622" s="38"/>
      <c r="G622" s="38"/>
      <c r="H622" s="44"/>
    </row>
    <row r="623" spans="1:8" s="2" customFormat="1" ht="16.8" customHeight="1">
      <c r="A623" s="38"/>
      <c r="B623" s="44"/>
      <c r="C623" s="300" t="s">
        <v>1045</v>
      </c>
      <c r="D623" s="300" t="s">
        <v>1046</v>
      </c>
      <c r="E623" s="17" t="s">
        <v>147</v>
      </c>
      <c r="F623" s="301">
        <v>8</v>
      </c>
      <c r="G623" s="38"/>
      <c r="H623" s="44"/>
    </row>
    <row r="624" spans="1:8" s="2" customFormat="1" ht="16.8" customHeight="1">
      <c r="A624" s="38"/>
      <c r="B624" s="44"/>
      <c r="C624" s="300" t="s">
        <v>1032</v>
      </c>
      <c r="D624" s="300" t="s">
        <v>1033</v>
      </c>
      <c r="E624" s="17" t="s">
        <v>147</v>
      </c>
      <c r="F624" s="301">
        <v>10</v>
      </c>
      <c r="G624" s="38"/>
      <c r="H624" s="44"/>
    </row>
    <row r="625" spans="1:8" s="2" customFormat="1" ht="16.8" customHeight="1">
      <c r="A625" s="38"/>
      <c r="B625" s="44"/>
      <c r="C625" s="300" t="s">
        <v>1006</v>
      </c>
      <c r="D625" s="300" t="s">
        <v>1007</v>
      </c>
      <c r="E625" s="17" t="s">
        <v>535</v>
      </c>
      <c r="F625" s="301">
        <v>78</v>
      </c>
      <c r="G625" s="38"/>
      <c r="H625" s="44"/>
    </row>
    <row r="626" spans="1:8" s="2" customFormat="1" ht="16.8" customHeight="1">
      <c r="A626" s="38"/>
      <c r="B626" s="44"/>
      <c r="C626" s="300" t="s">
        <v>1048</v>
      </c>
      <c r="D626" s="300" t="s">
        <v>1049</v>
      </c>
      <c r="E626" s="17" t="s">
        <v>147</v>
      </c>
      <c r="F626" s="301">
        <v>1</v>
      </c>
      <c r="G626" s="38"/>
      <c r="H626" s="44"/>
    </row>
    <row r="627" spans="1:8" s="2" customFormat="1" ht="16.8" customHeight="1">
      <c r="A627" s="38"/>
      <c r="B627" s="44"/>
      <c r="C627" s="296" t="s">
        <v>973</v>
      </c>
      <c r="D627" s="297" t="s">
        <v>1</v>
      </c>
      <c r="E627" s="298" t="s">
        <v>1</v>
      </c>
      <c r="F627" s="299">
        <v>7</v>
      </c>
      <c r="G627" s="38"/>
      <c r="H627" s="44"/>
    </row>
    <row r="628" spans="1:8" s="2" customFormat="1" ht="16.8" customHeight="1">
      <c r="A628" s="38"/>
      <c r="B628" s="44"/>
      <c r="C628" s="300" t="s">
        <v>973</v>
      </c>
      <c r="D628" s="300" t="s">
        <v>263</v>
      </c>
      <c r="E628" s="17" t="s">
        <v>1</v>
      </c>
      <c r="F628" s="301">
        <v>7</v>
      </c>
      <c r="G628" s="38"/>
      <c r="H628" s="44"/>
    </row>
    <row r="629" spans="1:8" s="2" customFormat="1" ht="16.8" customHeight="1">
      <c r="A629" s="38"/>
      <c r="B629" s="44"/>
      <c r="C629" s="302" t="s">
        <v>1329</v>
      </c>
      <c r="D629" s="38"/>
      <c r="E629" s="38"/>
      <c r="F629" s="38"/>
      <c r="G629" s="38"/>
      <c r="H629" s="44"/>
    </row>
    <row r="630" spans="1:8" s="2" customFormat="1" ht="16.8" customHeight="1">
      <c r="A630" s="38"/>
      <c r="B630" s="44"/>
      <c r="C630" s="300" t="s">
        <v>1045</v>
      </c>
      <c r="D630" s="300" t="s">
        <v>1046</v>
      </c>
      <c r="E630" s="17" t="s">
        <v>147</v>
      </c>
      <c r="F630" s="301">
        <v>8</v>
      </c>
      <c r="G630" s="38"/>
      <c r="H630" s="44"/>
    </row>
    <row r="631" spans="1:8" s="2" customFormat="1" ht="16.8" customHeight="1">
      <c r="A631" s="38"/>
      <c r="B631" s="44"/>
      <c r="C631" s="300" t="s">
        <v>1032</v>
      </c>
      <c r="D631" s="300" t="s">
        <v>1033</v>
      </c>
      <c r="E631" s="17" t="s">
        <v>147</v>
      </c>
      <c r="F631" s="301">
        <v>10</v>
      </c>
      <c r="G631" s="38"/>
      <c r="H631" s="44"/>
    </row>
    <row r="632" spans="1:8" s="2" customFormat="1" ht="16.8" customHeight="1">
      <c r="A632" s="38"/>
      <c r="B632" s="44"/>
      <c r="C632" s="300" t="s">
        <v>1006</v>
      </c>
      <c r="D632" s="300" t="s">
        <v>1007</v>
      </c>
      <c r="E632" s="17" t="s">
        <v>535</v>
      </c>
      <c r="F632" s="301">
        <v>78</v>
      </c>
      <c r="G632" s="38"/>
      <c r="H632" s="44"/>
    </row>
    <row r="633" spans="1:8" s="2" customFormat="1" ht="16.8" customHeight="1">
      <c r="A633" s="38"/>
      <c r="B633" s="44"/>
      <c r="C633" s="300" t="s">
        <v>1051</v>
      </c>
      <c r="D633" s="300" t="s">
        <v>1052</v>
      </c>
      <c r="E633" s="17" t="s">
        <v>147</v>
      </c>
      <c r="F633" s="301">
        <v>7</v>
      </c>
      <c r="G633" s="38"/>
      <c r="H633" s="44"/>
    </row>
    <row r="634" spans="1:8" s="2" customFormat="1" ht="16.8" customHeight="1">
      <c r="A634" s="38"/>
      <c r="B634" s="44"/>
      <c r="C634" s="296" t="s">
        <v>270</v>
      </c>
      <c r="D634" s="297" t="s">
        <v>1</v>
      </c>
      <c r="E634" s="298" t="s">
        <v>1</v>
      </c>
      <c r="F634" s="299">
        <v>3.45</v>
      </c>
      <c r="G634" s="38"/>
      <c r="H634" s="44"/>
    </row>
    <row r="635" spans="1:8" s="2" customFormat="1" ht="16.8" customHeight="1">
      <c r="A635" s="38"/>
      <c r="B635" s="44"/>
      <c r="C635" s="300" t="s">
        <v>270</v>
      </c>
      <c r="D635" s="300" t="s">
        <v>993</v>
      </c>
      <c r="E635" s="17" t="s">
        <v>1</v>
      </c>
      <c r="F635" s="301">
        <v>3.45</v>
      </c>
      <c r="G635" s="38"/>
      <c r="H635" s="44"/>
    </row>
    <row r="636" spans="1:8" s="2" customFormat="1" ht="16.8" customHeight="1">
      <c r="A636" s="38"/>
      <c r="B636" s="44"/>
      <c r="C636" s="302" t="s">
        <v>1329</v>
      </c>
      <c r="D636" s="38"/>
      <c r="E636" s="38"/>
      <c r="F636" s="38"/>
      <c r="G636" s="38"/>
      <c r="H636" s="44"/>
    </row>
    <row r="637" spans="1:8" s="2" customFormat="1" ht="12">
      <c r="A637" s="38"/>
      <c r="B637" s="44"/>
      <c r="C637" s="300" t="s">
        <v>1160</v>
      </c>
      <c r="D637" s="300" t="s">
        <v>1161</v>
      </c>
      <c r="E637" s="17" t="s">
        <v>886</v>
      </c>
      <c r="F637" s="301">
        <v>3.862</v>
      </c>
      <c r="G637" s="38"/>
      <c r="H637" s="44"/>
    </row>
    <row r="638" spans="1:8" s="2" customFormat="1" ht="16.8" customHeight="1">
      <c r="A638" s="38"/>
      <c r="B638" s="44"/>
      <c r="C638" s="300" t="s">
        <v>1165</v>
      </c>
      <c r="D638" s="300" t="s">
        <v>1166</v>
      </c>
      <c r="E638" s="17" t="s">
        <v>886</v>
      </c>
      <c r="F638" s="301">
        <v>35.324</v>
      </c>
      <c r="G638" s="38"/>
      <c r="H638" s="44"/>
    </row>
    <row r="639" spans="1:8" s="2" customFormat="1" ht="12">
      <c r="A639" s="38"/>
      <c r="B639" s="44"/>
      <c r="C639" s="300" t="s">
        <v>884</v>
      </c>
      <c r="D639" s="300" t="s">
        <v>885</v>
      </c>
      <c r="E639" s="17" t="s">
        <v>886</v>
      </c>
      <c r="F639" s="301">
        <v>3.45</v>
      </c>
      <c r="G639" s="38"/>
      <c r="H639" s="44"/>
    </row>
    <row r="640" spans="1:8" s="2" customFormat="1" ht="16.8" customHeight="1">
      <c r="A640" s="38"/>
      <c r="B640" s="44"/>
      <c r="C640" s="296" t="s">
        <v>977</v>
      </c>
      <c r="D640" s="297" t="s">
        <v>1</v>
      </c>
      <c r="E640" s="298" t="s">
        <v>1</v>
      </c>
      <c r="F640" s="299">
        <v>9</v>
      </c>
      <c r="G640" s="38"/>
      <c r="H640" s="44"/>
    </row>
    <row r="641" spans="1:8" s="2" customFormat="1" ht="16.8" customHeight="1">
      <c r="A641" s="38"/>
      <c r="B641" s="44"/>
      <c r="C641" s="300" t="s">
        <v>977</v>
      </c>
      <c r="D641" s="300" t="s">
        <v>1036</v>
      </c>
      <c r="E641" s="17" t="s">
        <v>1</v>
      </c>
      <c r="F641" s="301">
        <v>9</v>
      </c>
      <c r="G641" s="38"/>
      <c r="H641" s="44"/>
    </row>
    <row r="642" spans="1:8" s="2" customFormat="1" ht="16.8" customHeight="1">
      <c r="A642" s="38"/>
      <c r="B642" s="44"/>
      <c r="C642" s="302" t="s">
        <v>1329</v>
      </c>
      <c r="D642" s="38"/>
      <c r="E642" s="38"/>
      <c r="F642" s="38"/>
      <c r="G642" s="38"/>
      <c r="H642" s="44"/>
    </row>
    <row r="643" spans="1:8" s="2" customFormat="1" ht="16.8" customHeight="1">
      <c r="A643" s="38"/>
      <c r="B643" s="44"/>
      <c r="C643" s="300" t="s">
        <v>1032</v>
      </c>
      <c r="D643" s="300" t="s">
        <v>1033</v>
      </c>
      <c r="E643" s="17" t="s">
        <v>147</v>
      </c>
      <c r="F643" s="301">
        <v>10</v>
      </c>
      <c r="G643" s="38"/>
      <c r="H643" s="44"/>
    </row>
    <row r="644" spans="1:8" s="2" customFormat="1" ht="16.8" customHeight="1">
      <c r="A644" s="38"/>
      <c r="B644" s="44"/>
      <c r="C644" s="300" t="s">
        <v>1037</v>
      </c>
      <c r="D644" s="300" t="s">
        <v>1038</v>
      </c>
      <c r="E644" s="17" t="s">
        <v>147</v>
      </c>
      <c r="F644" s="301">
        <v>9</v>
      </c>
      <c r="G644" s="38"/>
      <c r="H644" s="44"/>
    </row>
    <row r="645" spans="1:8" s="2" customFormat="1" ht="26.4" customHeight="1">
      <c r="A645" s="38"/>
      <c r="B645" s="44"/>
      <c r="C645" s="295" t="s">
        <v>1333</v>
      </c>
      <c r="D645" s="295" t="s">
        <v>97</v>
      </c>
      <c r="E645" s="38"/>
      <c r="F645" s="38"/>
      <c r="G645" s="38"/>
      <c r="H645" s="44"/>
    </row>
    <row r="646" spans="1:8" s="2" customFormat="1" ht="16.8" customHeight="1">
      <c r="A646" s="38"/>
      <c r="B646" s="44"/>
      <c r="C646" s="296" t="s">
        <v>1193</v>
      </c>
      <c r="D646" s="297" t="s">
        <v>1</v>
      </c>
      <c r="E646" s="298" t="s">
        <v>1</v>
      </c>
      <c r="F646" s="299">
        <v>15</v>
      </c>
      <c r="G646" s="38"/>
      <c r="H646" s="44"/>
    </row>
    <row r="647" spans="1:8" s="2" customFormat="1" ht="16.8" customHeight="1">
      <c r="A647" s="38"/>
      <c r="B647" s="44"/>
      <c r="C647" s="300" t="s">
        <v>1193</v>
      </c>
      <c r="D647" s="300" t="s">
        <v>8</v>
      </c>
      <c r="E647" s="17" t="s">
        <v>1</v>
      </c>
      <c r="F647" s="301">
        <v>15</v>
      </c>
      <c r="G647" s="38"/>
      <c r="H647" s="44"/>
    </row>
    <row r="648" spans="1:8" s="2" customFormat="1" ht="16.8" customHeight="1">
      <c r="A648" s="38"/>
      <c r="B648" s="44"/>
      <c r="C648" s="302" t="s">
        <v>1329</v>
      </c>
      <c r="D648" s="38"/>
      <c r="E648" s="38"/>
      <c r="F648" s="38"/>
      <c r="G648" s="38"/>
      <c r="H648" s="44"/>
    </row>
    <row r="649" spans="1:8" s="2" customFormat="1" ht="12">
      <c r="A649" s="38"/>
      <c r="B649" s="44"/>
      <c r="C649" s="300" t="s">
        <v>1241</v>
      </c>
      <c r="D649" s="300" t="s">
        <v>1242</v>
      </c>
      <c r="E649" s="17" t="s">
        <v>147</v>
      </c>
      <c r="F649" s="301">
        <v>15</v>
      </c>
      <c r="G649" s="38"/>
      <c r="H649" s="44"/>
    </row>
    <row r="650" spans="1:8" s="2" customFormat="1" ht="16.8" customHeight="1">
      <c r="A650" s="38"/>
      <c r="B650" s="44"/>
      <c r="C650" s="300" t="s">
        <v>1249</v>
      </c>
      <c r="D650" s="300" t="s">
        <v>1250</v>
      </c>
      <c r="E650" s="17" t="s">
        <v>147</v>
      </c>
      <c r="F650" s="301">
        <v>15</v>
      </c>
      <c r="G650" s="38"/>
      <c r="H650" s="44"/>
    </row>
    <row r="651" spans="1:8" s="2" customFormat="1" ht="16.8" customHeight="1">
      <c r="A651" s="38"/>
      <c r="B651" s="44"/>
      <c r="C651" s="300" t="s">
        <v>1253</v>
      </c>
      <c r="D651" s="300" t="s">
        <v>1254</v>
      </c>
      <c r="E651" s="17" t="s">
        <v>147</v>
      </c>
      <c r="F651" s="301">
        <v>15</v>
      </c>
      <c r="G651" s="38"/>
      <c r="H651" s="44"/>
    </row>
    <row r="652" spans="1:8" s="2" customFormat="1" ht="16.8" customHeight="1">
      <c r="A652" s="38"/>
      <c r="B652" s="44"/>
      <c r="C652" s="300" t="s">
        <v>1245</v>
      </c>
      <c r="D652" s="300" t="s">
        <v>1246</v>
      </c>
      <c r="E652" s="17" t="s">
        <v>354</v>
      </c>
      <c r="F652" s="301">
        <v>0.03</v>
      </c>
      <c r="G652" s="38"/>
      <c r="H652" s="44"/>
    </row>
    <row r="653" spans="1:8" s="2" customFormat="1" ht="16.8" customHeight="1">
      <c r="A653" s="38"/>
      <c r="B653" s="44"/>
      <c r="C653" s="296" t="s">
        <v>1189</v>
      </c>
      <c r="D653" s="297" t="s">
        <v>1</v>
      </c>
      <c r="E653" s="298" t="s">
        <v>1</v>
      </c>
      <c r="F653" s="299">
        <v>22.581</v>
      </c>
      <c r="G653" s="38"/>
      <c r="H653" s="44"/>
    </row>
    <row r="654" spans="1:8" s="2" customFormat="1" ht="16.8" customHeight="1">
      <c r="A654" s="38"/>
      <c r="B654" s="44"/>
      <c r="C654" s="300" t="s">
        <v>1189</v>
      </c>
      <c r="D654" s="300" t="s">
        <v>1269</v>
      </c>
      <c r="E654" s="17" t="s">
        <v>1</v>
      </c>
      <c r="F654" s="301">
        <v>22.581</v>
      </c>
      <c r="G654" s="38"/>
      <c r="H654" s="44"/>
    </row>
    <row r="655" spans="1:8" s="2" customFormat="1" ht="16.8" customHeight="1">
      <c r="A655" s="38"/>
      <c r="B655" s="44"/>
      <c r="C655" s="302" t="s">
        <v>1329</v>
      </c>
      <c r="D655" s="38"/>
      <c r="E655" s="38"/>
      <c r="F655" s="38"/>
      <c r="G655" s="38"/>
      <c r="H655" s="44"/>
    </row>
    <row r="656" spans="1:8" s="2" customFormat="1" ht="16.8" customHeight="1">
      <c r="A656" s="38"/>
      <c r="B656" s="44"/>
      <c r="C656" s="300" t="s">
        <v>1265</v>
      </c>
      <c r="D656" s="300" t="s">
        <v>1266</v>
      </c>
      <c r="E656" s="17" t="s">
        <v>311</v>
      </c>
      <c r="F656" s="301">
        <v>22.581</v>
      </c>
      <c r="G656" s="38"/>
      <c r="H656" s="44"/>
    </row>
    <row r="657" spans="1:8" s="2" customFormat="1" ht="16.8" customHeight="1">
      <c r="A657" s="38"/>
      <c r="B657" s="44"/>
      <c r="C657" s="300" t="s">
        <v>1270</v>
      </c>
      <c r="D657" s="300" t="s">
        <v>1271</v>
      </c>
      <c r="E657" s="17" t="s">
        <v>354</v>
      </c>
      <c r="F657" s="301">
        <v>2.258</v>
      </c>
      <c r="G657" s="38"/>
      <c r="H657" s="44"/>
    </row>
    <row r="658" spans="1:8" s="2" customFormat="1" ht="16.8" customHeight="1">
      <c r="A658" s="38"/>
      <c r="B658" s="44"/>
      <c r="C658" s="296" t="s">
        <v>1191</v>
      </c>
      <c r="D658" s="297" t="s">
        <v>1</v>
      </c>
      <c r="E658" s="298" t="s">
        <v>1</v>
      </c>
      <c r="F658" s="299">
        <v>54.677</v>
      </c>
      <c r="G658" s="38"/>
      <c r="H658" s="44"/>
    </row>
    <row r="659" spans="1:8" s="2" customFormat="1" ht="16.8" customHeight="1">
      <c r="A659" s="38"/>
      <c r="B659" s="44"/>
      <c r="C659" s="300" t="s">
        <v>1191</v>
      </c>
      <c r="D659" s="300" t="s">
        <v>1297</v>
      </c>
      <c r="E659" s="17" t="s">
        <v>1</v>
      </c>
      <c r="F659" s="301">
        <v>54.677</v>
      </c>
      <c r="G659" s="38"/>
      <c r="H659" s="44"/>
    </row>
    <row r="660" spans="1:8" s="2" customFormat="1" ht="16.8" customHeight="1">
      <c r="A660" s="38"/>
      <c r="B660" s="44"/>
      <c r="C660" s="302" t="s">
        <v>1329</v>
      </c>
      <c r="D660" s="38"/>
      <c r="E660" s="38"/>
      <c r="F660" s="38"/>
      <c r="G660" s="38"/>
      <c r="H660" s="44"/>
    </row>
    <row r="661" spans="1:8" s="2" customFormat="1" ht="16.8" customHeight="1">
      <c r="A661" s="38"/>
      <c r="B661" s="44"/>
      <c r="C661" s="300" t="s">
        <v>1293</v>
      </c>
      <c r="D661" s="300" t="s">
        <v>1294</v>
      </c>
      <c r="E661" s="17" t="s">
        <v>311</v>
      </c>
      <c r="F661" s="301">
        <v>54.677</v>
      </c>
      <c r="G661" s="38"/>
      <c r="H661" s="44"/>
    </row>
    <row r="662" spans="1:8" s="2" customFormat="1" ht="16.8" customHeight="1">
      <c r="A662" s="38"/>
      <c r="B662" s="44"/>
      <c r="C662" s="300" t="s">
        <v>1265</v>
      </c>
      <c r="D662" s="300" t="s">
        <v>1266</v>
      </c>
      <c r="E662" s="17" t="s">
        <v>311</v>
      </c>
      <c r="F662" s="301">
        <v>22.581</v>
      </c>
      <c r="G662" s="38"/>
      <c r="H662" s="44"/>
    </row>
    <row r="663" spans="1:8" s="2" customFormat="1" ht="12">
      <c r="A663" s="38"/>
      <c r="B663" s="44"/>
      <c r="C663" s="300" t="s">
        <v>1288</v>
      </c>
      <c r="D663" s="300" t="s">
        <v>1289</v>
      </c>
      <c r="E663" s="17" t="s">
        <v>311</v>
      </c>
      <c r="F663" s="301">
        <v>43.742</v>
      </c>
      <c r="G663" s="38"/>
      <c r="H663" s="44"/>
    </row>
    <row r="664" spans="1:8" s="2" customFormat="1" ht="16.8" customHeight="1">
      <c r="A664" s="38"/>
      <c r="B664" s="44"/>
      <c r="C664" s="296" t="s">
        <v>1178</v>
      </c>
      <c r="D664" s="297" t="s">
        <v>1</v>
      </c>
      <c r="E664" s="298" t="s">
        <v>1</v>
      </c>
      <c r="F664" s="299">
        <v>11.039</v>
      </c>
      <c r="G664" s="38"/>
      <c r="H664" s="44"/>
    </row>
    <row r="665" spans="1:8" s="2" customFormat="1" ht="16.8" customHeight="1">
      <c r="A665" s="38"/>
      <c r="B665" s="44"/>
      <c r="C665" s="300" t="s">
        <v>1178</v>
      </c>
      <c r="D665" s="300" t="s">
        <v>1209</v>
      </c>
      <c r="E665" s="17" t="s">
        <v>1</v>
      </c>
      <c r="F665" s="301">
        <v>11.039</v>
      </c>
      <c r="G665" s="38"/>
      <c r="H665" s="44"/>
    </row>
    <row r="666" spans="1:8" s="2" customFormat="1" ht="16.8" customHeight="1">
      <c r="A666" s="38"/>
      <c r="B666" s="44"/>
      <c r="C666" s="302" t="s">
        <v>1329</v>
      </c>
      <c r="D666" s="38"/>
      <c r="E666" s="38"/>
      <c r="F666" s="38"/>
      <c r="G666" s="38"/>
      <c r="H666" s="44"/>
    </row>
    <row r="667" spans="1:8" s="2" customFormat="1" ht="16.8" customHeight="1">
      <c r="A667" s="38"/>
      <c r="B667" s="44"/>
      <c r="C667" s="300" t="s">
        <v>384</v>
      </c>
      <c r="D667" s="300" t="s">
        <v>385</v>
      </c>
      <c r="E667" s="17" t="s">
        <v>354</v>
      </c>
      <c r="F667" s="301">
        <v>11.039</v>
      </c>
      <c r="G667" s="38"/>
      <c r="H667" s="44"/>
    </row>
    <row r="668" spans="1:8" s="2" customFormat="1" ht="12">
      <c r="A668" s="38"/>
      <c r="B668" s="44"/>
      <c r="C668" s="300" t="s">
        <v>1194</v>
      </c>
      <c r="D668" s="300" t="s">
        <v>1195</v>
      </c>
      <c r="E668" s="17" t="s">
        <v>354</v>
      </c>
      <c r="F668" s="301">
        <v>30.565</v>
      </c>
      <c r="G668" s="38"/>
      <c r="H668" s="44"/>
    </row>
    <row r="669" spans="1:8" s="2" customFormat="1" ht="16.8" customHeight="1">
      <c r="A669" s="38"/>
      <c r="B669" s="44"/>
      <c r="C669" s="296" t="s">
        <v>296</v>
      </c>
      <c r="D669" s="297" t="s">
        <v>1</v>
      </c>
      <c r="E669" s="298" t="s">
        <v>1</v>
      </c>
      <c r="F669" s="299">
        <v>3</v>
      </c>
      <c r="G669" s="38"/>
      <c r="H669" s="44"/>
    </row>
    <row r="670" spans="1:8" s="2" customFormat="1" ht="16.8" customHeight="1">
      <c r="A670" s="38"/>
      <c r="B670" s="44"/>
      <c r="C670" s="300" t="s">
        <v>296</v>
      </c>
      <c r="D670" s="300" t="s">
        <v>103</v>
      </c>
      <c r="E670" s="17" t="s">
        <v>1</v>
      </c>
      <c r="F670" s="301">
        <v>3</v>
      </c>
      <c r="G670" s="38"/>
      <c r="H670" s="44"/>
    </row>
    <row r="671" spans="1:8" s="2" customFormat="1" ht="16.8" customHeight="1">
      <c r="A671" s="38"/>
      <c r="B671" s="44"/>
      <c r="C671" s="302" t="s">
        <v>1329</v>
      </c>
      <c r="D671" s="38"/>
      <c r="E671" s="38"/>
      <c r="F671" s="38"/>
      <c r="G671" s="38"/>
      <c r="H671" s="44"/>
    </row>
    <row r="672" spans="1:8" s="2" customFormat="1" ht="16.8" customHeight="1">
      <c r="A672" s="38"/>
      <c r="B672" s="44"/>
      <c r="C672" s="300" t="s">
        <v>1257</v>
      </c>
      <c r="D672" s="300" t="s">
        <v>1258</v>
      </c>
      <c r="E672" s="17" t="s">
        <v>147</v>
      </c>
      <c r="F672" s="301">
        <v>3</v>
      </c>
      <c r="G672" s="38"/>
      <c r="H672" s="44"/>
    </row>
    <row r="673" spans="1:8" s="2" customFormat="1" ht="16.8" customHeight="1">
      <c r="A673" s="38"/>
      <c r="B673" s="44"/>
      <c r="C673" s="300" t="s">
        <v>384</v>
      </c>
      <c r="D673" s="300" t="s">
        <v>385</v>
      </c>
      <c r="E673" s="17" t="s">
        <v>354</v>
      </c>
      <c r="F673" s="301">
        <v>11.039</v>
      </c>
      <c r="G673" s="38"/>
      <c r="H673" s="44"/>
    </row>
    <row r="674" spans="1:8" s="2" customFormat="1" ht="12">
      <c r="A674" s="38"/>
      <c r="B674" s="44"/>
      <c r="C674" s="300" t="s">
        <v>1237</v>
      </c>
      <c r="D674" s="300" t="s">
        <v>1238</v>
      </c>
      <c r="E674" s="17" t="s">
        <v>147</v>
      </c>
      <c r="F674" s="301">
        <v>3</v>
      </c>
      <c r="G674" s="38"/>
      <c r="H674" s="44"/>
    </row>
    <row r="675" spans="1:8" s="2" customFormat="1" ht="16.8" customHeight="1">
      <c r="A675" s="38"/>
      <c r="B675" s="44"/>
      <c r="C675" s="300" t="s">
        <v>1274</v>
      </c>
      <c r="D675" s="300" t="s">
        <v>1275</v>
      </c>
      <c r="E675" s="17" t="s">
        <v>354</v>
      </c>
      <c r="F675" s="301">
        <v>3.379</v>
      </c>
      <c r="G675" s="38"/>
      <c r="H675" s="44"/>
    </row>
    <row r="676" spans="1:8" s="2" customFormat="1" ht="16.8" customHeight="1">
      <c r="A676" s="38"/>
      <c r="B676" s="44"/>
      <c r="C676" s="300" t="s">
        <v>1261</v>
      </c>
      <c r="D676" s="300" t="s">
        <v>1262</v>
      </c>
      <c r="E676" s="17" t="s">
        <v>147</v>
      </c>
      <c r="F676" s="301">
        <v>3</v>
      </c>
      <c r="G676" s="38"/>
      <c r="H676" s="44"/>
    </row>
    <row r="677" spans="1:8" s="2" customFormat="1" ht="16.8" customHeight="1">
      <c r="A677" s="38"/>
      <c r="B677" s="44"/>
      <c r="C677" s="296" t="s">
        <v>1180</v>
      </c>
      <c r="D677" s="297" t="s">
        <v>1</v>
      </c>
      <c r="E677" s="298" t="s">
        <v>1</v>
      </c>
      <c r="F677" s="299">
        <v>72.293</v>
      </c>
      <c r="G677" s="38"/>
      <c r="H677" s="44"/>
    </row>
    <row r="678" spans="1:8" s="2" customFormat="1" ht="16.8" customHeight="1">
      <c r="A678" s="38"/>
      <c r="B678" s="44"/>
      <c r="C678" s="300" t="s">
        <v>1180</v>
      </c>
      <c r="D678" s="300" t="s">
        <v>1218</v>
      </c>
      <c r="E678" s="17" t="s">
        <v>1</v>
      </c>
      <c r="F678" s="301">
        <v>72.293</v>
      </c>
      <c r="G678" s="38"/>
      <c r="H678" s="44"/>
    </row>
    <row r="679" spans="1:8" s="2" customFormat="1" ht="16.8" customHeight="1">
      <c r="A679" s="38"/>
      <c r="B679" s="44"/>
      <c r="C679" s="302" t="s">
        <v>1329</v>
      </c>
      <c r="D679" s="38"/>
      <c r="E679" s="38"/>
      <c r="F679" s="38"/>
      <c r="G679" s="38"/>
      <c r="H679" s="44"/>
    </row>
    <row r="680" spans="1:8" s="2" customFormat="1" ht="16.8" customHeight="1">
      <c r="A680" s="38"/>
      <c r="B680" s="44"/>
      <c r="C680" s="300" t="s">
        <v>1214</v>
      </c>
      <c r="D680" s="300" t="s">
        <v>1215</v>
      </c>
      <c r="E680" s="17" t="s">
        <v>311</v>
      </c>
      <c r="F680" s="301">
        <v>195.256</v>
      </c>
      <c r="G680" s="38"/>
      <c r="H680" s="44"/>
    </row>
    <row r="681" spans="1:8" s="2" customFormat="1" ht="16.8" customHeight="1">
      <c r="A681" s="38"/>
      <c r="B681" s="44"/>
      <c r="C681" s="300" t="s">
        <v>1220</v>
      </c>
      <c r="D681" s="300" t="s">
        <v>1221</v>
      </c>
      <c r="E681" s="17" t="s">
        <v>1027</v>
      </c>
      <c r="F681" s="301">
        <v>1.807</v>
      </c>
      <c r="G681" s="38"/>
      <c r="H681" s="44"/>
    </row>
    <row r="682" spans="1:8" s="2" customFormat="1" ht="16.8" customHeight="1">
      <c r="A682" s="38"/>
      <c r="B682" s="44"/>
      <c r="C682" s="296" t="s">
        <v>1182</v>
      </c>
      <c r="D682" s="297" t="s">
        <v>1</v>
      </c>
      <c r="E682" s="298" t="s">
        <v>1</v>
      </c>
      <c r="F682" s="299">
        <v>122.963</v>
      </c>
      <c r="G682" s="38"/>
      <c r="H682" s="44"/>
    </row>
    <row r="683" spans="1:8" s="2" customFormat="1" ht="16.8" customHeight="1">
      <c r="A683" s="38"/>
      <c r="B683" s="44"/>
      <c r="C683" s="300" t="s">
        <v>1182</v>
      </c>
      <c r="D683" s="300" t="s">
        <v>1219</v>
      </c>
      <c r="E683" s="17" t="s">
        <v>1</v>
      </c>
      <c r="F683" s="301">
        <v>122.963</v>
      </c>
      <c r="G683" s="38"/>
      <c r="H683" s="44"/>
    </row>
    <row r="684" spans="1:8" s="2" customFormat="1" ht="16.8" customHeight="1">
      <c r="A684" s="38"/>
      <c r="B684" s="44"/>
      <c r="C684" s="302" t="s">
        <v>1329</v>
      </c>
      <c r="D684" s="38"/>
      <c r="E684" s="38"/>
      <c r="F684" s="38"/>
      <c r="G684" s="38"/>
      <c r="H684" s="44"/>
    </row>
    <row r="685" spans="1:8" s="2" customFormat="1" ht="16.8" customHeight="1">
      <c r="A685" s="38"/>
      <c r="B685" s="44"/>
      <c r="C685" s="300" t="s">
        <v>1214</v>
      </c>
      <c r="D685" s="300" t="s">
        <v>1215</v>
      </c>
      <c r="E685" s="17" t="s">
        <v>311</v>
      </c>
      <c r="F685" s="301">
        <v>195.256</v>
      </c>
      <c r="G685" s="38"/>
      <c r="H685" s="44"/>
    </row>
    <row r="686" spans="1:8" s="2" customFormat="1" ht="16.8" customHeight="1">
      <c r="A686" s="38"/>
      <c r="B686" s="44"/>
      <c r="C686" s="300" t="s">
        <v>1224</v>
      </c>
      <c r="D686" s="300" t="s">
        <v>1225</v>
      </c>
      <c r="E686" s="17" t="s">
        <v>1027</v>
      </c>
      <c r="F686" s="301">
        <v>3.074</v>
      </c>
      <c r="G686" s="38"/>
      <c r="H686" s="44"/>
    </row>
    <row r="687" spans="1:8" s="2" customFormat="1" ht="16.8" customHeight="1">
      <c r="A687" s="38"/>
      <c r="B687" s="44"/>
      <c r="C687" s="296" t="s">
        <v>1184</v>
      </c>
      <c r="D687" s="297" t="s">
        <v>1</v>
      </c>
      <c r="E687" s="298" t="s">
        <v>1</v>
      </c>
      <c r="F687" s="299">
        <v>195.256</v>
      </c>
      <c r="G687" s="38"/>
      <c r="H687" s="44"/>
    </row>
    <row r="688" spans="1:8" s="2" customFormat="1" ht="16.8" customHeight="1">
      <c r="A688" s="38"/>
      <c r="B688" s="44"/>
      <c r="C688" s="300" t="s">
        <v>1180</v>
      </c>
      <c r="D688" s="300" t="s">
        <v>1218</v>
      </c>
      <c r="E688" s="17" t="s">
        <v>1</v>
      </c>
      <c r="F688" s="301">
        <v>72.293</v>
      </c>
      <c r="G688" s="38"/>
      <c r="H688" s="44"/>
    </row>
    <row r="689" spans="1:8" s="2" customFormat="1" ht="16.8" customHeight="1">
      <c r="A689" s="38"/>
      <c r="B689" s="44"/>
      <c r="C689" s="300" t="s">
        <v>1182</v>
      </c>
      <c r="D689" s="300" t="s">
        <v>1219</v>
      </c>
      <c r="E689" s="17" t="s">
        <v>1</v>
      </c>
      <c r="F689" s="301">
        <v>122.963</v>
      </c>
      <c r="G689" s="38"/>
      <c r="H689" s="44"/>
    </row>
    <row r="690" spans="1:8" s="2" customFormat="1" ht="16.8" customHeight="1">
      <c r="A690" s="38"/>
      <c r="B690" s="44"/>
      <c r="C690" s="300" t="s">
        <v>1184</v>
      </c>
      <c r="D690" s="300" t="s">
        <v>154</v>
      </c>
      <c r="E690" s="17" t="s">
        <v>1</v>
      </c>
      <c r="F690" s="301">
        <v>195.256</v>
      </c>
      <c r="G690" s="38"/>
      <c r="H690" s="44"/>
    </row>
    <row r="691" spans="1:8" s="2" customFormat="1" ht="16.8" customHeight="1">
      <c r="A691" s="38"/>
      <c r="B691" s="44"/>
      <c r="C691" s="302" t="s">
        <v>1329</v>
      </c>
      <c r="D691" s="38"/>
      <c r="E691" s="38"/>
      <c r="F691" s="38"/>
      <c r="G691" s="38"/>
      <c r="H691" s="44"/>
    </row>
    <row r="692" spans="1:8" s="2" customFormat="1" ht="16.8" customHeight="1">
      <c r="A692" s="38"/>
      <c r="B692" s="44"/>
      <c r="C692" s="300" t="s">
        <v>1214</v>
      </c>
      <c r="D692" s="300" t="s">
        <v>1215</v>
      </c>
      <c r="E692" s="17" t="s">
        <v>311</v>
      </c>
      <c r="F692" s="301">
        <v>195.256</v>
      </c>
      <c r="G692" s="38"/>
      <c r="H692" s="44"/>
    </row>
    <row r="693" spans="1:8" s="2" customFormat="1" ht="12">
      <c r="A693" s="38"/>
      <c r="B693" s="44"/>
      <c r="C693" s="300" t="s">
        <v>1194</v>
      </c>
      <c r="D693" s="300" t="s">
        <v>1195</v>
      </c>
      <c r="E693" s="17" t="s">
        <v>354</v>
      </c>
      <c r="F693" s="301">
        <v>30.565</v>
      </c>
      <c r="G693" s="38"/>
      <c r="H693" s="44"/>
    </row>
    <row r="694" spans="1:8" s="2" customFormat="1" ht="12">
      <c r="A694" s="38"/>
      <c r="B694" s="44"/>
      <c r="C694" s="300" t="s">
        <v>1210</v>
      </c>
      <c r="D694" s="300" t="s">
        <v>1211</v>
      </c>
      <c r="E694" s="17" t="s">
        <v>311</v>
      </c>
      <c r="F694" s="301">
        <v>195.256</v>
      </c>
      <c r="G694" s="38"/>
      <c r="H694" s="44"/>
    </row>
    <row r="695" spans="1:8" s="2" customFormat="1" ht="12">
      <c r="A695" s="38"/>
      <c r="B695" s="44"/>
      <c r="C695" s="300" t="s">
        <v>1229</v>
      </c>
      <c r="D695" s="300" t="s">
        <v>1230</v>
      </c>
      <c r="E695" s="17" t="s">
        <v>311</v>
      </c>
      <c r="F695" s="301">
        <v>195.256</v>
      </c>
      <c r="G695" s="38"/>
      <c r="H695" s="44"/>
    </row>
    <row r="696" spans="1:8" s="2" customFormat="1" ht="16.8" customHeight="1">
      <c r="A696" s="38"/>
      <c r="B696" s="44"/>
      <c r="C696" s="300" t="s">
        <v>1274</v>
      </c>
      <c r="D696" s="300" t="s">
        <v>1275</v>
      </c>
      <c r="E696" s="17" t="s">
        <v>354</v>
      </c>
      <c r="F696" s="301">
        <v>3.379</v>
      </c>
      <c r="G696" s="38"/>
      <c r="H696" s="44"/>
    </row>
    <row r="697" spans="1:8" s="2" customFormat="1" ht="16.8" customHeight="1">
      <c r="A697" s="38"/>
      <c r="B697" s="44"/>
      <c r="C697" s="300" t="s">
        <v>1233</v>
      </c>
      <c r="D697" s="300" t="s">
        <v>1234</v>
      </c>
      <c r="E697" s="17" t="s">
        <v>354</v>
      </c>
      <c r="F697" s="301">
        <v>9.763</v>
      </c>
      <c r="G697" s="38"/>
      <c r="H697" s="44"/>
    </row>
    <row r="698" spans="1:8" s="2" customFormat="1" ht="16.8" customHeight="1">
      <c r="A698" s="38"/>
      <c r="B698" s="44"/>
      <c r="C698" s="296" t="s">
        <v>1187</v>
      </c>
      <c r="D698" s="297" t="s">
        <v>1</v>
      </c>
      <c r="E698" s="298" t="s">
        <v>1</v>
      </c>
      <c r="F698" s="299">
        <v>3.379</v>
      </c>
      <c r="G698" s="38"/>
      <c r="H698" s="44"/>
    </row>
    <row r="699" spans="1:8" s="2" customFormat="1" ht="16.8" customHeight="1">
      <c r="A699" s="38"/>
      <c r="B699" s="44"/>
      <c r="C699" s="300" t="s">
        <v>1187</v>
      </c>
      <c r="D699" s="300" t="s">
        <v>1278</v>
      </c>
      <c r="E699" s="17" t="s">
        <v>1</v>
      </c>
      <c r="F699" s="301">
        <v>3.379</v>
      </c>
      <c r="G699" s="38"/>
      <c r="H699" s="44"/>
    </row>
    <row r="700" spans="1:8" s="2" customFormat="1" ht="16.8" customHeight="1">
      <c r="A700" s="38"/>
      <c r="B700" s="44"/>
      <c r="C700" s="302" t="s">
        <v>1329</v>
      </c>
      <c r="D700" s="38"/>
      <c r="E700" s="38"/>
      <c r="F700" s="38"/>
      <c r="G700" s="38"/>
      <c r="H700" s="44"/>
    </row>
    <row r="701" spans="1:8" s="2" customFormat="1" ht="16.8" customHeight="1">
      <c r="A701" s="38"/>
      <c r="B701" s="44"/>
      <c r="C701" s="300" t="s">
        <v>1274</v>
      </c>
      <c r="D701" s="300" t="s">
        <v>1275</v>
      </c>
      <c r="E701" s="17" t="s">
        <v>354</v>
      </c>
      <c r="F701" s="301">
        <v>3.379</v>
      </c>
      <c r="G701" s="38"/>
      <c r="H701" s="44"/>
    </row>
    <row r="702" spans="1:8" s="2" customFormat="1" ht="16.8" customHeight="1">
      <c r="A702" s="38"/>
      <c r="B702" s="44"/>
      <c r="C702" s="300" t="s">
        <v>1279</v>
      </c>
      <c r="D702" s="300" t="s">
        <v>1280</v>
      </c>
      <c r="E702" s="17" t="s">
        <v>354</v>
      </c>
      <c r="F702" s="301">
        <v>3.379</v>
      </c>
      <c r="G702" s="38"/>
      <c r="H702" s="44"/>
    </row>
    <row r="703" spans="1:8" s="2" customFormat="1" ht="16.8" customHeight="1">
      <c r="A703" s="38"/>
      <c r="B703" s="44"/>
      <c r="C703" s="300" t="s">
        <v>1283</v>
      </c>
      <c r="D703" s="300" t="s">
        <v>1284</v>
      </c>
      <c r="E703" s="17" t="s">
        <v>354</v>
      </c>
      <c r="F703" s="301">
        <v>6.758</v>
      </c>
      <c r="G703" s="38"/>
      <c r="H703" s="44"/>
    </row>
    <row r="704" spans="1:8" s="2" customFormat="1" ht="16.8" customHeight="1">
      <c r="A704" s="38"/>
      <c r="B704" s="44"/>
      <c r="C704" s="296" t="s">
        <v>1174</v>
      </c>
      <c r="D704" s="297" t="s">
        <v>1</v>
      </c>
      <c r="E704" s="298" t="s">
        <v>1</v>
      </c>
      <c r="F704" s="299">
        <v>30.565</v>
      </c>
      <c r="G704" s="38"/>
      <c r="H704" s="44"/>
    </row>
    <row r="705" spans="1:8" s="2" customFormat="1" ht="16.8" customHeight="1">
      <c r="A705" s="38"/>
      <c r="B705" s="44"/>
      <c r="C705" s="300" t="s">
        <v>1198</v>
      </c>
      <c r="D705" s="300" t="s">
        <v>1178</v>
      </c>
      <c r="E705" s="17" t="s">
        <v>1</v>
      </c>
      <c r="F705" s="301">
        <v>11.039</v>
      </c>
      <c r="G705" s="38"/>
      <c r="H705" s="44"/>
    </row>
    <row r="706" spans="1:8" s="2" customFormat="1" ht="16.8" customHeight="1">
      <c r="A706" s="38"/>
      <c r="B706" s="44"/>
      <c r="C706" s="300" t="s">
        <v>1176</v>
      </c>
      <c r="D706" s="300" t="s">
        <v>1199</v>
      </c>
      <c r="E706" s="17" t="s">
        <v>1</v>
      </c>
      <c r="F706" s="301">
        <v>19.526</v>
      </c>
      <c r="G706" s="38"/>
      <c r="H706" s="44"/>
    </row>
    <row r="707" spans="1:8" s="2" customFormat="1" ht="16.8" customHeight="1">
      <c r="A707" s="38"/>
      <c r="B707" s="44"/>
      <c r="C707" s="300" t="s">
        <v>1174</v>
      </c>
      <c r="D707" s="300" t="s">
        <v>154</v>
      </c>
      <c r="E707" s="17" t="s">
        <v>1</v>
      </c>
      <c r="F707" s="301">
        <v>30.565</v>
      </c>
      <c r="G707" s="38"/>
      <c r="H707" s="44"/>
    </row>
    <row r="708" spans="1:8" s="2" customFormat="1" ht="16.8" customHeight="1">
      <c r="A708" s="38"/>
      <c r="B708" s="44"/>
      <c r="C708" s="302" t="s">
        <v>1329</v>
      </c>
      <c r="D708" s="38"/>
      <c r="E708" s="38"/>
      <c r="F708" s="38"/>
      <c r="G708" s="38"/>
      <c r="H708" s="44"/>
    </row>
    <row r="709" spans="1:8" s="2" customFormat="1" ht="12">
      <c r="A709" s="38"/>
      <c r="B709" s="44"/>
      <c r="C709" s="300" t="s">
        <v>1194</v>
      </c>
      <c r="D709" s="300" t="s">
        <v>1195</v>
      </c>
      <c r="E709" s="17" t="s">
        <v>354</v>
      </c>
      <c r="F709" s="301">
        <v>30.565</v>
      </c>
      <c r="G709" s="38"/>
      <c r="H709" s="44"/>
    </row>
    <row r="710" spans="1:8" s="2" customFormat="1" ht="12">
      <c r="A710" s="38"/>
      <c r="B710" s="44"/>
      <c r="C710" s="300" t="s">
        <v>1200</v>
      </c>
      <c r="D710" s="300" t="s">
        <v>1201</v>
      </c>
      <c r="E710" s="17" t="s">
        <v>354</v>
      </c>
      <c r="F710" s="301">
        <v>30.565</v>
      </c>
      <c r="G710" s="38"/>
      <c r="H710" s="44"/>
    </row>
    <row r="711" spans="1:8" s="2" customFormat="1" ht="16.8" customHeight="1">
      <c r="A711" s="38"/>
      <c r="B711" s="44"/>
      <c r="C711" s="296" t="s">
        <v>1198</v>
      </c>
      <c r="D711" s="297" t="s">
        <v>1</v>
      </c>
      <c r="E711" s="298" t="s">
        <v>1</v>
      </c>
      <c r="F711" s="299">
        <v>11.039</v>
      </c>
      <c r="G711" s="38"/>
      <c r="H711" s="44"/>
    </row>
    <row r="712" spans="1:8" s="2" customFormat="1" ht="16.8" customHeight="1">
      <c r="A712" s="38"/>
      <c r="B712" s="44"/>
      <c r="C712" s="300" t="s">
        <v>1198</v>
      </c>
      <c r="D712" s="300" t="s">
        <v>1178</v>
      </c>
      <c r="E712" s="17" t="s">
        <v>1</v>
      </c>
      <c r="F712" s="301">
        <v>11.039</v>
      </c>
      <c r="G712" s="38"/>
      <c r="H712" s="44"/>
    </row>
    <row r="713" spans="1:8" s="2" customFormat="1" ht="16.8" customHeight="1">
      <c r="A713" s="38"/>
      <c r="B713" s="44"/>
      <c r="C713" s="296" t="s">
        <v>1176</v>
      </c>
      <c r="D713" s="297" t="s">
        <v>1</v>
      </c>
      <c r="E713" s="298" t="s">
        <v>1</v>
      </c>
      <c r="F713" s="299">
        <v>19.526</v>
      </c>
      <c r="G713" s="38"/>
      <c r="H713" s="44"/>
    </row>
    <row r="714" spans="1:8" s="2" customFormat="1" ht="16.8" customHeight="1">
      <c r="A714" s="38"/>
      <c r="B714" s="44"/>
      <c r="C714" s="300" t="s">
        <v>1176</v>
      </c>
      <c r="D714" s="300" t="s">
        <v>1199</v>
      </c>
      <c r="E714" s="17" t="s">
        <v>1</v>
      </c>
      <c r="F714" s="301">
        <v>19.526</v>
      </c>
      <c r="G714" s="38"/>
      <c r="H714" s="44"/>
    </row>
    <row r="715" spans="1:8" s="2" customFormat="1" ht="16.8" customHeight="1">
      <c r="A715" s="38"/>
      <c r="B715" s="44"/>
      <c r="C715" s="302" t="s">
        <v>1329</v>
      </c>
      <c r="D715" s="38"/>
      <c r="E715" s="38"/>
      <c r="F715" s="38"/>
      <c r="G715" s="38"/>
      <c r="H715" s="44"/>
    </row>
    <row r="716" spans="1:8" s="2" customFormat="1" ht="12">
      <c r="A716" s="38"/>
      <c r="B716" s="44"/>
      <c r="C716" s="300" t="s">
        <v>1194</v>
      </c>
      <c r="D716" s="300" t="s">
        <v>1195</v>
      </c>
      <c r="E716" s="17" t="s">
        <v>354</v>
      </c>
      <c r="F716" s="301">
        <v>30.565</v>
      </c>
      <c r="G716" s="38"/>
      <c r="H716" s="44"/>
    </row>
    <row r="717" spans="1:8" s="2" customFormat="1" ht="16.8" customHeight="1">
      <c r="A717" s="38"/>
      <c r="B717" s="44"/>
      <c r="C717" s="300" t="s">
        <v>1204</v>
      </c>
      <c r="D717" s="300" t="s">
        <v>1205</v>
      </c>
      <c r="E717" s="17" t="s">
        <v>354</v>
      </c>
      <c r="F717" s="301">
        <v>19.526</v>
      </c>
      <c r="G717" s="38"/>
      <c r="H717" s="44"/>
    </row>
    <row r="718" spans="1:8" s="2" customFormat="1" ht="7.4" customHeight="1">
      <c r="A718" s="38"/>
      <c r="B718" s="171"/>
      <c r="C718" s="172"/>
      <c r="D718" s="172"/>
      <c r="E718" s="172"/>
      <c r="F718" s="172"/>
      <c r="G718" s="172"/>
      <c r="H718" s="44"/>
    </row>
    <row r="719" spans="1:8" s="2" customFormat="1" ht="12">
      <c r="A719" s="38"/>
      <c r="B719" s="38"/>
      <c r="C719" s="38"/>
      <c r="D719" s="38"/>
      <c r="E719" s="38"/>
      <c r="F719" s="38"/>
      <c r="G719" s="38"/>
      <c r="H719" s="38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Igor Hrazdil</dc:creator>
  <cp:keywords/>
  <dc:description/>
  <cp:lastModifiedBy>Ing. Igor Hrazdil</cp:lastModifiedBy>
  <dcterms:created xsi:type="dcterms:W3CDTF">2022-04-08T10:12:24Z</dcterms:created>
  <dcterms:modified xsi:type="dcterms:W3CDTF">2022-04-08T10:12:36Z</dcterms:modified>
  <cp:category/>
  <cp:version/>
  <cp:contentType/>
  <cp:contentStatus/>
</cp:coreProperties>
</file>