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Brigádnická 706-6 - Udržo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'Brigádnická 706-6 - Udržo...'!$C$142:$K$530</definedName>
    <definedName name="_xlnm.Print_Area" localSheetId="1">'Brigádnická 706-6 - Udržo...'!$C$4:$J$76,'Brigádnická 706-6 - Udržo...'!$C$82:$J$124,'Brigádnická 706-6 - Udržo...'!$C$130:$J$530</definedName>
    <definedName name="_xlnm.Print_Titles" localSheetId="1">'Brigádnická 706-6 - Udržo...'!$142:$142</definedName>
    <definedName name="_xlnm.Print_Area" localSheetId="2">'Seznam figur'!$C$4:$G$59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530"/>
  <c r="BH530"/>
  <c r="BG530"/>
  <c r="BE530"/>
  <c r="BK530"/>
  <c r="J530"/>
  <c r="BF530"/>
  <c r="BI529"/>
  <c r="BH529"/>
  <c r="BG529"/>
  <c r="BE529"/>
  <c r="BK529"/>
  <c r="J529"/>
  <c r="BF529"/>
  <c r="BI528"/>
  <c r="BH528"/>
  <c r="BG528"/>
  <c r="BE528"/>
  <c r="BK528"/>
  <c r="J528"/>
  <c r="BF528"/>
  <c r="BI527"/>
  <c r="BH527"/>
  <c r="BG527"/>
  <c r="BE527"/>
  <c r="BK527"/>
  <c r="J527"/>
  <c r="BF527"/>
  <c r="BI526"/>
  <c r="BH526"/>
  <c r="BG526"/>
  <c r="BE526"/>
  <c r="BK526"/>
  <c r="J526"/>
  <c r="BF526"/>
  <c r="BI523"/>
  <c r="BH523"/>
  <c r="BG523"/>
  <c r="BE523"/>
  <c r="T523"/>
  <c r="T522"/>
  <c r="R523"/>
  <c r="R522"/>
  <c r="P523"/>
  <c r="P522"/>
  <c r="BI520"/>
  <c r="BH520"/>
  <c r="BG520"/>
  <c r="BE520"/>
  <c r="T520"/>
  <c r="T519"/>
  <c r="T518"/>
  <c r="R520"/>
  <c r="R519"/>
  <c r="R518"/>
  <c r="P520"/>
  <c r="P519"/>
  <c r="P518"/>
  <c r="BI513"/>
  <c r="BH513"/>
  <c r="BG513"/>
  <c r="BE513"/>
  <c r="T513"/>
  <c r="R513"/>
  <c r="P513"/>
  <c r="BI508"/>
  <c r="BH508"/>
  <c r="BG508"/>
  <c r="BE508"/>
  <c r="T508"/>
  <c r="R508"/>
  <c r="P508"/>
  <c r="BI504"/>
  <c r="BH504"/>
  <c r="BG504"/>
  <c r="BE504"/>
  <c r="T504"/>
  <c r="R504"/>
  <c r="P504"/>
  <c r="BI499"/>
  <c r="BH499"/>
  <c r="BG499"/>
  <c r="BE499"/>
  <c r="T499"/>
  <c r="R499"/>
  <c r="P499"/>
  <c r="BI494"/>
  <c r="BH494"/>
  <c r="BG494"/>
  <c r="BE494"/>
  <c r="T494"/>
  <c r="R494"/>
  <c r="P494"/>
  <c r="BI487"/>
  <c r="BH487"/>
  <c r="BG487"/>
  <c r="BE487"/>
  <c r="T487"/>
  <c r="R487"/>
  <c r="P487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6"/>
  <c r="BH456"/>
  <c r="BG456"/>
  <c r="BE456"/>
  <c r="T456"/>
  <c r="R456"/>
  <c r="P456"/>
  <c r="BI452"/>
  <c r="BH452"/>
  <c r="BG452"/>
  <c r="BE452"/>
  <c r="T452"/>
  <c r="R452"/>
  <c r="P452"/>
  <c r="BI449"/>
  <c r="BH449"/>
  <c r="BG449"/>
  <c r="BE449"/>
  <c r="T449"/>
  <c r="R449"/>
  <c r="P449"/>
  <c r="BI443"/>
  <c r="BH443"/>
  <c r="BG443"/>
  <c r="BE443"/>
  <c r="T443"/>
  <c r="R443"/>
  <c r="P443"/>
  <c r="BI440"/>
  <c r="BH440"/>
  <c r="BG440"/>
  <c r="BE440"/>
  <c r="T440"/>
  <c r="R440"/>
  <c r="P440"/>
  <c r="BI434"/>
  <c r="BH434"/>
  <c r="BG434"/>
  <c r="BE434"/>
  <c r="T434"/>
  <c r="R434"/>
  <c r="P434"/>
  <c r="BI431"/>
  <c r="BH431"/>
  <c r="BG431"/>
  <c r="BE431"/>
  <c r="T431"/>
  <c r="R431"/>
  <c r="P431"/>
  <c r="BI425"/>
  <c r="BH425"/>
  <c r="BG425"/>
  <c r="BE425"/>
  <c r="T425"/>
  <c r="R425"/>
  <c r="P425"/>
  <c r="BI423"/>
  <c r="BH423"/>
  <c r="BG423"/>
  <c r="BE423"/>
  <c r="T423"/>
  <c r="R423"/>
  <c r="P423"/>
  <c r="BI421"/>
  <c r="BH421"/>
  <c r="BG421"/>
  <c r="BE421"/>
  <c r="T421"/>
  <c r="R421"/>
  <c r="P421"/>
  <c r="BI416"/>
  <c r="BH416"/>
  <c r="BG416"/>
  <c r="BE416"/>
  <c r="T416"/>
  <c r="R416"/>
  <c r="P416"/>
  <c r="BI412"/>
  <c r="BH412"/>
  <c r="BG412"/>
  <c r="BE412"/>
  <c r="T412"/>
  <c r="R412"/>
  <c r="P412"/>
  <c r="BI410"/>
  <c r="BH410"/>
  <c r="BG410"/>
  <c r="BE410"/>
  <c r="T410"/>
  <c r="R410"/>
  <c r="P410"/>
  <c r="BI406"/>
  <c r="BH406"/>
  <c r="BG406"/>
  <c r="BE406"/>
  <c r="T406"/>
  <c r="R406"/>
  <c r="P406"/>
  <c r="BI403"/>
  <c r="BH403"/>
  <c r="BG403"/>
  <c r="BE403"/>
  <c r="T403"/>
  <c r="R403"/>
  <c r="P403"/>
  <c r="BI399"/>
  <c r="BH399"/>
  <c r="BG399"/>
  <c r="BE399"/>
  <c r="T399"/>
  <c r="R399"/>
  <c r="P399"/>
  <c r="BI395"/>
  <c r="BH395"/>
  <c r="BG395"/>
  <c r="BE395"/>
  <c r="T395"/>
  <c r="R395"/>
  <c r="P395"/>
  <c r="BI392"/>
  <c r="BH392"/>
  <c r="BG392"/>
  <c r="BE392"/>
  <c r="T392"/>
  <c r="R392"/>
  <c r="P392"/>
  <c r="BI390"/>
  <c r="BH390"/>
  <c r="BG390"/>
  <c r="BE390"/>
  <c r="T390"/>
  <c r="R390"/>
  <c r="P390"/>
  <c r="BI386"/>
  <c r="BH386"/>
  <c r="BG386"/>
  <c r="BE386"/>
  <c r="T386"/>
  <c r="R386"/>
  <c r="P386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3"/>
  <c r="BH373"/>
  <c r="BG373"/>
  <c r="BE373"/>
  <c r="T373"/>
  <c r="R373"/>
  <c r="P373"/>
  <c r="BI371"/>
  <c r="BH371"/>
  <c r="BG371"/>
  <c r="BE371"/>
  <c r="T371"/>
  <c r="R371"/>
  <c r="P371"/>
  <c r="BI367"/>
  <c r="BH367"/>
  <c r="BG367"/>
  <c r="BE367"/>
  <c r="T367"/>
  <c r="R367"/>
  <c r="P367"/>
  <c r="BI365"/>
  <c r="BH365"/>
  <c r="BG365"/>
  <c r="BE365"/>
  <c r="T365"/>
  <c r="R365"/>
  <c r="P365"/>
  <c r="BI361"/>
  <c r="BH361"/>
  <c r="BG361"/>
  <c r="BE361"/>
  <c r="T361"/>
  <c r="R361"/>
  <c r="P361"/>
  <c r="BI359"/>
  <c r="BH359"/>
  <c r="BG359"/>
  <c r="BE359"/>
  <c r="T359"/>
  <c r="R359"/>
  <c r="P359"/>
  <c r="BI357"/>
  <c r="BH357"/>
  <c r="BG357"/>
  <c r="BE357"/>
  <c r="T357"/>
  <c r="R357"/>
  <c r="P357"/>
  <c r="BI355"/>
  <c r="BH355"/>
  <c r="BG355"/>
  <c r="BE355"/>
  <c r="T355"/>
  <c r="R355"/>
  <c r="P355"/>
  <c r="BI351"/>
  <c r="BH351"/>
  <c r="BG351"/>
  <c r="BE351"/>
  <c r="T351"/>
  <c r="R351"/>
  <c r="P351"/>
  <c r="BI348"/>
  <c r="BH348"/>
  <c r="BG348"/>
  <c r="BE348"/>
  <c r="T348"/>
  <c r="T347"/>
  <c r="R348"/>
  <c r="R347"/>
  <c r="P348"/>
  <c r="P347"/>
  <c r="BI343"/>
  <c r="BH343"/>
  <c r="BG343"/>
  <c r="BE343"/>
  <c r="T343"/>
  <c r="T342"/>
  <c r="R343"/>
  <c r="R342"/>
  <c r="P343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2"/>
  <c r="BH272"/>
  <c r="BG272"/>
  <c r="BE272"/>
  <c r="T272"/>
  <c r="R272"/>
  <c r="P272"/>
  <c r="BI269"/>
  <c r="BH269"/>
  <c r="BG269"/>
  <c r="BE269"/>
  <c r="T269"/>
  <c r="R269"/>
  <c r="P269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T257"/>
  <c r="R258"/>
  <c r="R257"/>
  <c r="P258"/>
  <c r="P257"/>
  <c r="BI251"/>
  <c r="BH251"/>
  <c r="BG251"/>
  <c r="BE251"/>
  <c r="T251"/>
  <c r="T242"/>
  <c r="R251"/>
  <c r="R242"/>
  <c r="P251"/>
  <c r="P242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39"/>
  <c r="BH239"/>
  <c r="BG239"/>
  <c r="BE239"/>
  <c r="T239"/>
  <c r="R239"/>
  <c r="P239"/>
  <c r="BI232"/>
  <c r="BH232"/>
  <c r="BG232"/>
  <c r="BE232"/>
  <c r="T232"/>
  <c r="R232"/>
  <c r="P232"/>
  <c r="BI226"/>
  <c r="BH226"/>
  <c r="BG226"/>
  <c r="BE226"/>
  <c r="T226"/>
  <c r="R226"/>
  <c r="P226"/>
  <c r="BI222"/>
  <c r="BH222"/>
  <c r="BG222"/>
  <c r="BE222"/>
  <c r="T222"/>
  <c r="R222"/>
  <c r="P222"/>
  <c r="BI219"/>
  <c r="BH219"/>
  <c r="BG219"/>
  <c r="BE219"/>
  <c r="T219"/>
  <c r="R219"/>
  <c r="P219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R208"/>
  <c r="P208"/>
  <c r="BI206"/>
  <c r="BH206"/>
  <c r="BG206"/>
  <c r="BE206"/>
  <c r="T206"/>
  <c r="R206"/>
  <c r="P206"/>
  <c r="BI197"/>
  <c r="BH197"/>
  <c r="BG197"/>
  <c r="BE197"/>
  <c r="T197"/>
  <c r="R197"/>
  <c r="P197"/>
  <c r="BI195"/>
  <c r="BH195"/>
  <c r="BG195"/>
  <c r="BE195"/>
  <c r="T195"/>
  <c r="R195"/>
  <c r="P195"/>
  <c r="BI193"/>
  <c r="BH193"/>
  <c r="BG193"/>
  <c r="BE193"/>
  <c r="T193"/>
  <c r="R193"/>
  <c r="P193"/>
  <c r="BI186"/>
  <c r="BH186"/>
  <c r="BG186"/>
  <c r="BE186"/>
  <c r="T186"/>
  <c r="R186"/>
  <c r="P186"/>
  <c r="BI182"/>
  <c r="BH182"/>
  <c r="BG182"/>
  <c r="BE182"/>
  <c r="T182"/>
  <c r="R182"/>
  <c r="P182"/>
  <c r="BI179"/>
  <c r="BH179"/>
  <c r="BG179"/>
  <c r="BE179"/>
  <c r="T179"/>
  <c r="R179"/>
  <c r="P179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0"/>
  <c r="BH160"/>
  <c r="BG160"/>
  <c r="BE160"/>
  <c r="T160"/>
  <c r="R160"/>
  <c r="P160"/>
  <c r="BI158"/>
  <c r="BH158"/>
  <c r="BG158"/>
  <c r="BE158"/>
  <c r="T158"/>
  <c r="R158"/>
  <c r="P158"/>
  <c r="BI154"/>
  <c r="BH154"/>
  <c r="BG154"/>
  <c r="BE154"/>
  <c r="T154"/>
  <c r="R154"/>
  <c r="P154"/>
  <c r="BI151"/>
  <c r="BH151"/>
  <c r="BG151"/>
  <c r="BE151"/>
  <c r="T151"/>
  <c r="R151"/>
  <c r="P151"/>
  <c r="BI146"/>
  <c r="BH146"/>
  <c r="BG146"/>
  <c r="BE146"/>
  <c r="T146"/>
  <c r="R146"/>
  <c r="P146"/>
  <c r="F139"/>
  <c r="F137"/>
  <c r="E135"/>
  <c r="F91"/>
  <c r="F89"/>
  <c r="E87"/>
  <c r="J24"/>
  <c r="E24"/>
  <c r="J140"/>
  <c r="J23"/>
  <c r="J21"/>
  <c r="E21"/>
  <c r="J139"/>
  <c r="J20"/>
  <c r="J18"/>
  <c r="E18"/>
  <c r="F140"/>
  <c r="J17"/>
  <c r="J12"/>
  <c r="J137"/>
  <c r="E7"/>
  <c r="E85"/>
  <c i="1" r="L90"/>
  <c r="AM90"/>
  <c r="AM89"/>
  <c r="L89"/>
  <c r="AM87"/>
  <c r="L87"/>
  <c r="L85"/>
  <c r="L84"/>
  <c i="2" r="BK523"/>
  <c r="J520"/>
  <c r="BK504"/>
  <c r="J499"/>
  <c r="J481"/>
  <c r="J479"/>
  <c r="J477"/>
  <c r="J475"/>
  <c r="J469"/>
  <c r="BK467"/>
  <c r="BK463"/>
  <c r="J461"/>
  <c r="BK459"/>
  <c r="BK456"/>
  <c r="J452"/>
  <c r="J443"/>
  <c r="BK440"/>
  <c r="J440"/>
  <c r="J434"/>
  <c r="BK431"/>
  <c r="J425"/>
  <c r="BK423"/>
  <c r="BK412"/>
  <c r="BK410"/>
  <c r="J406"/>
  <c r="BK403"/>
  <c r="BK399"/>
  <c r="BK392"/>
  <c r="BK382"/>
  <c r="J380"/>
  <c r="BK378"/>
  <c r="J376"/>
  <c r="J371"/>
  <c r="BK367"/>
  <c r="BK361"/>
  <c r="J351"/>
  <c r="BK348"/>
  <c r="J337"/>
  <c r="BK335"/>
  <c r="J332"/>
  <c r="J330"/>
  <c r="BK324"/>
  <c r="BK318"/>
  <c r="J312"/>
  <c r="J310"/>
  <c r="J308"/>
  <c r="BK304"/>
  <c r="BK302"/>
  <c r="J300"/>
  <c r="J288"/>
  <c r="BK280"/>
  <c r="BK278"/>
  <c r="J272"/>
  <c r="J269"/>
  <c r="J261"/>
  <c r="BK258"/>
  <c r="J247"/>
  <c r="J245"/>
  <c r="BK239"/>
  <c r="BK222"/>
  <c r="J219"/>
  <c r="BK214"/>
  <c r="BK212"/>
  <c r="BK208"/>
  <c r="J197"/>
  <c r="BK195"/>
  <c r="J193"/>
  <c r="BK186"/>
  <c r="BK182"/>
  <c r="J179"/>
  <c r="J175"/>
  <c r="J173"/>
  <c r="J167"/>
  <c r="BK165"/>
  <c r="BK160"/>
  <c r="BK151"/>
  <c r="BK146"/>
  <c r="BK452"/>
  <c r="BK449"/>
  <c r="BK443"/>
  <c r="BK425"/>
  <c r="J421"/>
  <c r="J416"/>
  <c r="J412"/>
  <c r="BK406"/>
  <c r="J395"/>
  <c r="BK390"/>
  <c r="J386"/>
  <c r="J382"/>
  <c r="BK380"/>
  <c r="J378"/>
  <c r="BK376"/>
  <c r="BK373"/>
  <c r="BK371"/>
  <c r="J367"/>
  <c r="J365"/>
  <c r="J359"/>
  <c r="BK357"/>
  <c r="J355"/>
  <c r="J348"/>
  <c r="BK343"/>
  <c r="J341"/>
  <c r="BK339"/>
  <c r="J335"/>
  <c r="BK332"/>
  <c r="BK330"/>
  <c r="J328"/>
  <c r="J326"/>
  <c r="J322"/>
  <c r="J320"/>
  <c r="BK316"/>
  <c r="BK312"/>
  <c r="BK308"/>
  <c r="J306"/>
  <c r="J302"/>
  <c r="BK300"/>
  <c r="J298"/>
  <c r="BK294"/>
  <c r="BK291"/>
  <c r="J286"/>
  <c r="BK283"/>
  <c r="J280"/>
  <c r="BK276"/>
  <c r="J265"/>
  <c r="J258"/>
  <c r="BK251"/>
  <c r="BK245"/>
  <c r="J244"/>
  <c r="BK243"/>
  <c r="J232"/>
  <c r="BK226"/>
  <c r="J222"/>
  <c r="J212"/>
  <c r="J206"/>
  <c r="BK197"/>
  <c r="BK193"/>
  <c r="BK179"/>
  <c r="BK175"/>
  <c r="BK173"/>
  <c r="BK171"/>
  <c r="BK169"/>
  <c r="J160"/>
  <c r="J158"/>
  <c r="J154"/>
  <c r="J151"/>
  <c r="J523"/>
  <c r="BK520"/>
  <c r="J513"/>
  <c r="BK508"/>
  <c r="J504"/>
  <c r="BK499"/>
  <c r="J494"/>
  <c r="BK487"/>
  <c r="BK481"/>
  <c r="BK479"/>
  <c r="BK477"/>
  <c r="BK473"/>
  <c r="J471"/>
  <c r="BK513"/>
  <c r="J508"/>
  <c r="BK494"/>
  <c r="J487"/>
  <c r="BK475"/>
  <c r="J473"/>
  <c r="BK471"/>
  <c r="BK469"/>
  <c r="J467"/>
  <c r="J463"/>
  <c r="BK461"/>
  <c r="J459"/>
  <c r="J456"/>
  <c r="J449"/>
  <c r="BK434"/>
  <c r="J431"/>
  <c r="J423"/>
  <c r="BK421"/>
  <c r="BK416"/>
  <c r="J410"/>
  <c r="J403"/>
  <c r="J399"/>
  <c r="BK395"/>
  <c r="J392"/>
  <c r="J390"/>
  <c r="BK386"/>
  <c r="J373"/>
  <c r="BK365"/>
  <c r="J361"/>
  <c r="BK359"/>
  <c r="J357"/>
  <c r="BK355"/>
  <c r="BK351"/>
  <c r="J343"/>
  <c r="BK341"/>
  <c r="J339"/>
  <c r="BK337"/>
  <c r="BK328"/>
  <c r="BK326"/>
  <c r="J324"/>
  <c r="BK322"/>
  <c r="BK320"/>
  <c r="J318"/>
  <c r="J316"/>
  <c r="BK310"/>
  <c r="BK306"/>
  <c r="J304"/>
  <c r="BK298"/>
  <c r="J294"/>
  <c r="J291"/>
  <c r="BK288"/>
  <c r="BK286"/>
  <c r="J283"/>
  <c r="J278"/>
  <c r="J276"/>
  <c r="BK272"/>
  <c r="BK269"/>
  <c r="BK265"/>
  <c r="BK261"/>
  <c r="J251"/>
  <c r="BK247"/>
  <c r="BK244"/>
  <c r="J243"/>
  <c r="J239"/>
  <c r="BK232"/>
  <c r="J226"/>
  <c r="BK219"/>
  <c r="J214"/>
  <c r="J208"/>
  <c r="BK206"/>
  <c r="J195"/>
  <c r="J186"/>
  <c r="J182"/>
  <c r="J171"/>
  <c r="J169"/>
  <c r="BK167"/>
  <c r="J165"/>
  <c r="BK158"/>
  <c r="BK154"/>
  <c r="J146"/>
  <c i="1" r="AS94"/>
  <c i="2" l="1" r="BK164"/>
  <c r="J164"/>
  <c r="J99"/>
  <c r="T164"/>
  <c r="R205"/>
  <c r="P260"/>
  <c r="BK277"/>
  <c r="J277"/>
  <c r="J105"/>
  <c r="T277"/>
  <c r="T350"/>
  <c r="R145"/>
  <c r="P164"/>
  <c r="BK205"/>
  <c r="J205"/>
  <c r="J100"/>
  <c r="T205"/>
  <c r="BK260"/>
  <c r="J260"/>
  <c r="J104"/>
  <c r="T260"/>
  <c r="BK287"/>
  <c r="J287"/>
  <c r="J106"/>
  <c r="T381"/>
  <c r="P420"/>
  <c r="BK145"/>
  <c r="J145"/>
  <c r="J98"/>
  <c r="P145"/>
  <c r="T145"/>
  <c r="T144"/>
  <c r="R164"/>
  <c r="P205"/>
  <c r="R260"/>
  <c r="P277"/>
  <c r="R277"/>
  <c r="P287"/>
  <c r="R287"/>
  <c r="T287"/>
  <c r="BK299"/>
  <c r="J299"/>
  <c r="J107"/>
  <c r="P299"/>
  <c r="R299"/>
  <c r="T299"/>
  <c r="BK323"/>
  <c r="J323"/>
  <c r="J108"/>
  <c r="P323"/>
  <c r="R323"/>
  <c r="T323"/>
  <c r="BK329"/>
  <c r="J329"/>
  <c r="J109"/>
  <c r="P329"/>
  <c r="R329"/>
  <c r="T329"/>
  <c r="BK336"/>
  <c r="J336"/>
  <c r="J110"/>
  <c r="P336"/>
  <c r="R336"/>
  <c r="T336"/>
  <c r="BK350"/>
  <c r="J350"/>
  <c r="J113"/>
  <c r="P350"/>
  <c r="R350"/>
  <c r="BK381"/>
  <c r="J381"/>
  <c r="J114"/>
  <c r="P381"/>
  <c r="R381"/>
  <c r="BK411"/>
  <c r="J411"/>
  <c r="J115"/>
  <c r="P411"/>
  <c r="R411"/>
  <c r="T411"/>
  <c r="BK420"/>
  <c r="J420"/>
  <c r="J116"/>
  <c r="R420"/>
  <c r="T420"/>
  <c r="BK460"/>
  <c r="J460"/>
  <c r="J117"/>
  <c r="P460"/>
  <c r="R460"/>
  <c r="T460"/>
  <c r="BK480"/>
  <c r="J480"/>
  <c r="J118"/>
  <c r="P480"/>
  <c r="R480"/>
  <c r="T480"/>
  <c r="BK493"/>
  <c r="J493"/>
  <c r="J119"/>
  <c r="P493"/>
  <c r="R493"/>
  <c r="T493"/>
  <c r="BK525"/>
  <c r="J525"/>
  <c r="J123"/>
  <c r="J89"/>
  <c r="E133"/>
  <c r="BF171"/>
  <c r="BF173"/>
  <c r="BF175"/>
  <c r="BF186"/>
  <c r="BF195"/>
  <c r="BF197"/>
  <c r="BF208"/>
  <c r="BF219"/>
  <c r="BF244"/>
  <c r="BF276"/>
  <c r="BF278"/>
  <c r="BF286"/>
  <c r="BF300"/>
  <c r="BF306"/>
  <c r="BF310"/>
  <c r="BF330"/>
  <c r="BF332"/>
  <c r="BF335"/>
  <c r="BF359"/>
  <c r="BF365"/>
  <c r="BF373"/>
  <c r="BF376"/>
  <c r="BF378"/>
  <c r="BF403"/>
  <c r="BF410"/>
  <c r="BF423"/>
  <c r="BF449"/>
  <c r="BF456"/>
  <c r="BF459"/>
  <c r="BF461"/>
  <c r="BF463"/>
  <c r="BF467"/>
  <c r="BF477"/>
  <c r="BF487"/>
  <c r="BF494"/>
  <c r="BF499"/>
  <c r="BK257"/>
  <c r="J257"/>
  <c r="J102"/>
  <c r="BF471"/>
  <c r="BF523"/>
  <c r="J91"/>
  <c r="F92"/>
  <c r="BF158"/>
  <c r="BF160"/>
  <c r="BF165"/>
  <c r="BF179"/>
  <c r="BF182"/>
  <c r="BF193"/>
  <c r="BF206"/>
  <c r="BF212"/>
  <c r="BF214"/>
  <c r="BF232"/>
  <c r="BF239"/>
  <c r="BF245"/>
  <c r="BF258"/>
  <c r="BF261"/>
  <c r="BF265"/>
  <c r="BF269"/>
  <c r="BF298"/>
  <c r="BF302"/>
  <c r="BF308"/>
  <c r="BF316"/>
  <c r="BF322"/>
  <c r="BF326"/>
  <c r="BF328"/>
  <c r="BF337"/>
  <c r="BF348"/>
  <c r="BF361"/>
  <c r="BF367"/>
  <c r="BF390"/>
  <c r="BF395"/>
  <c r="BF399"/>
  <c r="BF406"/>
  <c r="BF416"/>
  <c r="BF421"/>
  <c r="BF425"/>
  <c r="BF431"/>
  <c r="BF434"/>
  <c r="BF440"/>
  <c r="J92"/>
  <c r="BF146"/>
  <c r="BF151"/>
  <c r="BF154"/>
  <c r="BF167"/>
  <c r="BF169"/>
  <c r="BF222"/>
  <c r="BF226"/>
  <c r="BF243"/>
  <c r="BF247"/>
  <c r="BF251"/>
  <c r="BF272"/>
  <c r="BF280"/>
  <c r="BF283"/>
  <c r="BF288"/>
  <c r="BF291"/>
  <c r="BF294"/>
  <c r="BF304"/>
  <c r="BF312"/>
  <c r="BF318"/>
  <c r="BF320"/>
  <c r="BF324"/>
  <c r="BF339"/>
  <c r="BF341"/>
  <c r="BF343"/>
  <c r="BF351"/>
  <c r="BF355"/>
  <c r="BF357"/>
  <c r="BF371"/>
  <c r="BF380"/>
  <c r="BF382"/>
  <c r="BF386"/>
  <c r="BF392"/>
  <c r="BF412"/>
  <c r="BF443"/>
  <c r="BF452"/>
  <c r="BF469"/>
  <c r="BF473"/>
  <c r="BF475"/>
  <c r="BF479"/>
  <c r="BF481"/>
  <c r="BF504"/>
  <c r="BF508"/>
  <c r="BF513"/>
  <c r="BF520"/>
  <c r="BK242"/>
  <c r="J242"/>
  <c r="J101"/>
  <c r="BK342"/>
  <c r="J342"/>
  <c r="J111"/>
  <c r="BK347"/>
  <c r="J347"/>
  <c r="J112"/>
  <c r="BK519"/>
  <c r="J519"/>
  <c r="J121"/>
  <c r="BK522"/>
  <c r="J522"/>
  <c r="J122"/>
  <c r="F33"/>
  <c i="1" r="AZ95"/>
  <c r="AZ94"/>
  <c r="W29"/>
  <c i="2" r="F36"/>
  <c i="1" r="BC95"/>
  <c r="BC94"/>
  <c r="W32"/>
  <c i="2" r="F35"/>
  <c i="1" r="BB95"/>
  <c r="BB94"/>
  <c r="W31"/>
  <c i="2" r="J33"/>
  <c i="1" r="AV95"/>
  <c i="2" r="F37"/>
  <c i="1" r="BD95"/>
  <c r="BD94"/>
  <c r="W33"/>
  <c i="2" l="1" r="R259"/>
  <c r="T259"/>
  <c r="R144"/>
  <c r="R143"/>
  <c r="P259"/>
  <c r="T143"/>
  <c r="P144"/>
  <c r="P143"/>
  <c i="1" r="AU95"/>
  <c i="2" r="BK144"/>
  <c r="J144"/>
  <c r="J97"/>
  <c r="BK259"/>
  <c r="J259"/>
  <c r="J103"/>
  <c r="BK518"/>
  <c r="J518"/>
  <c r="J120"/>
  <c i="1" r="AU94"/>
  <c i="2" r="F34"/>
  <c i="1" r="BA95"/>
  <c r="BA94"/>
  <c r="AW94"/>
  <c r="AK30"/>
  <c r="AY94"/>
  <c i="2" r="J34"/>
  <c i="1" r="AW95"/>
  <c r="AT95"/>
  <c r="AX94"/>
  <c r="AV94"/>
  <c r="AK29"/>
  <c i="2" l="1" r="BK143"/>
  <c r="J143"/>
  <c r="J96"/>
  <c i="1" r="W30"/>
  <c r="AT94"/>
  <c i="2" l="1" r="J30"/>
  <c i="1" r="AG95"/>
  <c r="AG94"/>
  <c r="AK26"/>
  <c r="AK35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<sst xmlns="http://schemas.openxmlformats.org/spreadsheetml/2006/main">
  <si>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</si>
  <si>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</si>
  <si>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</si>
  <si>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</si>
  <si>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</si>
  <si>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{0747293e-b4d5-4645-8488-02d51eb6f79b}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</si>
  <si>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</si>
  <si>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</si>
  <si>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</si>
  <si>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</si>
  <si>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</si>
  <si>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</si>
  <si>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</si>
  <si>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</si>
  <si>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</si>
  <si>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</si>
  <si>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</si>
  <si>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11_210401</t>
  </si>
  <si>
    <t>KSO:</t>
  </si>
  <si>
    <t>CC-CZ:</t>
  </si>
  <si>
    <t>Místo:</t>
  </si>
  <si>
    <t>Jáchymovská 1, Ostrov 363 01</t>
  </si>
  <si>
    <t>Datum:</t>
  </si>
  <si>
    <t>23. 8. 2021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</si>
  <si>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</si>
  <si>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</si>
  <si>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</si>
  <si>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</si>
  <si>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</si>
  <si>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</si>
  <si>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</si>
  <si>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</si>
  <si>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</si>
  <si>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</si>
  <si>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</si>
  <si>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</si>
  <si>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</si>
  <si>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</si>
  <si>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</si>
  <si>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</si>
  <si>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</si>
  <si>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</si>
  <si>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</si>
  <si>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</si>
  <si>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</si>
  <si>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</si>
  <si>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</si>
  <si>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</si>
  <si>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</si>
  <si>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</si>
  <si>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</si>
  <si>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</si>
  <si>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</si>
  <si>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</si>
  <si>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</si>
  <si>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</si>
  <si>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</si>
  <si>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</si>
  <si>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</si>
  <si>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</si>
  <si>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</si>
  <si>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</si>
  <si>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</si>
  <si>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</si>
  <si>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</si>
  <si>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</si>
  <si>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</si>
  <si>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</si>
  <si>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</si>
  <si>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</si>
  <si>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</si>
  <si>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</si>
  <si>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</si>
  <si>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</si>
  <si>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</si>
  <si>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</si>
  <si>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</si>
  <si>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</si>
  <si>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</si>
  <si>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</si>
  <si>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</si>
  <si>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</si>
  <si>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</si>
  <si>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Brigádnická 706/6</t>
  </si>
  <si>
    <t>Udržovací práce bytu č. 6</t>
  </si>
  <si>
    <t>STA</t>
  </si>
  <si>
    <t>1</t>
  </si>
  <si>
    <t>{e58aa4d3-c4a2-44df-aebc-79104e1b2481}</t>
  </si>
  <si>
    <t>PO</t>
  </si>
  <si>
    <t>Plocha obkladu</t>
  </si>
  <si>
    <t>m2</t>
  </si>
  <si>
    <t>22,615</t>
  </si>
  <si>
    <t>3</t>
  </si>
  <si>
    <t>PP</t>
  </si>
  <si>
    <t>Plocha podlahy</t>
  </si>
  <si>
    <t>54,305</t>
  </si>
  <si>
    <t>KRYCÍ LIST SOUPISU PRACÍ</t>
  </si>
  <si>
    <t>PS</t>
  </si>
  <si>
    <t>Plocha stěn</t>
  </si>
  <si>
    <t>158,7</t>
  </si>
  <si>
    <t>Objekt:</t>
  </si>
  <si>
    <t>Brigádnická 706/6 - Udržovací práce bytu č. 6</t>
  </si>
  <si>
    <t>Brigádnická 706, Ostrov</t>
  </si>
  <si>
    <t>Město Ostrov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</si>
  <si>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</si>
  <si>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</si>
  <si>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</si>
  <si>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</si>
  <si>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</si>
  <si>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</si>
  <si>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</si>
  <si>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</si>
  <si>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</si>
  <si>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</si>
  <si>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</si>
  <si>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</si>
  <si>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</si>
  <si>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</si>
  <si>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</si>
  <si>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</si>
  <si>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</si>
  <si>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</si>
  <si>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</si>
  <si>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</si>
  <si>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763 - Konstrukce montované z desek, dílců a panelů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</si>
  <si>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</si>
  <si>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</si>
  <si>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</si>
  <si>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</si>
  <si>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</si>
  <si>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</si>
  <si>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</si>
  <si>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</si>
  <si>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VRN4 - Inženýrská činnost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</si>
  <si>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</si>
  <si>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</si>
  <si>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</si>
  <si>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</si>
  <si>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</si>
  <si>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</si>
  <si>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</si>
  <si>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</si>
  <si>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</si>
  <si>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</si>
  <si>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</si>
  <si>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</si>
  <si>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</si>
  <si>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</si>
  <si>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</si>
  <si>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</si>
  <si>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</si>
  <si>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</si>
  <si>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</si>
  <si>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</si>
  <si>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</si>
  <si>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</si>
  <si>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</si>
  <si>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</si>
  <si>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2055787790</t>
  </si>
  <si>
    <t>VV</t>
  </si>
  <si>
    <t xml:space="preserve">"pro rozvody"  1,0*2,55-0,6*1,2</t>
  </si>
  <si>
    <t>"pro rozvody kuchyň" 1,0*2,55</t>
  </si>
  <si>
    <t>"kuchyň x ob.pokoj" 0,8*2,1</t>
  </si>
  <si>
    <t>Součet</t>
  </si>
  <si>
    <t>340271045</t>
  </si>
  <si>
    <t>Zazdívka otvorů v příčkách nebo stěnách plochy do 4 m2 tvárnicemi pórobetonovými tl 150 mm</t>
  </si>
  <si>
    <t>2083962191</t>
  </si>
  <si>
    <t>"pokoj x ob.pokoj" 0,8*2,0</t>
  </si>
  <si>
    <t>342272225</t>
  </si>
  <si>
    <t>Příčka z pórobetonových hladkých tvárnic na tenkovrstvou maltu tl 100 mm</t>
  </si>
  <si>
    <t>1517518071</t>
  </si>
  <si>
    <t xml:space="preserve">"koupelna, příčka u WC zpět" </t>
  </si>
  <si>
    <t>2,5*0,7</t>
  </si>
  <si>
    <t>346244352</t>
  </si>
  <si>
    <t>Obezdívka koupelnových van ploch rovných tl 50 mm z pórobetonových přesných tvárnic</t>
  </si>
  <si>
    <t>955655171</t>
  </si>
  <si>
    <t>"koupelna - vana" 0,6*(0,7+1,7+1,7+0,7)</t>
  </si>
  <si>
    <t>5</t>
  </si>
  <si>
    <t>349231811</t>
  </si>
  <si>
    <t>Přizdívka ostění s ozubem z cihel tl do 150 mm</t>
  </si>
  <si>
    <t>1977327704</t>
  </si>
  <si>
    <t>"1kř. 60" (2,0*0,1+0,1*0,8)*2</t>
  </si>
  <si>
    <t>"1kř. 80" (2,0*0,1+0,1*1,0)*3</t>
  </si>
  <si>
    <t>6</t>
  </si>
  <si>
    <t>Úpravy povrchů, podlahy a osazování výplní</t>
  </si>
  <si>
    <t>611131121</t>
  </si>
  <si>
    <t>Penetrační disperzní nátěr vnitřních stropů nanášený ručně</t>
  </si>
  <si>
    <t>2105420202</t>
  </si>
  <si>
    <t>7</t>
  </si>
  <si>
    <t>611142001</t>
  </si>
  <si>
    <t>Potažení vnitřních stropů sklovláknitým pletivem vtlačeným do tenkovrstvé hmoty</t>
  </si>
  <si>
    <t>-897114571</t>
  </si>
  <si>
    <t>8</t>
  </si>
  <si>
    <t>611311131</t>
  </si>
  <si>
    <t>Potažení vnitřních rovných stropů vápenným štukem tloušťky do 3 mm</t>
  </si>
  <si>
    <t>-1237255638</t>
  </si>
  <si>
    <t>9</t>
  </si>
  <si>
    <t>612131121</t>
  </si>
  <si>
    <t>Penetrační disperzní nátěr vnitřních stěn nanášený ručně</t>
  </si>
  <si>
    <t>838732744</t>
  </si>
  <si>
    <t>10</t>
  </si>
  <si>
    <t>612142001</t>
  </si>
  <si>
    <t>Potažení vnitřních stěn sklovláknitým pletivem vtlačeným do tenkovrstvé hmoty</t>
  </si>
  <si>
    <t>1922749595</t>
  </si>
  <si>
    <t>11</t>
  </si>
  <si>
    <t>612311131</t>
  </si>
  <si>
    <t>Potažení vnitřních stěn vápenným štukem tloušťky do 3 mm</t>
  </si>
  <si>
    <t>-1791255020</t>
  </si>
  <si>
    <t>-PO</t>
  </si>
  <si>
    <t>12</t>
  </si>
  <si>
    <t>612321121</t>
  </si>
  <si>
    <t>Vápenocementová omítka hladká jednovrstvá vnitřních stěn nanášená ručně</t>
  </si>
  <si>
    <t>-823289001</t>
  </si>
  <si>
    <t>"koupelna a WC, komora" 2,5*(2,25+3,05+3,05)-(1,5*0,55*2)</t>
  </si>
  <si>
    <t>13</t>
  </si>
  <si>
    <t>612325101</t>
  </si>
  <si>
    <t>Vápenocementová hrubá omítka rýh ve stěnách šířky do 150 mm</t>
  </si>
  <si>
    <t>435660718</t>
  </si>
  <si>
    <t>"30/70" 7,2*0,1</t>
  </si>
  <si>
    <t>"50/70" 26,65*0,1</t>
  </si>
  <si>
    <t>14</t>
  </si>
  <si>
    <t>619991011</t>
  </si>
  <si>
    <t>Obalení konstrukcí a prvků fólií přilepenou lepící páskou</t>
  </si>
  <si>
    <t>-920099875</t>
  </si>
  <si>
    <t>"kuchyň" (1,5*1,3)</t>
  </si>
  <si>
    <t xml:space="preserve">"ob.pokoj" (1,4*2,1) </t>
  </si>
  <si>
    <t>"pokoj" (2,0*0,8+1,5*1,35)</t>
  </si>
  <si>
    <t>"koupelna" 1,5*0,55</t>
  </si>
  <si>
    <t>"komora" 1,5*0,55</t>
  </si>
  <si>
    <t>632441114</t>
  </si>
  <si>
    <t>Potěr anhydritový samonivelační tl do 50 mm ze suchých směsí</t>
  </si>
  <si>
    <t>34367857</t>
  </si>
  <si>
    <t>16</t>
  </si>
  <si>
    <t>632481213</t>
  </si>
  <si>
    <t>Separační vrstva z PE fólie</t>
  </si>
  <si>
    <t>1687664472</t>
  </si>
  <si>
    <t>17</t>
  </si>
  <si>
    <t>634112113</t>
  </si>
  <si>
    <t>Obvodová dilatace podlahovým páskem z pěnového PE mezi stěnou a mazaninou nebo potěrem v 80 mm</t>
  </si>
  <si>
    <t>m</t>
  </si>
  <si>
    <t>-1943492682</t>
  </si>
  <si>
    <t>"kuchyň" 4,4+2,8+4,4+2,8</t>
  </si>
  <si>
    <t>"ob.pokoj" 4,4+3,5+4,4+3,5</t>
  </si>
  <si>
    <t>"pokoj" 4,4+3,4+4,4+3,4</t>
  </si>
  <si>
    <t>"chodba" (1,2+2,3)*2*(2,7)*2</t>
  </si>
  <si>
    <t>"komora" 0,8+1,1+0,8+1,1</t>
  </si>
  <si>
    <t>"koupelna" 3,05+2,25+3,05+2,25</t>
  </si>
  <si>
    <t>Ostatní konstrukce a práce-bourání</t>
  </si>
  <si>
    <t>18</t>
  </si>
  <si>
    <t>952901111.1</t>
  </si>
  <si>
    <t>Vyčištění budov bytové a občanské výstavby při výšce podlaží do 4 m</t>
  </si>
  <si>
    <t>1970561752</t>
  </si>
  <si>
    <t>19</t>
  </si>
  <si>
    <t>962031136</t>
  </si>
  <si>
    <t>Bourání příček z tvárnic nebo příčkovek tl do 150 mm</t>
  </si>
  <si>
    <t>1124256024</t>
  </si>
  <si>
    <t xml:space="preserve">"koupelna a komora" </t>
  </si>
  <si>
    <t>2,55*(2,3+3,0)-(0,6*2,0)</t>
  </si>
  <si>
    <t>20</t>
  </si>
  <si>
    <t>962081141</t>
  </si>
  <si>
    <t>Bourání příček ze skleněných tvárnic tl do 150 mm</t>
  </si>
  <si>
    <t>-686190690</t>
  </si>
  <si>
    <t>0,2*0,2*(11+32)</t>
  </si>
  <si>
    <t>965042141</t>
  </si>
  <si>
    <t>Bourání podkladů pod dlažby nebo mazanin betonových nebo z litého asfaltu tl do 100 mm pl přes 4 m2</t>
  </si>
  <si>
    <t>m3</t>
  </si>
  <si>
    <t>-1778073034</t>
  </si>
  <si>
    <t>PP*0,05</t>
  </si>
  <si>
    <t>"ob.pokoj" -4,4*3,5*0,05</t>
  </si>
  <si>
    <t>"pokoj" -4,4*3,4*0,05</t>
  </si>
  <si>
    <t>22</t>
  </si>
  <si>
    <t>968062455</t>
  </si>
  <si>
    <t>Vybourání dřevěných dveřních zárubní pl do 2 m2</t>
  </si>
  <si>
    <t>-1646372602</t>
  </si>
  <si>
    <t>"80" 0,8*2,0*2</t>
  </si>
  <si>
    <t>Souče</t>
  </si>
  <si>
    <t>23</t>
  </si>
  <si>
    <t>971033631</t>
  </si>
  <si>
    <t>Vybourání otvorů ve zdivu cihelném pl do 4 m2 na MVC nebo MV tl do 150 mm</t>
  </si>
  <si>
    <t>2004396107</t>
  </si>
  <si>
    <t>"pro rozvody" 1,0*2,55</t>
  </si>
  <si>
    <t>"kuchyň pro rozvody" 1,0*2,55</t>
  </si>
  <si>
    <t>24</t>
  </si>
  <si>
    <t>974031122</t>
  </si>
  <si>
    <t>Vysekání rýh ve zdivu cihelném hl do 30 mm š do 70 mm</t>
  </si>
  <si>
    <t>-544205070</t>
  </si>
  <si>
    <t>"pro trubky topení"</t>
  </si>
  <si>
    <t>"kuchyň" 1,2*2</t>
  </si>
  <si>
    <t>"ob.pokoj" 1,2*2</t>
  </si>
  <si>
    <t>"pokoj" 1,2*2</t>
  </si>
  <si>
    <t>25</t>
  </si>
  <si>
    <t>974031132</t>
  </si>
  <si>
    <t>Vysekání rýh ve zdivu cihelném hl do 50 mm š do 70 mm</t>
  </si>
  <si>
    <t>1599767449</t>
  </si>
  <si>
    <t>"721"</t>
  </si>
  <si>
    <t>"WC" 1</t>
  </si>
  <si>
    <t>"koupelna, kuchyň" (1,95+1,8+1,8)+(2,0)</t>
  </si>
  <si>
    <t>"722"</t>
  </si>
  <si>
    <t>"koupelna, wc, kuchyň" ((1,95+1,8+1,8)+(1,5)+(2,0))*2</t>
  </si>
  <si>
    <t>26</t>
  </si>
  <si>
    <t>978013191</t>
  </si>
  <si>
    <t>Otlučení (osekání) vnitřní vápenné nebo vápenocementové omítky stěn v rozsahu do 100 %</t>
  </si>
  <si>
    <t>-1428225521</t>
  </si>
  <si>
    <t>997</t>
  </si>
  <si>
    <t>Přesun sutě</t>
  </si>
  <si>
    <t>27</t>
  </si>
  <si>
    <t>997013111</t>
  </si>
  <si>
    <t>Vnitrostaveništní doprava suti a vybouraných hmot pro budovy v do 6 m s použitím mechanizace</t>
  </si>
  <si>
    <t>t</t>
  </si>
  <si>
    <t>1370364425</t>
  </si>
  <si>
    <t>28</t>
  </si>
  <si>
    <t>997013511</t>
  </si>
  <si>
    <t>Odvoz suti a vybouraných hmot z meziskládky na skládku do 1 km s naložením a se složením</t>
  </si>
  <si>
    <t>-1915579295</t>
  </si>
  <si>
    <t>29</t>
  </si>
  <si>
    <t>997013509</t>
  </si>
  <si>
    <t>Příplatek k odvozu suti a vybouraných hmot na skládku ZKD 1 km přes 1 km</t>
  </si>
  <si>
    <t>999539897</t>
  </si>
  <si>
    <t>16,469*5 'Přepočtené koeficientem množství</t>
  </si>
  <si>
    <t>30</t>
  </si>
  <si>
    <t>997013631</t>
  </si>
  <si>
    <t>Poplatek za uložení na skládce (skládkovné) stavebního odpadu směsného kód odpadu 17 09 04</t>
  </si>
  <si>
    <t>1727981992</t>
  </si>
  <si>
    <t>16,469</t>
  </si>
  <si>
    <t>-1,546</t>
  </si>
  <si>
    <t>31</t>
  </si>
  <si>
    <t>997013811</t>
  </si>
  <si>
    <t>Poplatek za uložení na skládce (skládkovné) stavebního odpadu dřevěného kód odpadu 17 02 01</t>
  </si>
  <si>
    <t>1612589640</t>
  </si>
  <si>
    <t>"9" 0,004</t>
  </si>
  <si>
    <t>"762" 0,546</t>
  </si>
  <si>
    <t>"766" 0,024</t>
  </si>
  <si>
    <t>"775" 0,972</t>
  </si>
  <si>
    <t>998</t>
  </si>
  <si>
    <t>Přesun hmot</t>
  </si>
  <si>
    <t>32</t>
  </si>
  <si>
    <t>998011001</t>
  </si>
  <si>
    <t>Přesun hmot pro budovy zděné v do 6 m</t>
  </si>
  <si>
    <t>-1386294040</t>
  </si>
  <si>
    <t>PSV</t>
  </si>
  <si>
    <t>Práce a dodávky PSV</t>
  </si>
  <si>
    <t>713</t>
  </si>
  <si>
    <t>Izolace tepelné</t>
  </si>
  <si>
    <t>33</t>
  </si>
  <si>
    <t>713120811</t>
  </si>
  <si>
    <t>Odstranění tepelné izolace podlah volně kladené z vláknitých materiálů suchých tl do 100 mm</t>
  </si>
  <si>
    <t>-21742800</t>
  </si>
  <si>
    <t>"ob.pokoj" 3,5*4,4</t>
  </si>
  <si>
    <t>"pokoj" 3,4*4,4</t>
  </si>
  <si>
    <t>34</t>
  </si>
  <si>
    <t>713121111</t>
  </si>
  <si>
    <t>Montáž izolace tepelné podlah volně kladenými rohožemi, pásy, dílci, deskami 1 vrstva</t>
  </si>
  <si>
    <t>450731627</t>
  </si>
  <si>
    <t>35</t>
  </si>
  <si>
    <t>M</t>
  </si>
  <si>
    <t>ISV.8591057520112</t>
  </si>
  <si>
    <t>Isover EPS 100 - 100mm, λD = 0,037 (W·m-1·K-1),1000x500x100mm, stabilizované desky pro tepelné izolace konstrukcí s běžnými požadavky na zatížení, např. ploché střechy, podlahy apod. Trvalá zatížitelnost v tlaku max. 2000kg/m2 při def. &lt; 2%.</t>
  </si>
  <si>
    <t>-1726523456</t>
  </si>
  <si>
    <t>30,36</t>
  </si>
  <si>
    <t>30,36*1,05 'Přepočtené koeficientem množství</t>
  </si>
  <si>
    <t>36</t>
  </si>
  <si>
    <t>713190813</t>
  </si>
  <si>
    <t>Odstranění tepelné izolace škvárového lože tloušťky do 150 mm</t>
  </si>
  <si>
    <t>-1557688025</t>
  </si>
  <si>
    <t>"ob.pokoj" 4,4*3,5</t>
  </si>
  <si>
    <t>"pokoj" 4,4*3,4</t>
  </si>
  <si>
    <t>37</t>
  </si>
  <si>
    <t>998713101</t>
  </si>
  <si>
    <t>Přesun hmot tonážní pro izolace tepelné v objektech v do 6 m</t>
  </si>
  <si>
    <t>-324817054</t>
  </si>
  <si>
    <t>721</t>
  </si>
  <si>
    <t>Zdravotechnika - vnitřní kanalizace</t>
  </si>
  <si>
    <t>38</t>
  </si>
  <si>
    <t>72100001R</t>
  </si>
  <si>
    <t>Napojení na stávající rozvod kanalizace</t>
  </si>
  <si>
    <t>kpt.</t>
  </si>
  <si>
    <t>116910562</t>
  </si>
  <si>
    <t>39</t>
  </si>
  <si>
    <t>721173706</t>
  </si>
  <si>
    <t>Potrubí kanalizační z PE odpadní DN 100</t>
  </si>
  <si>
    <t>1678995457</t>
  </si>
  <si>
    <t>"odhad"</t>
  </si>
  <si>
    <t>"wc" 1,5</t>
  </si>
  <si>
    <t>40</t>
  </si>
  <si>
    <t>721173723</t>
  </si>
  <si>
    <t>Potrubí kanalizační z PE připojovací DN 50</t>
  </si>
  <si>
    <t>938585879</t>
  </si>
  <si>
    <t>41</t>
  </si>
  <si>
    <t>998721101</t>
  </si>
  <si>
    <t>Přesun hmot tonážní pro vnitřní kanalizace v objektech v do 6 m</t>
  </si>
  <si>
    <t>1698538815</t>
  </si>
  <si>
    <t>722</t>
  </si>
  <si>
    <t>Zdravotechnika - vnitřní vodovod</t>
  </si>
  <si>
    <t>42</t>
  </si>
  <si>
    <t>722174002</t>
  </si>
  <si>
    <t>Potrubí vodovodní plastové PPR svar polyfúze PN 16 D 20x2,8 mm</t>
  </si>
  <si>
    <t>1011787138</t>
  </si>
  <si>
    <t>43</t>
  </si>
  <si>
    <t>722181111</t>
  </si>
  <si>
    <t>Ochrana vodovodního potrubí plstěnými pásy do DN 20 mm</t>
  </si>
  <si>
    <t>-882206337</t>
  </si>
  <si>
    <t>44</t>
  </si>
  <si>
    <t>722240101</t>
  </si>
  <si>
    <t>Ventily plastové PPR přímé DN 20</t>
  </si>
  <si>
    <t>kus</t>
  </si>
  <si>
    <t>272769063</t>
  </si>
  <si>
    <t>"koupelna" 2+1</t>
  </si>
  <si>
    <t>"kuchyň" 2+1</t>
  </si>
  <si>
    <t>45</t>
  </si>
  <si>
    <t>998722101</t>
  </si>
  <si>
    <t>Přesun hmot tonážní pro vnitřní vodovod v objektech v do 6 m</t>
  </si>
  <si>
    <t>679347810</t>
  </si>
  <si>
    <t>725</t>
  </si>
  <si>
    <t>Zdravotechnika - zařizovací předměty</t>
  </si>
  <si>
    <t>46</t>
  </si>
  <si>
    <t>725110811</t>
  </si>
  <si>
    <t>Demontáž klozetů splachovací s nádrží</t>
  </si>
  <si>
    <t>soubor</t>
  </si>
  <si>
    <t>-1758304688</t>
  </si>
  <si>
    <t>47</t>
  </si>
  <si>
    <t>725112171</t>
  </si>
  <si>
    <t>Kombi klozet s hlubokým splachováním odpad vodorovný</t>
  </si>
  <si>
    <t>-979899732</t>
  </si>
  <si>
    <t>48</t>
  </si>
  <si>
    <t>725210821</t>
  </si>
  <si>
    <t>Demontáž umyvadel bez výtokových armatur</t>
  </si>
  <si>
    <t>2129781376</t>
  </si>
  <si>
    <t>"koupelna" 1</t>
  </si>
  <si>
    <t>49</t>
  </si>
  <si>
    <t>725211602</t>
  </si>
  <si>
    <t>Umyvadlo keramické bílé šířky 550 mm bez krytu na sifon připevněné na stěnu šrouby</t>
  </si>
  <si>
    <t>1775796899</t>
  </si>
  <si>
    <t>50</t>
  </si>
  <si>
    <t>72522084R</t>
  </si>
  <si>
    <t>Demontáž van zazděných</t>
  </si>
  <si>
    <t>912383090</t>
  </si>
  <si>
    <t>51</t>
  </si>
  <si>
    <t>725222116</t>
  </si>
  <si>
    <t xml:space="preserve">Vana bez armatur výtokových akrylátová se zápachovou uzávěrkou 1700x700 mm </t>
  </si>
  <si>
    <t>-2104529515</t>
  </si>
  <si>
    <t>52</t>
  </si>
  <si>
    <t>725820801</t>
  </si>
  <si>
    <t>Demontáž baterie nástěnné do G 3 / 4</t>
  </si>
  <si>
    <t>-1013467649</t>
  </si>
  <si>
    <t>"koupelna" 1+1</t>
  </si>
  <si>
    <t>"kuchyň" 1</t>
  </si>
  <si>
    <t>53</t>
  </si>
  <si>
    <t>725822633</t>
  </si>
  <si>
    <t>Baterie umyvadlová stojánková klasická s výpusti</t>
  </si>
  <si>
    <t>1473289809</t>
  </si>
  <si>
    <t>54</t>
  </si>
  <si>
    <t>725831312</t>
  </si>
  <si>
    <t>Baterie vanová nástěnná páková s příslušenstvím a pevným držákem</t>
  </si>
  <si>
    <t>488592286</t>
  </si>
  <si>
    <t>55</t>
  </si>
  <si>
    <t>72598012R</t>
  </si>
  <si>
    <t>Dvířka 60/120</t>
  </si>
  <si>
    <t>-1119213350</t>
  </si>
  <si>
    <t>56</t>
  </si>
  <si>
    <t>998725101</t>
  </si>
  <si>
    <t>Přesun hmot tonážní pro zařizovací předměty v objektech v do 6 m</t>
  </si>
  <si>
    <t>770584013</t>
  </si>
  <si>
    <t>733</t>
  </si>
  <si>
    <t>Ústřední vytápění - rozvodné potrubí</t>
  </si>
  <si>
    <t>57</t>
  </si>
  <si>
    <t>73300001R</t>
  </si>
  <si>
    <t>Vypouštění a napouštění stoupaček</t>
  </si>
  <si>
    <t>-2013442222</t>
  </si>
  <si>
    <t>58</t>
  </si>
  <si>
    <t>73300002R</t>
  </si>
  <si>
    <t>Úprava potrubí v koupelně</t>
  </si>
  <si>
    <t>-2059282519</t>
  </si>
  <si>
    <t>59</t>
  </si>
  <si>
    <t>998733201</t>
  </si>
  <si>
    <t>Přesun hmot procentní pro rozvody potrubí v objektech v do 6 m</t>
  </si>
  <si>
    <t>%</t>
  </si>
  <si>
    <t>-50594978</t>
  </si>
  <si>
    <t>734</t>
  </si>
  <si>
    <t>Ústřední vytápění - armatury</t>
  </si>
  <si>
    <t>60</t>
  </si>
  <si>
    <t>73400001R</t>
  </si>
  <si>
    <t>Řezání závitů do G 1"</t>
  </si>
  <si>
    <t>1145237784</t>
  </si>
  <si>
    <t>61</t>
  </si>
  <si>
    <t>734222801</t>
  </si>
  <si>
    <t>Ventil závitový termostatický rohový G 3/8 PN 16 do 110°C s ruční hlavou chromovaný</t>
  </si>
  <si>
    <t>1868491158</t>
  </si>
  <si>
    <t>62</t>
  </si>
  <si>
    <t>998734201</t>
  </si>
  <si>
    <t>Přesun hmot procentní pro armatury v objektech v do 6 m</t>
  </si>
  <si>
    <t>-448598794</t>
  </si>
  <si>
    <t>735</t>
  </si>
  <si>
    <t>Ústřední vytápění - otopná tělesa</t>
  </si>
  <si>
    <t>63</t>
  </si>
  <si>
    <t>735151811</t>
  </si>
  <si>
    <t>Demontáž otopného tělesa panelového jednořadého délka do 1500 mm</t>
  </si>
  <si>
    <t>-1137656841</t>
  </si>
  <si>
    <t>"koupelna x komora" 1</t>
  </si>
  <si>
    <t>64</t>
  </si>
  <si>
    <t>735164231R</t>
  </si>
  <si>
    <t>Otopné těleso trubkové výška/délka 900/595 mm</t>
  </si>
  <si>
    <t>-823914175</t>
  </si>
  <si>
    <t>65</t>
  </si>
  <si>
    <t>998735101</t>
  </si>
  <si>
    <t>Přesun hmot tonážní pro otopná tělesa v objektech v do 6 m</t>
  </si>
  <si>
    <t>-1545009986</t>
  </si>
  <si>
    <t>762</t>
  </si>
  <si>
    <t>Konstrukce tesařské</t>
  </si>
  <si>
    <t>66</t>
  </si>
  <si>
    <t>762522811</t>
  </si>
  <si>
    <t>Demontáž podlah s polštáři z prken tloušťky do 32 mm</t>
  </si>
  <si>
    <t>-1487165967</t>
  </si>
  <si>
    <t>763</t>
  </si>
  <si>
    <t>Konstrukce montované z desek, dílců a panelů</t>
  </si>
  <si>
    <t>67</t>
  </si>
  <si>
    <t>763111811</t>
  </si>
  <si>
    <t>Demontáž SDK příčky s jednoduchou ocelovou nosnou konstrukcí opláštění jednoduché</t>
  </si>
  <si>
    <t>-274257040</t>
  </si>
  <si>
    <t>"oblouk" 1,0</t>
  </si>
  <si>
    <t>766</t>
  </si>
  <si>
    <t>Konstrukce truhlářské</t>
  </si>
  <si>
    <t>68</t>
  </si>
  <si>
    <t>766660171</t>
  </si>
  <si>
    <t>Montáž dveřních křídel otvíravých jednokřídlových š do 0,8 m do obložkové zárubně</t>
  </si>
  <si>
    <t>1456373848</t>
  </si>
  <si>
    <t>"60" 2</t>
  </si>
  <si>
    <t>"80" 3</t>
  </si>
  <si>
    <t>69</t>
  </si>
  <si>
    <t>61162080</t>
  </si>
  <si>
    <t>dveře jednokřídlé voštinové povrch laminátový částečně prosklené 800x1970-2100mm</t>
  </si>
  <si>
    <t>-877206426</t>
  </si>
  <si>
    <t>"80" 2</t>
  </si>
  <si>
    <t>70</t>
  </si>
  <si>
    <t>61162074</t>
  </si>
  <si>
    <t>dveře jednokřídlé voštinové povrch laminátový plné 800x1970-2100mm</t>
  </si>
  <si>
    <t>589845957</t>
  </si>
  <si>
    <t>"80" 1</t>
  </si>
  <si>
    <t>71</t>
  </si>
  <si>
    <t>61162072</t>
  </si>
  <si>
    <t>dveře jednokřídlé voštinové povrch laminátový plné 600x1970-2100mm</t>
  </si>
  <si>
    <t>-1470123024</t>
  </si>
  <si>
    <t>72</t>
  </si>
  <si>
    <t>766660729</t>
  </si>
  <si>
    <t>Montáž dveřního interiérového kování - štítku s klikou</t>
  </si>
  <si>
    <t>-1901795252</t>
  </si>
  <si>
    <t>73</t>
  </si>
  <si>
    <t>54914610</t>
  </si>
  <si>
    <t>kování dveřní vrchní klika včetně rozet a montážního materiálu R BB nerez PK</t>
  </si>
  <si>
    <t>1884864434</t>
  </si>
  <si>
    <t>74</t>
  </si>
  <si>
    <t>766682111</t>
  </si>
  <si>
    <t>Montáž zárubní obložkových pro dveře jednokřídlové tl stěny do 170 mm</t>
  </si>
  <si>
    <t>1644875125</t>
  </si>
  <si>
    <t>75</t>
  </si>
  <si>
    <t>61182258</t>
  </si>
  <si>
    <t>zárubeň jednokřídlá obložková s laminátovým povrchem tl stěny 60-150mm rozměru 600-1100/1970, 2100mm</t>
  </si>
  <si>
    <t>1164756802</t>
  </si>
  <si>
    <t>76</t>
  </si>
  <si>
    <t>766691914</t>
  </si>
  <si>
    <t>Vyvěšení nebo zavěšení dřevěných křídel dveří pl do 2 m2</t>
  </si>
  <si>
    <t>885524104</t>
  </si>
  <si>
    <t>"60" 1</t>
  </si>
  <si>
    <t>77</t>
  </si>
  <si>
    <t>766695212</t>
  </si>
  <si>
    <t>Montáž truhlářských prahů dveří jednokřídlových šířky do 10 cm</t>
  </si>
  <si>
    <t>-109614318</t>
  </si>
  <si>
    <t>"vstup" 1</t>
  </si>
  <si>
    <t>78</t>
  </si>
  <si>
    <t>61187156</t>
  </si>
  <si>
    <t>práh dveřní dřevěný dubový tl 20mm dl 820mm š 100mm</t>
  </si>
  <si>
    <t>1729959842</t>
  </si>
  <si>
    <t>79</t>
  </si>
  <si>
    <t>998766101</t>
  </si>
  <si>
    <t>Přesun hmot tonážní pro konstrukce truhlářské v objektech v do 6 m</t>
  </si>
  <si>
    <t>-1574043650</t>
  </si>
  <si>
    <t>771</t>
  </si>
  <si>
    <t>Podlahy z dlaždic</t>
  </si>
  <si>
    <t>80</t>
  </si>
  <si>
    <t>771121011</t>
  </si>
  <si>
    <t>Nátěr penetrační na podlahu</t>
  </si>
  <si>
    <t>1128604957</t>
  </si>
  <si>
    <t>"komora" 0,8*1,1</t>
  </si>
  <si>
    <t>"koupelna" 2,25*1,8+1,5*1,0</t>
  </si>
  <si>
    <t>81</t>
  </si>
  <si>
    <t>771471810</t>
  </si>
  <si>
    <t>Demontáž soklíků z dlaždic keramických kladených do malty rovných</t>
  </si>
  <si>
    <t>2047921896</t>
  </si>
  <si>
    <t>"chodba" 2,7+2,7+3,3+3,3-(0,8*3+0,6*2)</t>
  </si>
  <si>
    <t>"komora" 0,8+1,1+1,1+0,8-0,6</t>
  </si>
  <si>
    <t>82</t>
  </si>
  <si>
    <t>771474112</t>
  </si>
  <si>
    <t>Montáž soklů z dlaždic keramických rovných flexibilní lepidlo v do 90 mm</t>
  </si>
  <si>
    <t>-504535762</t>
  </si>
  <si>
    <t>83</t>
  </si>
  <si>
    <t>59761409</t>
  </si>
  <si>
    <t>dlažba keramická slinutá protiskluzná do interiéru i exteriéru pro vysoké mechanické namáhání přes 9 do 12ks/m2</t>
  </si>
  <si>
    <t>803983618</t>
  </si>
  <si>
    <t>3,2*0,1</t>
  </si>
  <si>
    <t>0,32*1,1 'Přepočtené koeficientem množství</t>
  </si>
  <si>
    <t>84</t>
  </si>
  <si>
    <t>771571810</t>
  </si>
  <si>
    <t>Demontáž podlah z dlaždic keramických kladených do malty</t>
  </si>
  <si>
    <t>-871789540</t>
  </si>
  <si>
    <t>"koupelna a WC, komora" 1,7*(2,25+3,05+3,05+2,25)-(1,5*0,55*2+0,6*2,0)</t>
  </si>
  <si>
    <t>"kuchyň" 4,4*2,8/2</t>
  </si>
  <si>
    <t>85</t>
  </si>
  <si>
    <t>771574113.1</t>
  </si>
  <si>
    <t>Montáž podlah keramických hladkých lepených flexibilním lepidlem do 19 ks/m2</t>
  </si>
  <si>
    <t>-21819110</t>
  </si>
  <si>
    <t>86</t>
  </si>
  <si>
    <t>-1597398594</t>
  </si>
  <si>
    <t>6,43</t>
  </si>
  <si>
    <t>6,43*1,1 'Přepočtené koeficientem množství</t>
  </si>
  <si>
    <t>87</t>
  </si>
  <si>
    <t>771591115</t>
  </si>
  <si>
    <t>Podlahy spárování silikonem</t>
  </si>
  <si>
    <t>-1747585974</t>
  </si>
  <si>
    <t>88</t>
  </si>
  <si>
    <t>998771101</t>
  </si>
  <si>
    <t>Přesun hmot tonážní pro podlahy z dlaždic v objektech v do 6 m</t>
  </si>
  <si>
    <t>-373145845</t>
  </si>
  <si>
    <t>775</t>
  </si>
  <si>
    <t>Podlahy skládané</t>
  </si>
  <si>
    <t>89</t>
  </si>
  <si>
    <t>775511800</t>
  </si>
  <si>
    <t>Demontáž podlah vlysových lepených s lištami lepenými do suti</t>
  </si>
  <si>
    <t>-696708642</t>
  </si>
  <si>
    <t>90</t>
  </si>
  <si>
    <t>775541821</t>
  </si>
  <si>
    <t>Demontáž podlah plovoucích zaklapávacích do suti</t>
  </si>
  <si>
    <t>-1995981814</t>
  </si>
  <si>
    <t>776</t>
  </si>
  <si>
    <t>Podlahy povlakové</t>
  </si>
  <si>
    <t>91</t>
  </si>
  <si>
    <t>776111111</t>
  </si>
  <si>
    <t>Broušení anhydritového podkladu povlakových podlah</t>
  </si>
  <si>
    <t>-1966758062</t>
  </si>
  <si>
    <t>92</t>
  </si>
  <si>
    <t>776111311</t>
  </si>
  <si>
    <t>Vysátí podkladu povlakových podlah</t>
  </si>
  <si>
    <t>1668671936</t>
  </si>
  <si>
    <t>93</t>
  </si>
  <si>
    <t>776121111</t>
  </si>
  <si>
    <t>Vodou ředitelná penetrace savého podkladu povlakových podlah ředěná v poměru 1:3</t>
  </si>
  <si>
    <t>1171836363</t>
  </si>
  <si>
    <t xml:space="preserve">"kuchyň"  3,3*3,1-1,0*1,8</t>
  </si>
  <si>
    <t xml:space="preserve">"ob.pokoj"  3,6*5,4</t>
  </si>
  <si>
    <t xml:space="preserve">"pokoj"  3,6*5,4</t>
  </si>
  <si>
    <t xml:space="preserve">"chodba"  0,95*1,8+1,6*3,3</t>
  </si>
  <si>
    <t>94</t>
  </si>
  <si>
    <t>776201814</t>
  </si>
  <si>
    <t>Demontáž povlakových podlahovin volně položených podlepených páskou</t>
  </si>
  <si>
    <t>1453666207</t>
  </si>
  <si>
    <t>95</t>
  </si>
  <si>
    <t>776231111</t>
  </si>
  <si>
    <t>Lepení lamel a čtverců z vinylu standardním lepidlem</t>
  </si>
  <si>
    <t>-274090368</t>
  </si>
  <si>
    <t>"kuchyň" 4,4*2,8</t>
  </si>
  <si>
    <t>"chodba" 1,2*2,7+0,85*2,3</t>
  </si>
  <si>
    <t>96</t>
  </si>
  <si>
    <t>28411050</t>
  </si>
  <si>
    <t>dílce vinylové tl 2,0mm, nášlapná vrstva 0,40mm, úprava PUR, třída zátěže 23/32/41, otlak 0,05mm, R10, třída otěru T, hořlavost Bfl S1, bez ftalátů</t>
  </si>
  <si>
    <t>-1394715266</t>
  </si>
  <si>
    <t>47,875</t>
  </si>
  <si>
    <t>47,875*1,1 'Přepočtené koeficientem množství</t>
  </si>
  <si>
    <t>97</t>
  </si>
  <si>
    <t>776421111</t>
  </si>
  <si>
    <t>Montáž obvodových lišt lepením</t>
  </si>
  <si>
    <t>395385385</t>
  </si>
  <si>
    <t>"kuchyň" 4,4+2,8+4,4+2,8-(0,8*2)</t>
  </si>
  <si>
    <t>"ob.pokoj" 4,4+3,5+4,4+3,5-(0,8)</t>
  </si>
  <si>
    <t>"pokoj" 4,4+3,4+4,4+3,4-(0,8)</t>
  </si>
  <si>
    <t>"chodba" (1,2+2,3)*2+(2,7)*2-(0,6*2+0,8*3)</t>
  </si>
  <si>
    <t>98</t>
  </si>
  <si>
    <t>61418102</t>
  </si>
  <si>
    <t>lišta podlahová dřevěná buk 8x35mm</t>
  </si>
  <si>
    <t>-725360126</t>
  </si>
  <si>
    <t>51,4</t>
  </si>
  <si>
    <t>51,4*1,05 'Přepočtené koeficientem množství</t>
  </si>
  <si>
    <t>99</t>
  </si>
  <si>
    <t>776421312</t>
  </si>
  <si>
    <t>Montáž přechodových šroubovaných lišt</t>
  </si>
  <si>
    <t>132223491</t>
  </si>
  <si>
    <t>0,6*2</t>
  </si>
  <si>
    <t>0,8*3</t>
  </si>
  <si>
    <t>100</t>
  </si>
  <si>
    <t>55343120</t>
  </si>
  <si>
    <t>profil přechodový Al vrtaný 30mm stříbro</t>
  </si>
  <si>
    <t>-858723178</t>
  </si>
  <si>
    <t>3,6</t>
  </si>
  <si>
    <t>3,6*1,1 'Přepočtené koeficientem množství</t>
  </si>
  <si>
    <t>101</t>
  </si>
  <si>
    <t>998776101</t>
  </si>
  <si>
    <t>Přesun hmot tonážní pro podlahy povlakové v objektech v do 6 m</t>
  </si>
  <si>
    <t>1377876472</t>
  </si>
  <si>
    <t>781</t>
  </si>
  <si>
    <t>Dokončovací práce - obklady</t>
  </si>
  <si>
    <t>102</t>
  </si>
  <si>
    <t>781121011</t>
  </si>
  <si>
    <t>Nátěr penetrační na stěnu</t>
  </si>
  <si>
    <t>1866190244</t>
  </si>
  <si>
    <t>103</t>
  </si>
  <si>
    <t>781471810</t>
  </si>
  <si>
    <t>Demontáž obkladů z obkladaček keramických kladených do malty</t>
  </si>
  <si>
    <t>-964317450</t>
  </si>
  <si>
    <t>"koupelna" 1,7*(2,25+2,25+3,05+3,05)-(2,0*0,6+1,5*0,55)+0,3*(0,7+1,8+1,7)</t>
  </si>
  <si>
    <t>"kuchyň" 0,6*(0,6+3,2)+0,5</t>
  </si>
  <si>
    <t>104</t>
  </si>
  <si>
    <t>781474114</t>
  </si>
  <si>
    <t>Montáž obkladů vnitřních keramických hladkých do 22 ks/m2 lepených flexibilním lepidlem</t>
  </si>
  <si>
    <t>1824070354</t>
  </si>
  <si>
    <t>105</t>
  </si>
  <si>
    <t>59761040</t>
  </si>
  <si>
    <t>obklad keramický hladký přes 19 do 22ks/m2</t>
  </si>
  <si>
    <t>-381659329</t>
  </si>
  <si>
    <t>22,615*1,1 'Přepočtené koeficientem množství</t>
  </si>
  <si>
    <t>106</t>
  </si>
  <si>
    <t>781494111</t>
  </si>
  <si>
    <t>Plastové profily rohové lepené flexibilním lepidlem</t>
  </si>
  <si>
    <t>696819112</t>
  </si>
  <si>
    <t>"koupelna" (0,55+0,55+1,5+1,5)+(2,2*2)</t>
  </si>
  <si>
    <t>107</t>
  </si>
  <si>
    <t>781494211</t>
  </si>
  <si>
    <t>Plastové profily vanové lepené flexibilním lepidlem</t>
  </si>
  <si>
    <t>1680126586</t>
  </si>
  <si>
    <t>"koupelna" 0,7+1,8+0,7</t>
  </si>
  <si>
    <t>108</t>
  </si>
  <si>
    <t>781495115</t>
  </si>
  <si>
    <t>Spárování vnitřních obkladů silikonem</t>
  </si>
  <si>
    <t>998417063</t>
  </si>
  <si>
    <t>"koupelna" 2,2*7</t>
  </si>
  <si>
    <t>109</t>
  </si>
  <si>
    <t>781495142</t>
  </si>
  <si>
    <t>Průnik obkladem kruhový do DN 90</t>
  </si>
  <si>
    <t>1257112215</t>
  </si>
  <si>
    <t>"koupelna" 2+2+1</t>
  </si>
  <si>
    <t>110</t>
  </si>
  <si>
    <t>998781101</t>
  </si>
  <si>
    <t>Přesun hmot tonážní pro obklady keramické v objektech v do 6 m</t>
  </si>
  <si>
    <t>-203834400</t>
  </si>
  <si>
    <t>783</t>
  </si>
  <si>
    <t>Dokončovací práce - nátěry</t>
  </si>
  <si>
    <t>111</t>
  </si>
  <si>
    <t>783614551</t>
  </si>
  <si>
    <t>Základní jednonásobný syntetický nátěr potrubí DN do 50 mm</t>
  </si>
  <si>
    <t>210055414</t>
  </si>
  <si>
    <t>"kuchyň" 1,2*2+2,5*2</t>
  </si>
  <si>
    <t>"pokoj" 1,2*2+2,5*2</t>
  </si>
  <si>
    <t>112</t>
  </si>
  <si>
    <t>783617611</t>
  </si>
  <si>
    <t>Krycí dvojnásobný syntetický nátěr potrubí DN do 50 mm</t>
  </si>
  <si>
    <t>-1904501855</t>
  </si>
  <si>
    <t>784</t>
  </si>
  <si>
    <t>Dokončovací práce - malby</t>
  </si>
  <si>
    <t>113</t>
  </si>
  <si>
    <t>784111011</t>
  </si>
  <si>
    <t>Obroušení podkladu omítnutého v místnostech výšky do 3,80 m</t>
  </si>
  <si>
    <t>707471766</t>
  </si>
  <si>
    <t>114</t>
  </si>
  <si>
    <t>784121001</t>
  </si>
  <si>
    <t>Oškrabání malby v mísnostech výšky do 3,80 m</t>
  </si>
  <si>
    <t>-61302382</t>
  </si>
  <si>
    <t>115</t>
  </si>
  <si>
    <t>784131013</t>
  </si>
  <si>
    <t>Odstranění lepených tapet s makulaturou ze stěn výšky do 3,80 m</t>
  </si>
  <si>
    <t>-1495639314</t>
  </si>
  <si>
    <t>"ob.pokoj" 2,5*(4,4+4,4)</t>
  </si>
  <si>
    <t>"kuchyň" 2,5*(4,4)</t>
  </si>
  <si>
    <t>116</t>
  </si>
  <si>
    <t>784181101</t>
  </si>
  <si>
    <t>Základní akrylátová jednonásobná bezbarvá penetrace podkladu v místnostech výšky do 3,80 m</t>
  </si>
  <si>
    <t>-314549600</t>
  </si>
  <si>
    <t>117</t>
  </si>
  <si>
    <t>784221101</t>
  </si>
  <si>
    <t>Dvojnásobné bílé malby ze směsí za sucha dobře otěruvzdorných v místnostech do 3,80 m</t>
  </si>
  <si>
    <t>-752692891</t>
  </si>
  <si>
    <t>VRN</t>
  </si>
  <si>
    <t>Vedlejší rozpočtové náklady</t>
  </si>
  <si>
    <t>VRN4</t>
  </si>
  <si>
    <t>Inženýrská činnost</t>
  </si>
  <si>
    <t>118</t>
  </si>
  <si>
    <t>044002000</t>
  </si>
  <si>
    <t>Revize</t>
  </si>
  <si>
    <t>1024</t>
  </si>
  <si>
    <t>801221668</t>
  </si>
  <si>
    <t>VRN6</t>
  </si>
  <si>
    <t>Územní vlivy</t>
  </si>
  <si>
    <t>119</t>
  </si>
  <si>
    <t>065002000</t>
  </si>
  <si>
    <t>Mimostaveništní doprava materiálů</t>
  </si>
  <si>
    <t>-1343991259</t>
  </si>
  <si>
    <t>1,5</t>
  </si>
  <si>
    <t>VP</t>
  </si>
  <si>
    <t xml:space="preserve">  Vícepráce</t>
  </si>
  <si>
    <t>PN</t>
  </si>
  <si>
    <t>SEZNAM FIGUR</t>
  </si>
  <si>
    <t>Výměra</t>
  </si>
  <si>
    <t xml:space="preserve"> Brigádnická 706/6</t>
  </si>
  <si>
    <t>"koupelna a WC" 2,2*(1,8+1,8+3,05+3,05+0,7+0,1+0,7)-(2,0*0,6+1,5*0,55)</t>
  </si>
  <si>
    <t>Použití figury:</t>
  </si>
  <si>
    <t>"kuchyň" 2,5*(4,4+4,4+2,8+2,8)-(0,8*2,0*2+1,5*1,3)</t>
  </si>
  <si>
    <t>"ob.pokoj" 2,5*(4,4+4,4+3,5+3,5)-(0,8*2,0+1,5*2,1)</t>
  </si>
  <si>
    <t>"pokoj" 2,5*(4,4+4,4+3,4+3,4)-(0,8*2,0+0,8*2,0+1,5*1,3)</t>
  </si>
  <si>
    <t>"chodba" 2,5*(1,2+2,3)*2+2,5*(2,7)*2-(0,8*2,0*3+0,6*2,0*2)</t>
  </si>
  <si>
    <t>"komora" 2,5*(0,8+0,8+1,1+1,1)-(0,6*2,0+1,5*0,55)</t>
  </si>
  <si>
    <t>"koupelna" 2,5*(3,05+3,05+2,25+2,25+0,7+0,7)-(0,6*2,0+1,5*0,55)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</si>
</sst>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36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11_210401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23. 8. 2021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37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'Brigádnická 706-6 - Udržo...'!J30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'Brigádnická 706-6 - Udržo...'!P143</f>
        <v>0</v>
      </c>
      <c r="AV95" s="128">
        <f>'Brigádnická 706-6 - Udržo...'!J33</f>
        <v>0</v>
      </c>
      <c r="AW95" s="128">
        <f>'Brigádnická 706-6 - Udržo...'!J34</f>
        <v>0</v>
      </c>
      <c r="AX95" s="128">
        <f>'Brigádnická 706-6 - Udržo...'!J35</f>
        <v>0</v>
      </c>
      <c r="AY95" s="128">
        <f>'Brigádnická 706-6 - Udržo...'!J36</f>
        <v>0</v>
      </c>
      <c r="AZ95" s="128">
        <f>'Brigádnická 706-6 - Udržo...'!F33</f>
        <v>0</v>
      </c>
      <c r="BA95" s="128">
        <f>'Brigádnická 706-6 - Udržo...'!F34</f>
        <v>0</v>
      </c>
      <c r="BB95" s="128">
        <f>'Brigádnická 706-6 - Udržo...'!F35</f>
        <v>0</v>
      </c>
      <c r="BC95" s="128">
        <f>'Brigádnická 706-6 - Udržo...'!F36</f>
        <v>0</v>
      </c>
      <c r="BD95" s="130">
        <f>'Brigádnická 706-6 - Udržo...'!F37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1ZuCEYrZF+5wWPVLdWIpc5/+CfCbofRFAYWA9fjGK9WnTRYSh1MknkdkfZpCuhPTuvX/XBm7kkVJgfs1m0e7g==" hashValue="n9XF9v5/MAjpxrndy8tv/rRVkQIY0SujVx0vAgX6jzUTkb+4VVp5/d/nviky5lMf/0HcI036jbWyJfgCUJM9O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rigádnická 706-6 - Udrž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2" t="s">
        <v>88</v>
      </c>
      <c r="BA2" s="132" t="s">
        <v>89</v>
      </c>
      <c r="BB2" s="132" t="s">
        <v>90</v>
      </c>
      <c r="BC2" s="132" t="s">
        <v>91</v>
      </c>
      <c r="BD2" s="132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0"/>
      <c r="AT3" s="17" t="s">
        <v>86</v>
      </c>
      <c r="AZ3" s="132" t="s">
        <v>93</v>
      </c>
      <c r="BA3" s="132" t="s">
        <v>94</v>
      </c>
      <c r="BB3" s="132" t="s">
        <v>90</v>
      </c>
      <c r="BC3" s="132" t="s">
        <v>95</v>
      </c>
      <c r="BD3" s="132" t="s">
        <v>92</v>
      </c>
    </row>
    <row r="4" s="1" customFormat="1" ht="24.96" customHeight="1">
      <c r="B4" s="20"/>
      <c r="D4" s="135" t="s">
        <v>96</v>
      </c>
      <c r="L4" s="20"/>
      <c r="M4" s="136" t="s">
        <v>10</v>
      </c>
      <c r="AT4" s="17" t="s">
        <v>4</v>
      </c>
      <c r="AZ4" s="132" t="s">
        <v>97</v>
      </c>
      <c r="BA4" s="132" t="s">
        <v>98</v>
      </c>
      <c r="BB4" s="132" t="s">
        <v>90</v>
      </c>
      <c r="BC4" s="132" t="s">
        <v>99</v>
      </c>
      <c r="BD4" s="132" t="s">
        <v>92</v>
      </c>
    </row>
    <row r="5" s="1" customFormat="1" ht="6.96" customHeight="1">
      <c r="B5" s="20"/>
      <c r="L5" s="20"/>
    </row>
    <row r="6" s="1" customFormat="1" ht="12" customHeight="1">
      <c r="B6" s="20"/>
      <c r="D6" s="137" t="s">
        <v>16</v>
      </c>
      <c r="L6" s="20"/>
    </row>
    <row r="7" s="1" customFormat="1" ht="16.5" customHeight="1">
      <c r="B7" s="20"/>
      <c r="E7" s="138" t="str">
        <f>'Rekapitulace stavby'!K6</f>
        <v>11_210401</v>
      </c>
      <c r="F7" s="137"/>
      <c r="G7" s="137"/>
      <c r="H7" s="137"/>
      <c r="L7" s="20"/>
    </row>
    <row r="8" s="2" customFormat="1" ht="12" customHeight="1">
      <c r="A8" s="38"/>
      <c r="B8" s="44"/>
      <c r="C8" s="38"/>
      <c r="D8" s="137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9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7" t="s">
        <v>18</v>
      </c>
      <c r="E11" s="38"/>
      <c r="F11" s="140" t="s">
        <v>1</v>
      </c>
      <c r="G11" s="38"/>
      <c r="H11" s="38"/>
      <c r="I11" s="137" t="s">
        <v>19</v>
      </c>
      <c r="J11" s="140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7" t="s">
        <v>20</v>
      </c>
      <c r="E12" s="38"/>
      <c r="F12" s="140" t="s">
        <v>102</v>
      </c>
      <c r="G12" s="38"/>
      <c r="H12" s="38"/>
      <c r="I12" s="137" t="s">
        <v>22</v>
      </c>
      <c r="J12" s="141" t="str">
        <f>'Rekapitulace stavby'!AN8</f>
        <v>23. 8. 2021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7" t="s">
        <v>24</v>
      </c>
      <c r="E14" s="38"/>
      <c r="F14" s="38"/>
      <c r="G14" s="38"/>
      <c r="H14" s="38"/>
      <c r="I14" s="137" t="s">
        <v>25</v>
      </c>
      <c r="J14" s="140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0" t="s">
        <v>103</v>
      </c>
      <c r="F15" s="38"/>
      <c r="G15" s="38"/>
      <c r="H15" s="38"/>
      <c r="I15" s="137" t="s">
        <v>28</v>
      </c>
      <c r="J15" s="140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7" t="s">
        <v>30</v>
      </c>
      <c r="E17" s="38"/>
      <c r="F17" s="38"/>
      <c r="G17" s="38"/>
      <c r="H17" s="38"/>
      <c r="I17" s="13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0"/>
      <c r="G18" s="140"/>
      <c r="H18" s="140"/>
      <c r="I18" s="137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7" t="s">
        <v>32</v>
      </c>
      <c r="E20" s="38"/>
      <c r="F20" s="38"/>
      <c r="G20" s="38"/>
      <c r="H20" s="38"/>
      <c r="I20" s="137" t="s">
        <v>25</v>
      </c>
      <c r="J20" s="140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0" t="str">
        <f>IF('Rekapitulace stavby'!E17="","",'Rekapitulace stavby'!E17)</f>
        <v xml:space="preserve"> </v>
      </c>
      <c r="F21" s="38"/>
      <c r="G21" s="38"/>
      <c r="H21" s="38"/>
      <c r="I21" s="137" t="s">
        <v>28</v>
      </c>
      <c r="J21" s="140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7" t="s">
        <v>35</v>
      </c>
      <c r="E23" s="38"/>
      <c r="F23" s="38"/>
      <c r="G23" s="38"/>
      <c r="H23" s="38"/>
      <c r="I23" s="137" t="s">
        <v>25</v>
      </c>
      <c r="J23" s="140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0" t="str">
        <f>IF('Rekapitulace stavby'!E20="","",'Rekapitulace stavby'!E20)</f>
        <v xml:space="preserve"> </v>
      </c>
      <c r="F24" s="38"/>
      <c r="G24" s="38"/>
      <c r="H24" s="38"/>
      <c r="I24" s="137" t="s">
        <v>28</v>
      </c>
      <c r="J24" s="140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7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6"/>
      <c r="E29" s="146"/>
      <c r="F29" s="146"/>
      <c r="G29" s="146"/>
      <c r="H29" s="146"/>
      <c r="I29" s="146"/>
      <c r="J29" s="146"/>
      <c r="K29" s="146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7" t="s">
        <v>38</v>
      </c>
      <c r="E30" s="38"/>
      <c r="F30" s="38"/>
      <c r="G30" s="38"/>
      <c r="H30" s="38"/>
      <c r="I30" s="38"/>
      <c r="J30" s="148">
        <f>ROUND(J143,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6"/>
      <c r="E31" s="146"/>
      <c r="F31" s="146"/>
      <c r="G31" s="146"/>
      <c r="H31" s="146"/>
      <c r="I31" s="146"/>
      <c r="J31" s="146"/>
      <c r="K31" s="146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9" t="s">
        <v>40</v>
      </c>
      <c r="G32" s="38"/>
      <c r="H32" s="38"/>
      <c r="I32" s="149" t="s">
        <v>39</v>
      </c>
      <c r="J32" s="149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0" t="s">
        <v>42</v>
      </c>
      <c r="E33" s="137" t="s">
        <v>43</v>
      </c>
      <c r="F33" s="151">
        <f>ROUND((ROUND((SUM(BE143:BE524)),  2) + SUM(BE526:BE530)), 2)</f>
        <v>0</v>
      </c>
      <c r="G33" s="38"/>
      <c r="H33" s="38"/>
      <c r="I33" s="152">
        <v>0.20999999999999999</v>
      </c>
      <c r="J33" s="151">
        <f>ROUND((ROUND(((SUM(BE143:BE524))*I33),  2) + (SUM(BE526:BE530)*I33)),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7" t="s">
        <v>44</v>
      </c>
      <c r="F34" s="151">
        <f>ROUND((ROUND((SUM(BF143:BF524)),  2) + SUM(BF526:BF530)), 2)</f>
        <v>0</v>
      </c>
      <c r="G34" s="38"/>
      <c r="H34" s="38"/>
      <c r="I34" s="152">
        <v>0.14999999999999999</v>
      </c>
      <c r="J34" s="151">
        <f>ROUND((ROUND(((SUM(BF143:BF524))*I34),  2) + (SUM(BF526:BF530)*I34)),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7" t="s">
        <v>45</v>
      </c>
      <c r="F35" s="151">
        <f>ROUND((ROUND((SUM(BG143:BG524)),  2) + SUM(BG526:BG530)), 2)</f>
        <v>0</v>
      </c>
      <c r="G35" s="38"/>
      <c r="H35" s="38"/>
      <c r="I35" s="152">
        <v>0.20999999999999999</v>
      </c>
      <c r="J35" s="15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7" t="s">
        <v>46</v>
      </c>
      <c r="F36" s="151">
        <f>ROUND((ROUND((SUM(BH143:BH524)),  2) + SUM(BH526:BH530)), 2)</f>
        <v>0</v>
      </c>
      <c r="G36" s="38"/>
      <c r="H36" s="38"/>
      <c r="I36" s="152">
        <v>0.14999999999999999</v>
      </c>
      <c r="J36" s="15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7" t="s">
        <v>47</v>
      </c>
      <c r="F37" s="151">
        <f>ROUND((ROUND((SUM(BI143:BI524)),  2) + SUM(BI526:BI530)), 2)</f>
        <v>0</v>
      </c>
      <c r="G37" s="38"/>
      <c r="H37" s="38"/>
      <c r="I37" s="152">
        <v>0</v>
      </c>
      <c r="J37" s="15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1" t="str">
        <f>E7</f>
        <v>11_210401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Brigádnická 706/6 - Udržovací práce bytu č. 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Brigádnická 706, Ostrov</v>
      </c>
      <c r="G89" s="40"/>
      <c r="H89" s="40"/>
      <c r="I89" s="32" t="s">
        <v>22</v>
      </c>
      <c r="J89" s="79" t="str">
        <f>IF(J12="","",J12)</f>
        <v>23. 8. 2021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Ostrov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5" t="s">
        <v>107</v>
      </c>
      <c r="D96" s="40"/>
      <c r="E96" s="40"/>
      <c r="F96" s="40"/>
      <c r="G96" s="40"/>
      <c r="H96" s="40"/>
      <c r="I96" s="40"/>
      <c r="J96" s="110">
        <f>J143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110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111</v>
      </c>
      <c r="E99" s="185"/>
      <c r="F99" s="185"/>
      <c r="G99" s="185"/>
      <c r="H99" s="185"/>
      <c r="I99" s="185"/>
      <c r="J99" s="186">
        <f>J164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112</v>
      </c>
      <c r="E100" s="185"/>
      <c r="F100" s="185"/>
      <c r="G100" s="185"/>
      <c r="H100" s="185"/>
      <c r="I100" s="185"/>
      <c r="J100" s="186">
        <f>J205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113</v>
      </c>
      <c r="E101" s="185"/>
      <c r="F101" s="185"/>
      <c r="G101" s="185"/>
      <c r="H101" s="185"/>
      <c r="I101" s="185"/>
      <c r="J101" s="186">
        <f>J242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114</v>
      </c>
      <c r="E102" s="185"/>
      <c r="F102" s="185"/>
      <c r="G102" s="185"/>
      <c r="H102" s="185"/>
      <c r="I102" s="185"/>
      <c r="J102" s="186">
        <f>J257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115</v>
      </c>
      <c r="E103" s="179"/>
      <c r="F103" s="179"/>
      <c r="G103" s="179"/>
      <c r="H103" s="179"/>
      <c r="I103" s="179"/>
      <c r="J103" s="180">
        <f>J259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116</v>
      </c>
      <c r="E104" s="185"/>
      <c r="F104" s="185"/>
      <c r="G104" s="185"/>
      <c r="H104" s="185"/>
      <c r="I104" s="185"/>
      <c r="J104" s="186">
        <f>J260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117</v>
      </c>
      <c r="E105" s="185"/>
      <c r="F105" s="185"/>
      <c r="G105" s="185"/>
      <c r="H105" s="185"/>
      <c r="I105" s="185"/>
      <c r="J105" s="186">
        <f>J277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118</v>
      </c>
      <c r="E106" s="185"/>
      <c r="F106" s="185"/>
      <c r="G106" s="185"/>
      <c r="H106" s="185"/>
      <c r="I106" s="185"/>
      <c r="J106" s="186">
        <f>J287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119</v>
      </c>
      <c r="E107" s="185"/>
      <c r="F107" s="185"/>
      <c r="G107" s="185"/>
      <c r="H107" s="185"/>
      <c r="I107" s="185"/>
      <c r="J107" s="186">
        <f>J299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120</v>
      </c>
      <c r="E108" s="185"/>
      <c r="F108" s="185"/>
      <c r="G108" s="185"/>
      <c r="H108" s="185"/>
      <c r="I108" s="185"/>
      <c r="J108" s="186">
        <f>J323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121</v>
      </c>
      <c r="E109" s="185"/>
      <c r="F109" s="185"/>
      <c r="G109" s="185"/>
      <c r="H109" s="185"/>
      <c r="I109" s="185"/>
      <c r="J109" s="186">
        <f>J329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122</v>
      </c>
      <c r="E110" s="185"/>
      <c r="F110" s="185"/>
      <c r="G110" s="185"/>
      <c r="H110" s="185"/>
      <c r="I110" s="185"/>
      <c r="J110" s="186">
        <f>J336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123</v>
      </c>
      <c r="E111" s="185"/>
      <c r="F111" s="185"/>
      <c r="G111" s="185"/>
      <c r="H111" s="185"/>
      <c r="I111" s="185"/>
      <c r="J111" s="186">
        <f>J342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124</v>
      </c>
      <c r="E112" s="185"/>
      <c r="F112" s="185"/>
      <c r="G112" s="185"/>
      <c r="H112" s="185"/>
      <c r="I112" s="185"/>
      <c r="J112" s="186">
        <f>J347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125</v>
      </c>
      <c r="E113" s="185"/>
      <c r="F113" s="185"/>
      <c r="G113" s="185"/>
      <c r="H113" s="185"/>
      <c r="I113" s="185"/>
      <c r="J113" s="186">
        <f>J350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126</v>
      </c>
      <c r="E114" s="185"/>
      <c r="F114" s="185"/>
      <c r="G114" s="185"/>
      <c r="H114" s="185"/>
      <c r="I114" s="185"/>
      <c r="J114" s="186">
        <f>J381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127</v>
      </c>
      <c r="E115" s="185"/>
      <c r="F115" s="185"/>
      <c r="G115" s="185"/>
      <c r="H115" s="185"/>
      <c r="I115" s="185"/>
      <c r="J115" s="186">
        <f>J411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128</v>
      </c>
      <c r="E116" s="185"/>
      <c r="F116" s="185"/>
      <c r="G116" s="185"/>
      <c r="H116" s="185"/>
      <c r="I116" s="185"/>
      <c r="J116" s="186">
        <f>J420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129</v>
      </c>
      <c r="E117" s="185"/>
      <c r="F117" s="185"/>
      <c r="G117" s="185"/>
      <c r="H117" s="185"/>
      <c r="I117" s="185"/>
      <c r="J117" s="186">
        <f>J460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130</v>
      </c>
      <c r="E118" s="185"/>
      <c r="F118" s="185"/>
      <c r="G118" s="185"/>
      <c r="H118" s="185"/>
      <c r="I118" s="185"/>
      <c r="J118" s="186">
        <f>J480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131</v>
      </c>
      <c r="E119" s="185"/>
      <c r="F119" s="185"/>
      <c r="G119" s="185"/>
      <c r="H119" s="185"/>
      <c r="I119" s="185"/>
      <c r="J119" s="186">
        <f>J493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6"/>
      <c r="C120" s="177"/>
      <c r="D120" s="178" t="s">
        <v>132</v>
      </c>
      <c r="E120" s="179"/>
      <c r="F120" s="179"/>
      <c r="G120" s="179"/>
      <c r="H120" s="179"/>
      <c r="I120" s="179"/>
      <c r="J120" s="180">
        <f>J518</f>
        <v>0</v>
      </c>
      <c r="K120" s="177"/>
      <c r="L120" s="18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82"/>
      <c r="C121" s="183"/>
      <c r="D121" s="184" t="s">
        <v>133</v>
      </c>
      <c r="E121" s="185"/>
      <c r="F121" s="185"/>
      <c r="G121" s="185"/>
      <c r="H121" s="185"/>
      <c r="I121" s="185"/>
      <c r="J121" s="186">
        <f>J519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134</v>
      </c>
      <c r="E122" s="185"/>
      <c r="F122" s="185"/>
      <c r="G122" s="185"/>
      <c r="H122" s="185"/>
      <c r="I122" s="185"/>
      <c r="J122" s="186">
        <f>J522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1.84" customHeight="1">
      <c r="A123" s="9"/>
      <c r="B123" s="176"/>
      <c r="C123" s="177"/>
      <c r="D123" s="188" t="s">
        <v>135</v>
      </c>
      <c r="E123" s="177"/>
      <c r="F123" s="177"/>
      <c r="G123" s="177"/>
      <c r="H123" s="177"/>
      <c r="I123" s="177"/>
      <c r="J123" s="189">
        <f>J525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9" s="2" customFormat="1" ht="6.96" customHeight="1">
      <c r="A129" s="38"/>
      <c r="B129" s="68"/>
      <c r="C129" s="69"/>
      <c r="D129" s="69"/>
      <c r="E129" s="69"/>
      <c r="F129" s="69"/>
      <c r="G129" s="69"/>
      <c r="H129" s="69"/>
      <c r="I129" s="69"/>
      <c r="J129" s="69"/>
      <c r="K129" s="69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24.96" customHeight="1">
      <c r="A130" s="38"/>
      <c r="B130" s="39"/>
      <c r="C130" s="23" t="s">
        <v>136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16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171" t="str">
        <f>E7</f>
        <v>11_210401</v>
      </c>
      <c r="F133" s="32"/>
      <c r="G133" s="32"/>
      <c r="H133" s="32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100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76" t="str">
        <f>E9</f>
        <v>Brigádnická 706/6 - Udržovací práce bytu č. 6</v>
      </c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20</v>
      </c>
      <c r="D137" s="40"/>
      <c r="E137" s="40"/>
      <c r="F137" s="27" t="str">
        <f>F12</f>
        <v>Brigádnická 706, Ostrov</v>
      </c>
      <c r="G137" s="40"/>
      <c r="H137" s="40"/>
      <c r="I137" s="32" t="s">
        <v>22</v>
      </c>
      <c r="J137" s="79" t="str">
        <f>IF(J12="","",J12)</f>
        <v>23. 8. 2021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24</v>
      </c>
      <c r="D139" s="40"/>
      <c r="E139" s="40"/>
      <c r="F139" s="27" t="str">
        <f>E15</f>
        <v>Město Ostrov</v>
      </c>
      <c r="G139" s="40"/>
      <c r="H139" s="40"/>
      <c r="I139" s="32" t="s">
        <v>32</v>
      </c>
      <c r="J139" s="36" t="str">
        <f>E21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30</v>
      </c>
      <c r="D140" s="40"/>
      <c r="E140" s="40"/>
      <c r="F140" s="27" t="str">
        <f>IF(E18="","",E18)</f>
        <v>Vyplň údaj</v>
      </c>
      <c r="G140" s="40"/>
      <c r="H140" s="40"/>
      <c r="I140" s="32" t="s">
        <v>35</v>
      </c>
      <c r="J140" s="36" t="str">
        <f>E24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0.32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11" customFormat="1" ht="29.28" customHeight="1">
      <c r="A142" s="190"/>
      <c r="B142" s="191"/>
      <c r="C142" s="192" t="s">
        <v>137</v>
      </c>
      <c r="D142" s="193" t="s">
        <v>63</v>
      </c>
      <c r="E142" s="193" t="s">
        <v>59</v>
      </c>
      <c r="F142" s="193" t="s">
        <v>60</v>
      </c>
      <c r="G142" s="193" t="s">
        <v>138</v>
      </c>
      <c r="H142" s="193" t="s">
        <v>139</v>
      </c>
      <c r="I142" s="193" t="s">
        <v>140</v>
      </c>
      <c r="J142" s="194" t="s">
        <v>106</v>
      </c>
      <c r="K142" s="195" t="s">
        <v>141</v>
      </c>
      <c r="L142" s="196"/>
      <c r="M142" s="100" t="s">
        <v>1</v>
      </c>
      <c r="N142" s="101" t="s">
        <v>42</v>
      </c>
      <c r="O142" s="101" t="s">
        <v>142</v>
      </c>
      <c r="P142" s="101" t="s">
        <v>143</v>
      </c>
      <c r="Q142" s="101" t="s">
        <v>144</v>
      </c>
      <c r="R142" s="101" t="s">
        <v>145</v>
      </c>
      <c r="S142" s="101" t="s">
        <v>146</v>
      </c>
      <c r="T142" s="102" t="s">
        <v>147</v>
      </c>
      <c r="U142" s="190"/>
      <c r="V142" s="190"/>
      <c r="W142" s="190"/>
      <c r="X142" s="190"/>
      <c r="Y142" s="190"/>
      <c r="Z142" s="190"/>
      <c r="AA142" s="190"/>
      <c r="AB142" s="190"/>
      <c r="AC142" s="190"/>
      <c r="AD142" s="190"/>
      <c r="AE142" s="190"/>
    </row>
    <row r="143" s="2" customFormat="1" ht="22.8" customHeight="1">
      <c r="A143" s="38"/>
      <c r="B143" s="39"/>
      <c r="C143" s="107" t="s">
        <v>148</v>
      </c>
      <c r="D143" s="40"/>
      <c r="E143" s="40"/>
      <c r="F143" s="40"/>
      <c r="G143" s="40"/>
      <c r="H143" s="40"/>
      <c r="I143" s="40"/>
      <c r="J143" s="197">
        <f>BK143</f>
        <v>0</v>
      </c>
      <c r="K143" s="40"/>
      <c r="L143" s="44"/>
      <c r="M143" s="103"/>
      <c r="N143" s="198"/>
      <c r="O143" s="104"/>
      <c r="P143" s="199">
        <f>P144+P259+P518+P525</f>
        <v>0</v>
      </c>
      <c r="Q143" s="104"/>
      <c r="R143" s="199">
        <f>R144+R259+R518+R525</f>
        <v>9.7769104400000018</v>
      </c>
      <c r="S143" s="104"/>
      <c r="T143" s="200">
        <f>T144+T259+T518+T525</f>
        <v>16.468601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77</v>
      </c>
      <c r="AU143" s="17" t="s">
        <v>108</v>
      </c>
      <c r="BK143" s="201">
        <f>BK144+BK259+BK518+BK525</f>
        <v>0</v>
      </c>
    </row>
    <row r="144" s="12" customFormat="1" ht="25.92" customHeight="1">
      <c r="A144" s="12"/>
      <c r="B144" s="202"/>
      <c r="C144" s="203"/>
      <c r="D144" s="204" t="s">
        <v>77</v>
      </c>
      <c r="E144" s="205" t="s">
        <v>149</v>
      </c>
      <c r="F144" s="205" t="s">
        <v>150</v>
      </c>
      <c r="G144" s="203"/>
      <c r="H144" s="203"/>
      <c r="I144" s="206"/>
      <c r="J144" s="189">
        <f>BK144</f>
        <v>0</v>
      </c>
      <c r="K144" s="203"/>
      <c r="L144" s="207"/>
      <c r="M144" s="208"/>
      <c r="N144" s="209"/>
      <c r="O144" s="209"/>
      <c r="P144" s="210">
        <f>P145+P164+P205+P242+P257</f>
        <v>0</v>
      </c>
      <c r="Q144" s="209"/>
      <c r="R144" s="210">
        <f>R145+R164+R205+R242+R257</f>
        <v>8.3231383000000019</v>
      </c>
      <c r="S144" s="209"/>
      <c r="T144" s="211">
        <f>T145+T164+T205+T242+T257</f>
        <v>6.9469450000000004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86</v>
      </c>
      <c r="AT144" s="213" t="s">
        <v>77</v>
      </c>
      <c r="AU144" s="213" t="s">
        <v>78</v>
      </c>
      <c r="AY144" s="212" t="s">
        <v>151</v>
      </c>
      <c r="BK144" s="214">
        <f>BK145+BK164+BK205+BK242+BK257</f>
        <v>0</v>
      </c>
    </row>
    <row r="145" s="12" customFormat="1" ht="22.8" customHeight="1">
      <c r="A145" s="12"/>
      <c r="B145" s="202"/>
      <c r="C145" s="203"/>
      <c r="D145" s="204" t="s">
        <v>77</v>
      </c>
      <c r="E145" s="215" t="s">
        <v>92</v>
      </c>
      <c r="F145" s="215" t="s">
        <v>152</v>
      </c>
      <c r="G145" s="203"/>
      <c r="H145" s="203"/>
      <c r="I145" s="206"/>
      <c r="J145" s="216">
        <f>BK145</f>
        <v>0</v>
      </c>
      <c r="K145" s="203"/>
      <c r="L145" s="207"/>
      <c r="M145" s="208"/>
      <c r="N145" s="209"/>
      <c r="O145" s="209"/>
      <c r="P145" s="210">
        <f>SUM(P146:P163)</f>
        <v>0</v>
      </c>
      <c r="Q145" s="209"/>
      <c r="R145" s="210">
        <f>SUM(R146:R163)</f>
        <v>1.1697912999999998</v>
      </c>
      <c r="S145" s="209"/>
      <c r="T145" s="211">
        <f>SUM(T146:T163)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86</v>
      </c>
      <c r="AT145" s="213" t="s">
        <v>77</v>
      </c>
      <c r="AU145" s="213" t="s">
        <v>86</v>
      </c>
      <c r="AY145" s="212" t="s">
        <v>151</v>
      </c>
      <c r="BK145" s="214">
        <f>SUM(BK146:BK163)</f>
        <v>0</v>
      </c>
    </row>
    <row r="146" s="2" customFormat="1" ht="24.15" customHeight="1">
      <c r="A146" s="38"/>
      <c r="B146" s="39"/>
      <c r="C146" s="217" t="s">
        <v>86</v>
      </c>
      <c r="D146" s="217" t="s">
        <v>153</v>
      </c>
      <c r="E146" s="218" t="s">
        <v>154</v>
      </c>
      <c r="F146" s="219" t="s">
        <v>155</v>
      </c>
      <c r="G146" s="220" t="s">
        <v>90</v>
      </c>
      <c r="H146" s="221">
        <v>6.0599999999999996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0.061969999999999997</v>
      </c>
      <c r="R146" s="227">
        <f>Q146*H146</f>
        <v>0.37553819999999993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156</v>
      </c>
      <c r="AT146" s="229" t="s">
        <v>153</v>
      </c>
      <c r="AU146" s="229" t="s">
        <v>157</v>
      </c>
      <c r="AY146" s="17" t="s">
        <v>151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157</v>
      </c>
      <c r="BK146" s="230">
        <f>ROUND(I146*H146,2)</f>
        <v>0</v>
      </c>
      <c r="BL146" s="17" t="s">
        <v>156</v>
      </c>
      <c r="BM146" s="229" t="s">
        <v>158</v>
      </c>
    </row>
    <row r="147" s="13" customFormat="1">
      <c r="A147" s="13"/>
      <c r="B147" s="231"/>
      <c r="C147" s="232"/>
      <c r="D147" s="233" t="s">
        <v>159</v>
      </c>
      <c r="E147" s="234" t="s">
        <v>1</v>
      </c>
      <c r="F147" s="235" t="s">
        <v>160</v>
      </c>
      <c r="G147" s="232"/>
      <c r="H147" s="236">
        <v>1.8300000000000001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157</v>
      </c>
      <c r="AV147" s="13" t="s">
        <v>157</v>
      </c>
      <c r="AW147" s="13" t="s">
        <v>34</v>
      </c>
      <c r="AX147" s="13" t="s">
        <v>78</v>
      </c>
      <c r="AY147" s="242" t="s">
        <v>151</v>
      </c>
    </row>
    <row r="148" s="13" customFormat="1">
      <c r="A148" s="13"/>
      <c r="B148" s="231"/>
      <c r="C148" s="232"/>
      <c r="D148" s="233" t="s">
        <v>159</v>
      </c>
      <c r="E148" s="234" t="s">
        <v>1</v>
      </c>
      <c r="F148" s="235" t="s">
        <v>161</v>
      </c>
      <c r="G148" s="232"/>
      <c r="H148" s="236">
        <v>2.5499999999999998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159</v>
      </c>
      <c r="AU148" s="242" t="s">
        <v>157</v>
      </c>
      <c r="AV148" s="13" t="s">
        <v>157</v>
      </c>
      <c r="AW148" s="13" t="s">
        <v>34</v>
      </c>
      <c r="AX148" s="13" t="s">
        <v>78</v>
      </c>
      <c r="AY148" s="242" t="s">
        <v>151</v>
      </c>
    </row>
    <row r="149" s="13" customFormat="1">
      <c r="A149" s="13"/>
      <c r="B149" s="231"/>
      <c r="C149" s="232"/>
      <c r="D149" s="233" t="s">
        <v>159</v>
      </c>
      <c r="E149" s="234" t="s">
        <v>1</v>
      </c>
      <c r="F149" s="235" t="s">
        <v>162</v>
      </c>
      <c r="G149" s="232"/>
      <c r="H149" s="236">
        <v>1.6799999999999999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159</v>
      </c>
      <c r="AU149" s="242" t="s">
        <v>157</v>
      </c>
      <c r="AV149" s="13" t="s">
        <v>157</v>
      </c>
      <c r="AW149" s="13" t="s">
        <v>34</v>
      </c>
      <c r="AX149" s="13" t="s">
        <v>78</v>
      </c>
      <c r="AY149" s="242" t="s">
        <v>151</v>
      </c>
    </row>
    <row r="150" s="14" customFormat="1">
      <c r="A150" s="14"/>
      <c r="B150" s="243"/>
      <c r="C150" s="244"/>
      <c r="D150" s="233" t="s">
        <v>159</v>
      </c>
      <c r="E150" s="245" t="s">
        <v>1</v>
      </c>
      <c r="F150" s="246" t="s">
        <v>163</v>
      </c>
      <c r="G150" s="244"/>
      <c r="H150" s="247">
        <v>6.0599999999999996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159</v>
      </c>
      <c r="AU150" s="253" t="s">
        <v>157</v>
      </c>
      <c r="AV150" s="14" t="s">
        <v>156</v>
      </c>
      <c r="AW150" s="14" t="s">
        <v>34</v>
      </c>
      <c r="AX150" s="14" t="s">
        <v>86</v>
      </c>
      <c r="AY150" s="253" t="s">
        <v>151</v>
      </c>
    </row>
    <row r="151" s="2" customFormat="1" ht="24.15" customHeight="1">
      <c r="A151" s="38"/>
      <c r="B151" s="39"/>
      <c r="C151" s="217" t="s">
        <v>157</v>
      </c>
      <c r="D151" s="217" t="s">
        <v>153</v>
      </c>
      <c r="E151" s="218" t="s">
        <v>164</v>
      </c>
      <c r="F151" s="219" t="s">
        <v>165</v>
      </c>
      <c r="G151" s="220" t="s">
        <v>90</v>
      </c>
      <c r="H151" s="221">
        <v>1.6000000000000001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0.079210000000000003</v>
      </c>
      <c r="R151" s="227">
        <f>Q151*H151</f>
        <v>0.12673600000000002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156</v>
      </c>
      <c r="AT151" s="229" t="s">
        <v>153</v>
      </c>
      <c r="AU151" s="229" t="s">
        <v>157</v>
      </c>
      <c r="AY151" s="17" t="s">
        <v>151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157</v>
      </c>
      <c r="BK151" s="230">
        <f>ROUND(I151*H151,2)</f>
        <v>0</v>
      </c>
      <c r="BL151" s="17" t="s">
        <v>156</v>
      </c>
      <c r="BM151" s="229" t="s">
        <v>166</v>
      </c>
    </row>
    <row r="152" s="13" customFormat="1">
      <c r="A152" s="13"/>
      <c r="B152" s="231"/>
      <c r="C152" s="232"/>
      <c r="D152" s="233" t="s">
        <v>159</v>
      </c>
      <c r="E152" s="234" t="s">
        <v>1</v>
      </c>
      <c r="F152" s="235" t="s">
        <v>167</v>
      </c>
      <c r="G152" s="232"/>
      <c r="H152" s="236">
        <v>1.6000000000000001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159</v>
      </c>
      <c r="AU152" s="242" t="s">
        <v>157</v>
      </c>
      <c r="AV152" s="13" t="s">
        <v>157</v>
      </c>
      <c r="AW152" s="13" t="s">
        <v>34</v>
      </c>
      <c r="AX152" s="13" t="s">
        <v>78</v>
      </c>
      <c r="AY152" s="242" t="s">
        <v>151</v>
      </c>
    </row>
    <row r="153" s="14" customFormat="1">
      <c r="A153" s="14"/>
      <c r="B153" s="243"/>
      <c r="C153" s="244"/>
      <c r="D153" s="233" t="s">
        <v>159</v>
      </c>
      <c r="E153" s="245" t="s">
        <v>1</v>
      </c>
      <c r="F153" s="246" t="s">
        <v>163</v>
      </c>
      <c r="G153" s="244"/>
      <c r="H153" s="247">
        <v>1.6000000000000001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159</v>
      </c>
      <c r="AU153" s="253" t="s">
        <v>157</v>
      </c>
      <c r="AV153" s="14" t="s">
        <v>156</v>
      </c>
      <c r="AW153" s="14" t="s">
        <v>34</v>
      </c>
      <c r="AX153" s="14" t="s">
        <v>86</v>
      </c>
      <c r="AY153" s="253" t="s">
        <v>151</v>
      </c>
    </row>
    <row r="154" s="2" customFormat="1" ht="24.15" customHeight="1">
      <c r="A154" s="38"/>
      <c r="B154" s="39"/>
      <c r="C154" s="217" t="s">
        <v>92</v>
      </c>
      <c r="D154" s="217" t="s">
        <v>153</v>
      </c>
      <c r="E154" s="218" t="s">
        <v>168</v>
      </c>
      <c r="F154" s="219" t="s">
        <v>169</v>
      </c>
      <c r="G154" s="220" t="s">
        <v>90</v>
      </c>
      <c r="H154" s="221">
        <v>1.75</v>
      </c>
      <c r="I154" s="222"/>
      <c r="J154" s="223">
        <f>ROUND(I154*H154,2)</f>
        <v>0</v>
      </c>
      <c r="K154" s="224"/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0.058970000000000002</v>
      </c>
      <c r="R154" s="227">
        <f>Q154*H154</f>
        <v>0.1031975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156</v>
      </c>
      <c r="AT154" s="229" t="s">
        <v>153</v>
      </c>
      <c r="AU154" s="229" t="s">
        <v>157</v>
      </c>
      <c r="AY154" s="17" t="s">
        <v>151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157</v>
      </c>
      <c r="BK154" s="230">
        <f>ROUND(I154*H154,2)</f>
        <v>0</v>
      </c>
      <c r="BL154" s="17" t="s">
        <v>156</v>
      </c>
      <c r="BM154" s="229" t="s">
        <v>170</v>
      </c>
    </row>
    <row r="155" s="15" customFormat="1">
      <c r="A155" s="15"/>
      <c r="B155" s="254"/>
      <c r="C155" s="255"/>
      <c r="D155" s="233" t="s">
        <v>159</v>
      </c>
      <c r="E155" s="256" t="s">
        <v>1</v>
      </c>
      <c r="F155" s="257" t="s">
        <v>171</v>
      </c>
      <c r="G155" s="255"/>
      <c r="H155" s="256" t="s">
        <v>1</v>
      </c>
      <c r="I155" s="258"/>
      <c r="J155" s="255"/>
      <c r="K155" s="255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159</v>
      </c>
      <c r="AU155" s="263" t="s">
        <v>157</v>
      </c>
      <c r="AV155" s="15" t="s">
        <v>86</v>
      </c>
      <c r="AW155" s="15" t="s">
        <v>34</v>
      </c>
      <c r="AX155" s="15" t="s">
        <v>78</v>
      </c>
      <c r="AY155" s="263" t="s">
        <v>151</v>
      </c>
    </row>
    <row r="156" s="13" customFormat="1">
      <c r="A156" s="13"/>
      <c r="B156" s="231"/>
      <c r="C156" s="232"/>
      <c r="D156" s="233" t="s">
        <v>159</v>
      </c>
      <c r="E156" s="234" t="s">
        <v>1</v>
      </c>
      <c r="F156" s="235" t="s">
        <v>172</v>
      </c>
      <c r="G156" s="232"/>
      <c r="H156" s="236">
        <v>1.75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159</v>
      </c>
      <c r="AU156" s="242" t="s">
        <v>157</v>
      </c>
      <c r="AV156" s="13" t="s">
        <v>157</v>
      </c>
      <c r="AW156" s="13" t="s">
        <v>34</v>
      </c>
      <c r="AX156" s="13" t="s">
        <v>78</v>
      </c>
      <c r="AY156" s="242" t="s">
        <v>151</v>
      </c>
    </row>
    <row r="157" s="14" customFormat="1">
      <c r="A157" s="14"/>
      <c r="B157" s="243"/>
      <c r="C157" s="244"/>
      <c r="D157" s="233" t="s">
        <v>159</v>
      </c>
      <c r="E157" s="245" t="s">
        <v>1</v>
      </c>
      <c r="F157" s="246" t="s">
        <v>163</v>
      </c>
      <c r="G157" s="244"/>
      <c r="H157" s="247">
        <v>1.75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159</v>
      </c>
      <c r="AU157" s="253" t="s">
        <v>157</v>
      </c>
      <c r="AV157" s="14" t="s">
        <v>156</v>
      </c>
      <c r="AW157" s="14" t="s">
        <v>34</v>
      </c>
      <c r="AX157" s="14" t="s">
        <v>86</v>
      </c>
      <c r="AY157" s="253" t="s">
        <v>151</v>
      </c>
    </row>
    <row r="158" s="2" customFormat="1" ht="24.15" customHeight="1">
      <c r="A158" s="38"/>
      <c r="B158" s="39"/>
      <c r="C158" s="217" t="s">
        <v>156</v>
      </c>
      <c r="D158" s="217" t="s">
        <v>153</v>
      </c>
      <c r="E158" s="218" t="s">
        <v>173</v>
      </c>
      <c r="F158" s="219" t="s">
        <v>174</v>
      </c>
      <c r="G158" s="220" t="s">
        <v>90</v>
      </c>
      <c r="H158" s="221">
        <v>2.8799999999999999</v>
      </c>
      <c r="I158" s="222"/>
      <c r="J158" s="223">
        <f>ROUND(I158*H158,2)</f>
        <v>0</v>
      </c>
      <c r="K158" s="224"/>
      <c r="L158" s="44"/>
      <c r="M158" s="225" t="s">
        <v>1</v>
      </c>
      <c r="N158" s="226" t="s">
        <v>44</v>
      </c>
      <c r="O158" s="91"/>
      <c r="P158" s="227">
        <f>O158*H158</f>
        <v>0</v>
      </c>
      <c r="Q158" s="227">
        <v>0.049630000000000001</v>
      </c>
      <c r="R158" s="227">
        <f>Q158*H158</f>
        <v>0.14293439999999999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156</v>
      </c>
      <c r="AT158" s="229" t="s">
        <v>153</v>
      </c>
      <c r="AU158" s="229" t="s">
        <v>157</v>
      </c>
      <c r="AY158" s="17" t="s">
        <v>151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157</v>
      </c>
      <c r="BK158" s="230">
        <f>ROUND(I158*H158,2)</f>
        <v>0</v>
      </c>
      <c r="BL158" s="17" t="s">
        <v>156</v>
      </c>
      <c r="BM158" s="229" t="s">
        <v>175</v>
      </c>
    </row>
    <row r="159" s="13" customFormat="1">
      <c r="A159" s="13"/>
      <c r="B159" s="231"/>
      <c r="C159" s="232"/>
      <c r="D159" s="233" t="s">
        <v>159</v>
      </c>
      <c r="E159" s="234" t="s">
        <v>1</v>
      </c>
      <c r="F159" s="235" t="s">
        <v>176</v>
      </c>
      <c r="G159" s="232"/>
      <c r="H159" s="236">
        <v>2.8799999999999999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159</v>
      </c>
      <c r="AU159" s="242" t="s">
        <v>157</v>
      </c>
      <c r="AV159" s="13" t="s">
        <v>157</v>
      </c>
      <c r="AW159" s="13" t="s">
        <v>34</v>
      </c>
      <c r="AX159" s="13" t="s">
        <v>86</v>
      </c>
      <c r="AY159" s="242" t="s">
        <v>151</v>
      </c>
    </row>
    <row r="160" s="2" customFormat="1" ht="14.4" customHeight="1">
      <c r="A160" s="38"/>
      <c r="B160" s="39"/>
      <c r="C160" s="217" t="s">
        <v>177</v>
      </c>
      <c r="D160" s="217" t="s">
        <v>153</v>
      </c>
      <c r="E160" s="218" t="s">
        <v>178</v>
      </c>
      <c r="F160" s="219" t="s">
        <v>179</v>
      </c>
      <c r="G160" s="220" t="s">
        <v>90</v>
      </c>
      <c r="H160" s="221">
        <v>1.46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44</v>
      </c>
      <c r="O160" s="91"/>
      <c r="P160" s="227">
        <f>O160*H160</f>
        <v>0</v>
      </c>
      <c r="Q160" s="227">
        <v>0.28861999999999999</v>
      </c>
      <c r="R160" s="227">
        <f>Q160*H160</f>
        <v>0.42138519999999996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156</v>
      </c>
      <c r="AT160" s="229" t="s">
        <v>153</v>
      </c>
      <c r="AU160" s="229" t="s">
        <v>157</v>
      </c>
      <c r="AY160" s="17" t="s">
        <v>151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157</v>
      </c>
      <c r="BK160" s="230">
        <f>ROUND(I160*H160,2)</f>
        <v>0</v>
      </c>
      <c r="BL160" s="17" t="s">
        <v>156</v>
      </c>
      <c r="BM160" s="229" t="s">
        <v>180</v>
      </c>
    </row>
    <row r="161" s="13" customFormat="1">
      <c r="A161" s="13"/>
      <c r="B161" s="231"/>
      <c r="C161" s="232"/>
      <c r="D161" s="233" t="s">
        <v>159</v>
      </c>
      <c r="E161" s="234" t="s">
        <v>1</v>
      </c>
      <c r="F161" s="235" t="s">
        <v>181</v>
      </c>
      <c r="G161" s="232"/>
      <c r="H161" s="236">
        <v>0.56000000000000005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159</v>
      </c>
      <c r="AU161" s="242" t="s">
        <v>157</v>
      </c>
      <c r="AV161" s="13" t="s">
        <v>157</v>
      </c>
      <c r="AW161" s="13" t="s">
        <v>34</v>
      </c>
      <c r="AX161" s="13" t="s">
        <v>78</v>
      </c>
      <c r="AY161" s="242" t="s">
        <v>151</v>
      </c>
    </row>
    <row r="162" s="13" customFormat="1">
      <c r="A162" s="13"/>
      <c r="B162" s="231"/>
      <c r="C162" s="232"/>
      <c r="D162" s="233" t="s">
        <v>159</v>
      </c>
      <c r="E162" s="234" t="s">
        <v>1</v>
      </c>
      <c r="F162" s="235" t="s">
        <v>182</v>
      </c>
      <c r="G162" s="232"/>
      <c r="H162" s="236">
        <v>0.90000000000000002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159</v>
      </c>
      <c r="AU162" s="242" t="s">
        <v>157</v>
      </c>
      <c r="AV162" s="13" t="s">
        <v>157</v>
      </c>
      <c r="AW162" s="13" t="s">
        <v>34</v>
      </c>
      <c r="AX162" s="13" t="s">
        <v>78</v>
      </c>
      <c r="AY162" s="242" t="s">
        <v>151</v>
      </c>
    </row>
    <row r="163" s="14" customFormat="1">
      <c r="A163" s="14"/>
      <c r="B163" s="243"/>
      <c r="C163" s="244"/>
      <c r="D163" s="233" t="s">
        <v>159</v>
      </c>
      <c r="E163" s="245" t="s">
        <v>1</v>
      </c>
      <c r="F163" s="246" t="s">
        <v>163</v>
      </c>
      <c r="G163" s="244"/>
      <c r="H163" s="247">
        <v>1.46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159</v>
      </c>
      <c r="AU163" s="253" t="s">
        <v>157</v>
      </c>
      <c r="AV163" s="14" t="s">
        <v>156</v>
      </c>
      <c r="AW163" s="14" t="s">
        <v>34</v>
      </c>
      <c r="AX163" s="14" t="s">
        <v>86</v>
      </c>
      <c r="AY163" s="253" t="s">
        <v>151</v>
      </c>
    </row>
    <row r="164" s="12" customFormat="1" ht="22.8" customHeight="1">
      <c r="A164" s="12"/>
      <c r="B164" s="202"/>
      <c r="C164" s="203"/>
      <c r="D164" s="204" t="s">
        <v>77</v>
      </c>
      <c r="E164" s="215" t="s">
        <v>183</v>
      </c>
      <c r="F164" s="215" t="s">
        <v>184</v>
      </c>
      <c r="G164" s="203"/>
      <c r="H164" s="203"/>
      <c r="I164" s="206"/>
      <c r="J164" s="216">
        <f>BK164</f>
        <v>0</v>
      </c>
      <c r="K164" s="203"/>
      <c r="L164" s="207"/>
      <c r="M164" s="208"/>
      <c r="N164" s="209"/>
      <c r="O164" s="209"/>
      <c r="P164" s="210">
        <f>SUM(P165:P204)</f>
        <v>0</v>
      </c>
      <c r="Q164" s="209"/>
      <c r="R164" s="210">
        <f>SUM(R165:R204)</f>
        <v>7.1275538000000012</v>
      </c>
      <c r="S164" s="209"/>
      <c r="T164" s="211">
        <f>SUM(T165:T204)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86</v>
      </c>
      <c r="AT164" s="213" t="s">
        <v>77</v>
      </c>
      <c r="AU164" s="213" t="s">
        <v>86</v>
      </c>
      <c r="AY164" s="212" t="s">
        <v>151</v>
      </c>
      <c r="BK164" s="214">
        <f>SUM(BK165:BK204)</f>
        <v>0</v>
      </c>
    </row>
    <row r="165" s="2" customFormat="1" ht="24.15" customHeight="1">
      <c r="A165" s="38"/>
      <c r="B165" s="39"/>
      <c r="C165" s="217" t="s">
        <v>183</v>
      </c>
      <c r="D165" s="217" t="s">
        <v>153</v>
      </c>
      <c r="E165" s="218" t="s">
        <v>185</v>
      </c>
      <c r="F165" s="219" t="s">
        <v>186</v>
      </c>
      <c r="G165" s="220" t="s">
        <v>90</v>
      </c>
      <c r="H165" s="221">
        <v>54.305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0.00025999999999999998</v>
      </c>
      <c r="R165" s="227">
        <f>Q165*H165</f>
        <v>0.014119299999999998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156</v>
      </c>
      <c r="AT165" s="229" t="s">
        <v>153</v>
      </c>
      <c r="AU165" s="229" t="s">
        <v>157</v>
      </c>
      <c r="AY165" s="17" t="s">
        <v>151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157</v>
      </c>
      <c r="BK165" s="230">
        <f>ROUND(I165*H165,2)</f>
        <v>0</v>
      </c>
      <c r="BL165" s="17" t="s">
        <v>156</v>
      </c>
      <c r="BM165" s="229" t="s">
        <v>187</v>
      </c>
    </row>
    <row r="166" s="13" customFormat="1">
      <c r="A166" s="13"/>
      <c r="B166" s="231"/>
      <c r="C166" s="232"/>
      <c r="D166" s="233" t="s">
        <v>159</v>
      </c>
      <c r="E166" s="234" t="s">
        <v>1</v>
      </c>
      <c r="F166" s="235" t="s">
        <v>93</v>
      </c>
      <c r="G166" s="232"/>
      <c r="H166" s="236">
        <v>54.305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159</v>
      </c>
      <c r="AU166" s="242" t="s">
        <v>157</v>
      </c>
      <c r="AV166" s="13" t="s">
        <v>157</v>
      </c>
      <c r="AW166" s="13" t="s">
        <v>34</v>
      </c>
      <c r="AX166" s="13" t="s">
        <v>86</v>
      </c>
      <c r="AY166" s="242" t="s">
        <v>151</v>
      </c>
    </row>
    <row r="167" s="2" customFormat="1" ht="24.15" customHeight="1">
      <c r="A167" s="38"/>
      <c r="B167" s="39"/>
      <c r="C167" s="217" t="s">
        <v>188</v>
      </c>
      <c r="D167" s="217" t="s">
        <v>153</v>
      </c>
      <c r="E167" s="218" t="s">
        <v>189</v>
      </c>
      <c r="F167" s="219" t="s">
        <v>190</v>
      </c>
      <c r="G167" s="220" t="s">
        <v>90</v>
      </c>
      <c r="H167" s="221">
        <v>54.305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0.0043800000000000002</v>
      </c>
      <c r="R167" s="227">
        <f>Q167*H167</f>
        <v>0.23785590000000001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156</v>
      </c>
      <c r="AT167" s="229" t="s">
        <v>153</v>
      </c>
      <c r="AU167" s="229" t="s">
        <v>157</v>
      </c>
      <c r="AY167" s="17" t="s">
        <v>151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157</v>
      </c>
      <c r="BK167" s="230">
        <f>ROUND(I167*H167,2)</f>
        <v>0</v>
      </c>
      <c r="BL167" s="17" t="s">
        <v>156</v>
      </c>
      <c r="BM167" s="229" t="s">
        <v>191</v>
      </c>
    </row>
    <row r="168" s="13" customFormat="1">
      <c r="A168" s="13"/>
      <c r="B168" s="231"/>
      <c r="C168" s="232"/>
      <c r="D168" s="233" t="s">
        <v>159</v>
      </c>
      <c r="E168" s="234" t="s">
        <v>1</v>
      </c>
      <c r="F168" s="235" t="s">
        <v>93</v>
      </c>
      <c r="G168" s="232"/>
      <c r="H168" s="236">
        <v>54.305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159</v>
      </c>
      <c r="AU168" s="242" t="s">
        <v>157</v>
      </c>
      <c r="AV168" s="13" t="s">
        <v>157</v>
      </c>
      <c r="AW168" s="13" t="s">
        <v>34</v>
      </c>
      <c r="AX168" s="13" t="s">
        <v>86</v>
      </c>
      <c r="AY168" s="242" t="s">
        <v>151</v>
      </c>
    </row>
    <row r="169" s="2" customFormat="1" ht="24.15" customHeight="1">
      <c r="A169" s="38"/>
      <c r="B169" s="39"/>
      <c r="C169" s="217" t="s">
        <v>192</v>
      </c>
      <c r="D169" s="217" t="s">
        <v>153</v>
      </c>
      <c r="E169" s="218" t="s">
        <v>193</v>
      </c>
      <c r="F169" s="219" t="s">
        <v>194</v>
      </c>
      <c r="G169" s="220" t="s">
        <v>90</v>
      </c>
      <c r="H169" s="221">
        <v>54.305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0.0030000000000000001</v>
      </c>
      <c r="R169" s="227">
        <f>Q169*H169</f>
        <v>0.162915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156</v>
      </c>
      <c r="AT169" s="229" t="s">
        <v>153</v>
      </c>
      <c r="AU169" s="229" t="s">
        <v>157</v>
      </c>
      <c r="AY169" s="17" t="s">
        <v>151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157</v>
      </c>
      <c r="BK169" s="230">
        <f>ROUND(I169*H169,2)</f>
        <v>0</v>
      </c>
      <c r="BL169" s="17" t="s">
        <v>156</v>
      </c>
      <c r="BM169" s="229" t="s">
        <v>195</v>
      </c>
    </row>
    <row r="170" s="13" customFormat="1">
      <c r="A170" s="13"/>
      <c r="B170" s="231"/>
      <c r="C170" s="232"/>
      <c r="D170" s="233" t="s">
        <v>159</v>
      </c>
      <c r="E170" s="234" t="s">
        <v>1</v>
      </c>
      <c r="F170" s="235" t="s">
        <v>93</v>
      </c>
      <c r="G170" s="232"/>
      <c r="H170" s="236">
        <v>54.305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159</v>
      </c>
      <c r="AU170" s="242" t="s">
        <v>157</v>
      </c>
      <c r="AV170" s="13" t="s">
        <v>157</v>
      </c>
      <c r="AW170" s="13" t="s">
        <v>34</v>
      </c>
      <c r="AX170" s="13" t="s">
        <v>86</v>
      </c>
      <c r="AY170" s="242" t="s">
        <v>151</v>
      </c>
    </row>
    <row r="171" s="2" customFormat="1" ht="24.15" customHeight="1">
      <c r="A171" s="38"/>
      <c r="B171" s="39"/>
      <c r="C171" s="217" t="s">
        <v>196</v>
      </c>
      <c r="D171" s="217" t="s">
        <v>153</v>
      </c>
      <c r="E171" s="218" t="s">
        <v>197</v>
      </c>
      <c r="F171" s="219" t="s">
        <v>198</v>
      </c>
      <c r="G171" s="220" t="s">
        <v>90</v>
      </c>
      <c r="H171" s="221">
        <v>158.69999999999999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0.00025999999999999998</v>
      </c>
      <c r="R171" s="227">
        <f>Q171*H171</f>
        <v>0.041261999999999993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156</v>
      </c>
      <c r="AT171" s="229" t="s">
        <v>153</v>
      </c>
      <c r="AU171" s="229" t="s">
        <v>157</v>
      </c>
      <c r="AY171" s="17" t="s">
        <v>151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157</v>
      </c>
      <c r="BK171" s="230">
        <f>ROUND(I171*H171,2)</f>
        <v>0</v>
      </c>
      <c r="BL171" s="17" t="s">
        <v>156</v>
      </c>
      <c r="BM171" s="229" t="s">
        <v>199</v>
      </c>
    </row>
    <row r="172" s="13" customFormat="1">
      <c r="A172" s="13"/>
      <c r="B172" s="231"/>
      <c r="C172" s="232"/>
      <c r="D172" s="233" t="s">
        <v>159</v>
      </c>
      <c r="E172" s="234" t="s">
        <v>1</v>
      </c>
      <c r="F172" s="235" t="s">
        <v>97</v>
      </c>
      <c r="G172" s="232"/>
      <c r="H172" s="236">
        <v>158.69999999999999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159</v>
      </c>
      <c r="AU172" s="242" t="s">
        <v>157</v>
      </c>
      <c r="AV172" s="13" t="s">
        <v>157</v>
      </c>
      <c r="AW172" s="13" t="s">
        <v>34</v>
      </c>
      <c r="AX172" s="13" t="s">
        <v>86</v>
      </c>
      <c r="AY172" s="242" t="s">
        <v>151</v>
      </c>
    </row>
    <row r="173" s="2" customFormat="1" ht="24.15" customHeight="1">
      <c r="A173" s="38"/>
      <c r="B173" s="39"/>
      <c r="C173" s="217" t="s">
        <v>200</v>
      </c>
      <c r="D173" s="217" t="s">
        <v>153</v>
      </c>
      <c r="E173" s="218" t="s">
        <v>201</v>
      </c>
      <c r="F173" s="219" t="s">
        <v>202</v>
      </c>
      <c r="G173" s="220" t="s">
        <v>90</v>
      </c>
      <c r="H173" s="221">
        <v>158.69999999999999</v>
      </c>
      <c r="I173" s="222"/>
      <c r="J173" s="223">
        <f>ROUND(I173*H173,2)</f>
        <v>0</v>
      </c>
      <c r="K173" s="224"/>
      <c r="L173" s="44"/>
      <c r="M173" s="225" t="s">
        <v>1</v>
      </c>
      <c r="N173" s="226" t="s">
        <v>44</v>
      </c>
      <c r="O173" s="91"/>
      <c r="P173" s="227">
        <f>O173*H173</f>
        <v>0</v>
      </c>
      <c r="Q173" s="227">
        <v>0.0043800000000000002</v>
      </c>
      <c r="R173" s="227">
        <f>Q173*H173</f>
        <v>0.695106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156</v>
      </c>
      <c r="AT173" s="229" t="s">
        <v>153</v>
      </c>
      <c r="AU173" s="229" t="s">
        <v>157</v>
      </c>
      <c r="AY173" s="17" t="s">
        <v>151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157</v>
      </c>
      <c r="BK173" s="230">
        <f>ROUND(I173*H173,2)</f>
        <v>0</v>
      </c>
      <c r="BL173" s="17" t="s">
        <v>156</v>
      </c>
      <c r="BM173" s="229" t="s">
        <v>203</v>
      </c>
    </row>
    <row r="174" s="13" customFormat="1">
      <c r="A174" s="13"/>
      <c r="B174" s="231"/>
      <c r="C174" s="232"/>
      <c r="D174" s="233" t="s">
        <v>159</v>
      </c>
      <c r="E174" s="234" t="s">
        <v>1</v>
      </c>
      <c r="F174" s="235" t="s">
        <v>97</v>
      </c>
      <c r="G174" s="232"/>
      <c r="H174" s="236">
        <v>158.69999999999999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159</v>
      </c>
      <c r="AU174" s="242" t="s">
        <v>157</v>
      </c>
      <c r="AV174" s="13" t="s">
        <v>157</v>
      </c>
      <c r="AW174" s="13" t="s">
        <v>34</v>
      </c>
      <c r="AX174" s="13" t="s">
        <v>86</v>
      </c>
      <c r="AY174" s="242" t="s">
        <v>151</v>
      </c>
    </row>
    <row r="175" s="2" customFormat="1" ht="24.15" customHeight="1">
      <c r="A175" s="38"/>
      <c r="B175" s="39"/>
      <c r="C175" s="217" t="s">
        <v>204</v>
      </c>
      <c r="D175" s="217" t="s">
        <v>153</v>
      </c>
      <c r="E175" s="218" t="s">
        <v>205</v>
      </c>
      <c r="F175" s="219" t="s">
        <v>206</v>
      </c>
      <c r="G175" s="220" t="s">
        <v>90</v>
      </c>
      <c r="H175" s="221">
        <v>136.08500000000001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0.0030000000000000001</v>
      </c>
      <c r="R175" s="227">
        <f>Q175*H175</f>
        <v>0.40825500000000003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156</v>
      </c>
      <c r="AT175" s="229" t="s">
        <v>153</v>
      </c>
      <c r="AU175" s="229" t="s">
        <v>157</v>
      </c>
      <c r="AY175" s="17" t="s">
        <v>151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157</v>
      </c>
      <c r="BK175" s="230">
        <f>ROUND(I175*H175,2)</f>
        <v>0</v>
      </c>
      <c r="BL175" s="17" t="s">
        <v>156</v>
      </c>
      <c r="BM175" s="229" t="s">
        <v>207</v>
      </c>
    </row>
    <row r="176" s="13" customFormat="1">
      <c r="A176" s="13"/>
      <c r="B176" s="231"/>
      <c r="C176" s="232"/>
      <c r="D176" s="233" t="s">
        <v>159</v>
      </c>
      <c r="E176" s="234" t="s">
        <v>1</v>
      </c>
      <c r="F176" s="235" t="s">
        <v>97</v>
      </c>
      <c r="G176" s="232"/>
      <c r="H176" s="236">
        <v>158.69999999999999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159</v>
      </c>
      <c r="AU176" s="242" t="s">
        <v>157</v>
      </c>
      <c r="AV176" s="13" t="s">
        <v>157</v>
      </c>
      <c r="AW176" s="13" t="s">
        <v>34</v>
      </c>
      <c r="AX176" s="13" t="s">
        <v>78</v>
      </c>
      <c r="AY176" s="242" t="s">
        <v>151</v>
      </c>
    </row>
    <row r="177" s="13" customFormat="1">
      <c r="A177" s="13"/>
      <c r="B177" s="231"/>
      <c r="C177" s="232"/>
      <c r="D177" s="233" t="s">
        <v>159</v>
      </c>
      <c r="E177" s="234" t="s">
        <v>1</v>
      </c>
      <c r="F177" s="235" t="s">
        <v>208</v>
      </c>
      <c r="G177" s="232"/>
      <c r="H177" s="236">
        <v>-22.614999999999998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159</v>
      </c>
      <c r="AU177" s="242" t="s">
        <v>157</v>
      </c>
      <c r="AV177" s="13" t="s">
        <v>157</v>
      </c>
      <c r="AW177" s="13" t="s">
        <v>34</v>
      </c>
      <c r="AX177" s="13" t="s">
        <v>78</v>
      </c>
      <c r="AY177" s="242" t="s">
        <v>151</v>
      </c>
    </row>
    <row r="178" s="14" customFormat="1">
      <c r="A178" s="14"/>
      <c r="B178" s="243"/>
      <c r="C178" s="244"/>
      <c r="D178" s="233" t="s">
        <v>159</v>
      </c>
      <c r="E178" s="245" t="s">
        <v>1</v>
      </c>
      <c r="F178" s="246" t="s">
        <v>163</v>
      </c>
      <c r="G178" s="244"/>
      <c r="H178" s="247">
        <v>136.08500000000001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159</v>
      </c>
      <c r="AU178" s="253" t="s">
        <v>157</v>
      </c>
      <c r="AV178" s="14" t="s">
        <v>156</v>
      </c>
      <c r="AW178" s="14" t="s">
        <v>34</v>
      </c>
      <c r="AX178" s="14" t="s">
        <v>86</v>
      </c>
      <c r="AY178" s="253" t="s">
        <v>151</v>
      </c>
    </row>
    <row r="179" s="2" customFormat="1" ht="24.15" customHeight="1">
      <c r="A179" s="38"/>
      <c r="B179" s="39"/>
      <c r="C179" s="217" t="s">
        <v>209</v>
      </c>
      <c r="D179" s="217" t="s">
        <v>153</v>
      </c>
      <c r="E179" s="218" t="s">
        <v>210</v>
      </c>
      <c r="F179" s="219" t="s">
        <v>211</v>
      </c>
      <c r="G179" s="220" t="s">
        <v>90</v>
      </c>
      <c r="H179" s="221">
        <v>19.225000000000001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0.015400000000000001</v>
      </c>
      <c r="R179" s="227">
        <f>Q179*H179</f>
        <v>0.29606500000000002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156</v>
      </c>
      <c r="AT179" s="229" t="s">
        <v>153</v>
      </c>
      <c r="AU179" s="229" t="s">
        <v>157</v>
      </c>
      <c r="AY179" s="17" t="s">
        <v>151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157</v>
      </c>
      <c r="BK179" s="230">
        <f>ROUND(I179*H179,2)</f>
        <v>0</v>
      </c>
      <c r="BL179" s="17" t="s">
        <v>156</v>
      </c>
      <c r="BM179" s="229" t="s">
        <v>212</v>
      </c>
    </row>
    <row r="180" s="13" customFormat="1">
      <c r="A180" s="13"/>
      <c r="B180" s="231"/>
      <c r="C180" s="232"/>
      <c r="D180" s="233" t="s">
        <v>159</v>
      </c>
      <c r="E180" s="234" t="s">
        <v>1</v>
      </c>
      <c r="F180" s="235" t="s">
        <v>213</v>
      </c>
      <c r="G180" s="232"/>
      <c r="H180" s="236">
        <v>19.225000000000001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159</v>
      </c>
      <c r="AU180" s="242" t="s">
        <v>157</v>
      </c>
      <c r="AV180" s="13" t="s">
        <v>157</v>
      </c>
      <c r="AW180" s="13" t="s">
        <v>34</v>
      </c>
      <c r="AX180" s="13" t="s">
        <v>78</v>
      </c>
      <c r="AY180" s="242" t="s">
        <v>151</v>
      </c>
    </row>
    <row r="181" s="14" customFormat="1">
      <c r="A181" s="14"/>
      <c r="B181" s="243"/>
      <c r="C181" s="244"/>
      <c r="D181" s="233" t="s">
        <v>159</v>
      </c>
      <c r="E181" s="245" t="s">
        <v>1</v>
      </c>
      <c r="F181" s="246" t="s">
        <v>163</v>
      </c>
      <c r="G181" s="244"/>
      <c r="H181" s="247">
        <v>19.225000000000001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159</v>
      </c>
      <c r="AU181" s="253" t="s">
        <v>157</v>
      </c>
      <c r="AV181" s="14" t="s">
        <v>156</v>
      </c>
      <c r="AW181" s="14" t="s">
        <v>34</v>
      </c>
      <c r="AX181" s="14" t="s">
        <v>86</v>
      </c>
      <c r="AY181" s="253" t="s">
        <v>151</v>
      </c>
    </row>
    <row r="182" s="2" customFormat="1" ht="24.15" customHeight="1">
      <c r="A182" s="38"/>
      <c r="B182" s="39"/>
      <c r="C182" s="217" t="s">
        <v>214</v>
      </c>
      <c r="D182" s="217" t="s">
        <v>153</v>
      </c>
      <c r="E182" s="218" t="s">
        <v>215</v>
      </c>
      <c r="F182" s="219" t="s">
        <v>216</v>
      </c>
      <c r="G182" s="220" t="s">
        <v>90</v>
      </c>
      <c r="H182" s="221">
        <v>3.3849999999999998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0.038899999999999997</v>
      </c>
      <c r="R182" s="227">
        <f>Q182*H182</f>
        <v>0.13167649999999997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156</v>
      </c>
      <c r="AT182" s="229" t="s">
        <v>153</v>
      </c>
      <c r="AU182" s="229" t="s">
        <v>157</v>
      </c>
      <c r="AY182" s="17" t="s">
        <v>151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157</v>
      </c>
      <c r="BK182" s="230">
        <f>ROUND(I182*H182,2)</f>
        <v>0</v>
      </c>
      <c r="BL182" s="17" t="s">
        <v>156</v>
      </c>
      <c r="BM182" s="229" t="s">
        <v>217</v>
      </c>
    </row>
    <row r="183" s="13" customFormat="1">
      <c r="A183" s="13"/>
      <c r="B183" s="231"/>
      <c r="C183" s="232"/>
      <c r="D183" s="233" t="s">
        <v>159</v>
      </c>
      <c r="E183" s="234" t="s">
        <v>1</v>
      </c>
      <c r="F183" s="235" t="s">
        <v>218</v>
      </c>
      <c r="G183" s="232"/>
      <c r="H183" s="236">
        <v>0.71999999999999997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159</v>
      </c>
      <c r="AU183" s="242" t="s">
        <v>157</v>
      </c>
      <c r="AV183" s="13" t="s">
        <v>157</v>
      </c>
      <c r="AW183" s="13" t="s">
        <v>34</v>
      </c>
      <c r="AX183" s="13" t="s">
        <v>78</v>
      </c>
      <c r="AY183" s="242" t="s">
        <v>151</v>
      </c>
    </row>
    <row r="184" s="13" customFormat="1">
      <c r="A184" s="13"/>
      <c r="B184" s="231"/>
      <c r="C184" s="232"/>
      <c r="D184" s="233" t="s">
        <v>159</v>
      </c>
      <c r="E184" s="234" t="s">
        <v>1</v>
      </c>
      <c r="F184" s="235" t="s">
        <v>219</v>
      </c>
      <c r="G184" s="232"/>
      <c r="H184" s="236">
        <v>2.665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159</v>
      </c>
      <c r="AU184" s="242" t="s">
        <v>157</v>
      </c>
      <c r="AV184" s="13" t="s">
        <v>157</v>
      </c>
      <c r="AW184" s="13" t="s">
        <v>34</v>
      </c>
      <c r="AX184" s="13" t="s">
        <v>78</v>
      </c>
      <c r="AY184" s="242" t="s">
        <v>151</v>
      </c>
    </row>
    <row r="185" s="14" customFormat="1">
      <c r="A185" s="14"/>
      <c r="B185" s="243"/>
      <c r="C185" s="244"/>
      <c r="D185" s="233" t="s">
        <v>159</v>
      </c>
      <c r="E185" s="245" t="s">
        <v>1</v>
      </c>
      <c r="F185" s="246" t="s">
        <v>163</v>
      </c>
      <c r="G185" s="244"/>
      <c r="H185" s="247">
        <v>3.3849999999999998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159</v>
      </c>
      <c r="AU185" s="253" t="s">
        <v>157</v>
      </c>
      <c r="AV185" s="14" t="s">
        <v>156</v>
      </c>
      <c r="AW185" s="14" t="s">
        <v>34</v>
      </c>
      <c r="AX185" s="14" t="s">
        <v>86</v>
      </c>
      <c r="AY185" s="253" t="s">
        <v>151</v>
      </c>
    </row>
    <row r="186" s="2" customFormat="1" ht="24.15" customHeight="1">
      <c r="A186" s="38"/>
      <c r="B186" s="39"/>
      <c r="C186" s="217" t="s">
        <v>220</v>
      </c>
      <c r="D186" s="217" t="s">
        <v>153</v>
      </c>
      <c r="E186" s="218" t="s">
        <v>221</v>
      </c>
      <c r="F186" s="219" t="s">
        <v>222</v>
      </c>
      <c r="G186" s="220" t="s">
        <v>90</v>
      </c>
      <c r="H186" s="221">
        <v>10.164999999999999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156</v>
      </c>
      <c r="AT186" s="229" t="s">
        <v>153</v>
      </c>
      <c r="AU186" s="229" t="s">
        <v>157</v>
      </c>
      <c r="AY186" s="17" t="s">
        <v>151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157</v>
      </c>
      <c r="BK186" s="230">
        <f>ROUND(I186*H186,2)</f>
        <v>0</v>
      </c>
      <c r="BL186" s="17" t="s">
        <v>156</v>
      </c>
      <c r="BM186" s="229" t="s">
        <v>223</v>
      </c>
    </row>
    <row r="187" s="13" customFormat="1">
      <c r="A187" s="13"/>
      <c r="B187" s="231"/>
      <c r="C187" s="232"/>
      <c r="D187" s="233" t="s">
        <v>159</v>
      </c>
      <c r="E187" s="234" t="s">
        <v>1</v>
      </c>
      <c r="F187" s="235" t="s">
        <v>224</v>
      </c>
      <c r="G187" s="232"/>
      <c r="H187" s="236">
        <v>1.95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159</v>
      </c>
      <c r="AU187" s="242" t="s">
        <v>157</v>
      </c>
      <c r="AV187" s="13" t="s">
        <v>157</v>
      </c>
      <c r="AW187" s="13" t="s">
        <v>34</v>
      </c>
      <c r="AX187" s="13" t="s">
        <v>78</v>
      </c>
      <c r="AY187" s="242" t="s">
        <v>151</v>
      </c>
    </row>
    <row r="188" s="13" customFormat="1">
      <c r="A188" s="13"/>
      <c r="B188" s="231"/>
      <c r="C188" s="232"/>
      <c r="D188" s="233" t="s">
        <v>159</v>
      </c>
      <c r="E188" s="234" t="s">
        <v>1</v>
      </c>
      <c r="F188" s="235" t="s">
        <v>225</v>
      </c>
      <c r="G188" s="232"/>
      <c r="H188" s="236">
        <v>2.9399999999999999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159</v>
      </c>
      <c r="AU188" s="242" t="s">
        <v>157</v>
      </c>
      <c r="AV188" s="13" t="s">
        <v>157</v>
      </c>
      <c r="AW188" s="13" t="s">
        <v>34</v>
      </c>
      <c r="AX188" s="13" t="s">
        <v>78</v>
      </c>
      <c r="AY188" s="242" t="s">
        <v>151</v>
      </c>
    </row>
    <row r="189" s="13" customFormat="1">
      <c r="A189" s="13"/>
      <c r="B189" s="231"/>
      <c r="C189" s="232"/>
      <c r="D189" s="233" t="s">
        <v>159</v>
      </c>
      <c r="E189" s="234" t="s">
        <v>1</v>
      </c>
      <c r="F189" s="235" t="s">
        <v>226</v>
      </c>
      <c r="G189" s="232"/>
      <c r="H189" s="236">
        <v>3.625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159</v>
      </c>
      <c r="AU189" s="242" t="s">
        <v>157</v>
      </c>
      <c r="AV189" s="13" t="s">
        <v>157</v>
      </c>
      <c r="AW189" s="13" t="s">
        <v>34</v>
      </c>
      <c r="AX189" s="13" t="s">
        <v>78</v>
      </c>
      <c r="AY189" s="242" t="s">
        <v>151</v>
      </c>
    </row>
    <row r="190" s="13" customFormat="1">
      <c r="A190" s="13"/>
      <c r="B190" s="231"/>
      <c r="C190" s="232"/>
      <c r="D190" s="233" t="s">
        <v>159</v>
      </c>
      <c r="E190" s="234" t="s">
        <v>1</v>
      </c>
      <c r="F190" s="235" t="s">
        <v>227</v>
      </c>
      <c r="G190" s="232"/>
      <c r="H190" s="236">
        <v>0.82499999999999996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159</v>
      </c>
      <c r="AU190" s="242" t="s">
        <v>157</v>
      </c>
      <c r="AV190" s="13" t="s">
        <v>157</v>
      </c>
      <c r="AW190" s="13" t="s">
        <v>34</v>
      </c>
      <c r="AX190" s="13" t="s">
        <v>78</v>
      </c>
      <c r="AY190" s="242" t="s">
        <v>151</v>
      </c>
    </row>
    <row r="191" s="13" customFormat="1">
      <c r="A191" s="13"/>
      <c r="B191" s="231"/>
      <c r="C191" s="232"/>
      <c r="D191" s="233" t="s">
        <v>159</v>
      </c>
      <c r="E191" s="234" t="s">
        <v>1</v>
      </c>
      <c r="F191" s="235" t="s">
        <v>228</v>
      </c>
      <c r="G191" s="232"/>
      <c r="H191" s="236">
        <v>0.82499999999999996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159</v>
      </c>
      <c r="AU191" s="242" t="s">
        <v>157</v>
      </c>
      <c r="AV191" s="13" t="s">
        <v>157</v>
      </c>
      <c r="AW191" s="13" t="s">
        <v>34</v>
      </c>
      <c r="AX191" s="13" t="s">
        <v>78</v>
      </c>
      <c r="AY191" s="242" t="s">
        <v>151</v>
      </c>
    </row>
    <row r="192" s="14" customFormat="1">
      <c r="A192" s="14"/>
      <c r="B192" s="243"/>
      <c r="C192" s="244"/>
      <c r="D192" s="233" t="s">
        <v>159</v>
      </c>
      <c r="E192" s="245" t="s">
        <v>1</v>
      </c>
      <c r="F192" s="246" t="s">
        <v>163</v>
      </c>
      <c r="G192" s="244"/>
      <c r="H192" s="247">
        <v>10.164999999999999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159</v>
      </c>
      <c r="AU192" s="253" t="s">
        <v>157</v>
      </c>
      <c r="AV192" s="14" t="s">
        <v>156</v>
      </c>
      <c r="AW192" s="14" t="s">
        <v>34</v>
      </c>
      <c r="AX192" s="14" t="s">
        <v>86</v>
      </c>
      <c r="AY192" s="253" t="s">
        <v>151</v>
      </c>
    </row>
    <row r="193" s="2" customFormat="1" ht="24.15" customHeight="1">
      <c r="A193" s="38"/>
      <c r="B193" s="39"/>
      <c r="C193" s="217" t="s">
        <v>8</v>
      </c>
      <c r="D193" s="217" t="s">
        <v>153</v>
      </c>
      <c r="E193" s="218" t="s">
        <v>229</v>
      </c>
      <c r="F193" s="219" t="s">
        <v>230</v>
      </c>
      <c r="G193" s="220" t="s">
        <v>90</v>
      </c>
      <c r="H193" s="221">
        <v>54.305</v>
      </c>
      <c r="I193" s="222"/>
      <c r="J193" s="223">
        <f>ROUND(I193*H193,2)</f>
        <v>0</v>
      </c>
      <c r="K193" s="224"/>
      <c r="L193" s="44"/>
      <c r="M193" s="225" t="s">
        <v>1</v>
      </c>
      <c r="N193" s="226" t="s">
        <v>44</v>
      </c>
      <c r="O193" s="91"/>
      <c r="P193" s="227">
        <f>O193*H193</f>
        <v>0</v>
      </c>
      <c r="Q193" s="227">
        <v>0.094500000000000001</v>
      </c>
      <c r="R193" s="227">
        <f>Q193*H193</f>
        <v>5.1318225000000002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156</v>
      </c>
      <c r="AT193" s="229" t="s">
        <v>153</v>
      </c>
      <c r="AU193" s="229" t="s">
        <v>157</v>
      </c>
      <c r="AY193" s="17" t="s">
        <v>151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157</v>
      </c>
      <c r="BK193" s="230">
        <f>ROUND(I193*H193,2)</f>
        <v>0</v>
      </c>
      <c r="BL193" s="17" t="s">
        <v>156</v>
      </c>
      <c r="BM193" s="229" t="s">
        <v>231</v>
      </c>
    </row>
    <row r="194" s="13" customFormat="1">
      <c r="A194" s="13"/>
      <c r="B194" s="231"/>
      <c r="C194" s="232"/>
      <c r="D194" s="233" t="s">
        <v>159</v>
      </c>
      <c r="E194" s="234" t="s">
        <v>1</v>
      </c>
      <c r="F194" s="235" t="s">
        <v>93</v>
      </c>
      <c r="G194" s="232"/>
      <c r="H194" s="236">
        <v>54.305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159</v>
      </c>
      <c r="AU194" s="242" t="s">
        <v>157</v>
      </c>
      <c r="AV194" s="13" t="s">
        <v>157</v>
      </c>
      <c r="AW194" s="13" t="s">
        <v>34</v>
      </c>
      <c r="AX194" s="13" t="s">
        <v>86</v>
      </c>
      <c r="AY194" s="242" t="s">
        <v>151</v>
      </c>
    </row>
    <row r="195" s="2" customFormat="1" ht="14.4" customHeight="1">
      <c r="A195" s="38"/>
      <c r="B195" s="39"/>
      <c r="C195" s="217" t="s">
        <v>232</v>
      </c>
      <c r="D195" s="217" t="s">
        <v>153</v>
      </c>
      <c r="E195" s="218" t="s">
        <v>233</v>
      </c>
      <c r="F195" s="219" t="s">
        <v>234</v>
      </c>
      <c r="G195" s="220" t="s">
        <v>90</v>
      </c>
      <c r="H195" s="221">
        <v>54.305</v>
      </c>
      <c r="I195" s="222"/>
      <c r="J195" s="223">
        <f>ROUND(I195*H195,2)</f>
        <v>0</v>
      </c>
      <c r="K195" s="224"/>
      <c r="L195" s="44"/>
      <c r="M195" s="225" t="s">
        <v>1</v>
      </c>
      <c r="N195" s="226" t="s">
        <v>44</v>
      </c>
      <c r="O195" s="91"/>
      <c r="P195" s="227">
        <f>O195*H195</f>
        <v>0</v>
      </c>
      <c r="Q195" s="227">
        <v>0.00012</v>
      </c>
      <c r="R195" s="227">
        <f>Q195*H195</f>
        <v>0.0065166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156</v>
      </c>
      <c r="AT195" s="229" t="s">
        <v>153</v>
      </c>
      <c r="AU195" s="229" t="s">
        <v>157</v>
      </c>
      <c r="AY195" s="17" t="s">
        <v>151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157</v>
      </c>
      <c r="BK195" s="230">
        <f>ROUND(I195*H195,2)</f>
        <v>0</v>
      </c>
      <c r="BL195" s="17" t="s">
        <v>156</v>
      </c>
      <c r="BM195" s="229" t="s">
        <v>235</v>
      </c>
    </row>
    <row r="196" s="13" customFormat="1">
      <c r="A196" s="13"/>
      <c r="B196" s="231"/>
      <c r="C196" s="232"/>
      <c r="D196" s="233" t="s">
        <v>159</v>
      </c>
      <c r="E196" s="234" t="s">
        <v>1</v>
      </c>
      <c r="F196" s="235" t="s">
        <v>93</v>
      </c>
      <c r="G196" s="232"/>
      <c r="H196" s="236">
        <v>54.305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159</v>
      </c>
      <c r="AU196" s="242" t="s">
        <v>157</v>
      </c>
      <c r="AV196" s="13" t="s">
        <v>157</v>
      </c>
      <c r="AW196" s="13" t="s">
        <v>34</v>
      </c>
      <c r="AX196" s="13" t="s">
        <v>86</v>
      </c>
      <c r="AY196" s="242" t="s">
        <v>151</v>
      </c>
    </row>
    <row r="197" s="2" customFormat="1" ht="24.15" customHeight="1">
      <c r="A197" s="38"/>
      <c r="B197" s="39"/>
      <c r="C197" s="217" t="s">
        <v>236</v>
      </c>
      <c r="D197" s="217" t="s">
        <v>153</v>
      </c>
      <c r="E197" s="218" t="s">
        <v>237</v>
      </c>
      <c r="F197" s="219" t="s">
        <v>238</v>
      </c>
      <c r="G197" s="220" t="s">
        <v>239</v>
      </c>
      <c r="H197" s="221">
        <v>98</v>
      </c>
      <c r="I197" s="222"/>
      <c r="J197" s="223">
        <f>ROUND(I197*H197,2)</f>
        <v>0</v>
      </c>
      <c r="K197" s="224"/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2.0000000000000002E-05</v>
      </c>
      <c r="R197" s="227">
        <f>Q197*H197</f>
        <v>0.0019600000000000004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156</v>
      </c>
      <c r="AT197" s="229" t="s">
        <v>153</v>
      </c>
      <c r="AU197" s="229" t="s">
        <v>157</v>
      </c>
      <c r="AY197" s="17" t="s">
        <v>151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157</v>
      </c>
      <c r="BK197" s="230">
        <f>ROUND(I197*H197,2)</f>
        <v>0</v>
      </c>
      <c r="BL197" s="17" t="s">
        <v>156</v>
      </c>
      <c r="BM197" s="229" t="s">
        <v>240</v>
      </c>
    </row>
    <row r="198" s="13" customFormat="1">
      <c r="A198" s="13"/>
      <c r="B198" s="231"/>
      <c r="C198" s="232"/>
      <c r="D198" s="233" t="s">
        <v>159</v>
      </c>
      <c r="E198" s="234" t="s">
        <v>1</v>
      </c>
      <c r="F198" s="235" t="s">
        <v>241</v>
      </c>
      <c r="G198" s="232"/>
      <c r="H198" s="236">
        <v>14.4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159</v>
      </c>
      <c r="AU198" s="242" t="s">
        <v>157</v>
      </c>
      <c r="AV198" s="13" t="s">
        <v>157</v>
      </c>
      <c r="AW198" s="13" t="s">
        <v>34</v>
      </c>
      <c r="AX198" s="13" t="s">
        <v>78</v>
      </c>
      <c r="AY198" s="242" t="s">
        <v>151</v>
      </c>
    </row>
    <row r="199" s="13" customFormat="1">
      <c r="A199" s="13"/>
      <c r="B199" s="231"/>
      <c r="C199" s="232"/>
      <c r="D199" s="233" t="s">
        <v>159</v>
      </c>
      <c r="E199" s="234" t="s">
        <v>1</v>
      </c>
      <c r="F199" s="235" t="s">
        <v>242</v>
      </c>
      <c r="G199" s="232"/>
      <c r="H199" s="236">
        <v>15.800000000000001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159</v>
      </c>
      <c r="AU199" s="242" t="s">
        <v>157</v>
      </c>
      <c r="AV199" s="13" t="s">
        <v>157</v>
      </c>
      <c r="AW199" s="13" t="s">
        <v>34</v>
      </c>
      <c r="AX199" s="13" t="s">
        <v>78</v>
      </c>
      <c r="AY199" s="242" t="s">
        <v>151</v>
      </c>
    </row>
    <row r="200" s="13" customFormat="1">
      <c r="A200" s="13"/>
      <c r="B200" s="231"/>
      <c r="C200" s="232"/>
      <c r="D200" s="233" t="s">
        <v>159</v>
      </c>
      <c r="E200" s="234" t="s">
        <v>1</v>
      </c>
      <c r="F200" s="235" t="s">
        <v>243</v>
      </c>
      <c r="G200" s="232"/>
      <c r="H200" s="236">
        <v>15.6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159</v>
      </c>
      <c r="AU200" s="242" t="s">
        <v>157</v>
      </c>
      <c r="AV200" s="13" t="s">
        <v>157</v>
      </c>
      <c r="AW200" s="13" t="s">
        <v>34</v>
      </c>
      <c r="AX200" s="13" t="s">
        <v>78</v>
      </c>
      <c r="AY200" s="242" t="s">
        <v>151</v>
      </c>
    </row>
    <row r="201" s="13" customFormat="1">
      <c r="A201" s="13"/>
      <c r="B201" s="231"/>
      <c r="C201" s="232"/>
      <c r="D201" s="233" t="s">
        <v>159</v>
      </c>
      <c r="E201" s="234" t="s">
        <v>1</v>
      </c>
      <c r="F201" s="235" t="s">
        <v>244</v>
      </c>
      <c r="G201" s="232"/>
      <c r="H201" s="236">
        <v>37.799999999999997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159</v>
      </c>
      <c r="AU201" s="242" t="s">
        <v>157</v>
      </c>
      <c r="AV201" s="13" t="s">
        <v>157</v>
      </c>
      <c r="AW201" s="13" t="s">
        <v>34</v>
      </c>
      <c r="AX201" s="13" t="s">
        <v>78</v>
      </c>
      <c r="AY201" s="242" t="s">
        <v>151</v>
      </c>
    </row>
    <row r="202" s="13" customFormat="1">
      <c r="A202" s="13"/>
      <c r="B202" s="231"/>
      <c r="C202" s="232"/>
      <c r="D202" s="233" t="s">
        <v>159</v>
      </c>
      <c r="E202" s="234" t="s">
        <v>1</v>
      </c>
      <c r="F202" s="235" t="s">
        <v>245</v>
      </c>
      <c r="G202" s="232"/>
      <c r="H202" s="236">
        <v>3.7999999999999998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159</v>
      </c>
      <c r="AU202" s="242" t="s">
        <v>157</v>
      </c>
      <c r="AV202" s="13" t="s">
        <v>157</v>
      </c>
      <c r="AW202" s="13" t="s">
        <v>34</v>
      </c>
      <c r="AX202" s="13" t="s">
        <v>78</v>
      </c>
      <c r="AY202" s="242" t="s">
        <v>151</v>
      </c>
    </row>
    <row r="203" s="13" customFormat="1">
      <c r="A203" s="13"/>
      <c r="B203" s="231"/>
      <c r="C203" s="232"/>
      <c r="D203" s="233" t="s">
        <v>159</v>
      </c>
      <c r="E203" s="234" t="s">
        <v>1</v>
      </c>
      <c r="F203" s="235" t="s">
        <v>246</v>
      </c>
      <c r="G203" s="232"/>
      <c r="H203" s="236">
        <v>10.6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159</v>
      </c>
      <c r="AU203" s="242" t="s">
        <v>157</v>
      </c>
      <c r="AV203" s="13" t="s">
        <v>157</v>
      </c>
      <c r="AW203" s="13" t="s">
        <v>34</v>
      </c>
      <c r="AX203" s="13" t="s">
        <v>78</v>
      </c>
      <c r="AY203" s="242" t="s">
        <v>151</v>
      </c>
    </row>
    <row r="204" s="14" customFormat="1">
      <c r="A204" s="14"/>
      <c r="B204" s="243"/>
      <c r="C204" s="244"/>
      <c r="D204" s="233" t="s">
        <v>159</v>
      </c>
      <c r="E204" s="245" t="s">
        <v>1</v>
      </c>
      <c r="F204" s="246" t="s">
        <v>163</v>
      </c>
      <c r="G204" s="244"/>
      <c r="H204" s="247">
        <v>98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159</v>
      </c>
      <c r="AU204" s="253" t="s">
        <v>157</v>
      </c>
      <c r="AV204" s="14" t="s">
        <v>156</v>
      </c>
      <c r="AW204" s="14" t="s">
        <v>34</v>
      </c>
      <c r="AX204" s="14" t="s">
        <v>86</v>
      </c>
      <c r="AY204" s="253" t="s">
        <v>151</v>
      </c>
    </row>
    <row r="205" s="12" customFormat="1" ht="22.8" customHeight="1">
      <c r="A205" s="12"/>
      <c r="B205" s="202"/>
      <c r="C205" s="203"/>
      <c r="D205" s="204" t="s">
        <v>77</v>
      </c>
      <c r="E205" s="215" t="s">
        <v>196</v>
      </c>
      <c r="F205" s="215" t="s">
        <v>247</v>
      </c>
      <c r="G205" s="203"/>
      <c r="H205" s="203"/>
      <c r="I205" s="206"/>
      <c r="J205" s="216">
        <f>BK205</f>
        <v>0</v>
      </c>
      <c r="K205" s="203"/>
      <c r="L205" s="207"/>
      <c r="M205" s="208"/>
      <c r="N205" s="209"/>
      <c r="O205" s="209"/>
      <c r="P205" s="210">
        <f>SUM(P206:P241)</f>
        <v>0</v>
      </c>
      <c r="Q205" s="209"/>
      <c r="R205" s="210">
        <f>SUM(R206:R241)</f>
        <v>0.025793199999999995</v>
      </c>
      <c r="S205" s="209"/>
      <c r="T205" s="211">
        <f>SUM(T206:T241)</f>
        <v>6.9469450000000004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2" t="s">
        <v>86</v>
      </c>
      <c r="AT205" s="213" t="s">
        <v>77</v>
      </c>
      <c r="AU205" s="213" t="s">
        <v>86</v>
      </c>
      <c r="AY205" s="212" t="s">
        <v>151</v>
      </c>
      <c r="BK205" s="214">
        <f>SUM(BK206:BK241)</f>
        <v>0</v>
      </c>
    </row>
    <row r="206" s="2" customFormat="1" ht="24.15" customHeight="1">
      <c r="A206" s="38"/>
      <c r="B206" s="39"/>
      <c r="C206" s="217" t="s">
        <v>248</v>
      </c>
      <c r="D206" s="217" t="s">
        <v>153</v>
      </c>
      <c r="E206" s="218" t="s">
        <v>249</v>
      </c>
      <c r="F206" s="219" t="s">
        <v>250</v>
      </c>
      <c r="G206" s="220" t="s">
        <v>90</v>
      </c>
      <c r="H206" s="221">
        <v>54.305</v>
      </c>
      <c r="I206" s="222"/>
      <c r="J206" s="223">
        <f>ROUND(I206*H206,2)</f>
        <v>0</v>
      </c>
      <c r="K206" s="224"/>
      <c r="L206" s="44"/>
      <c r="M206" s="225" t="s">
        <v>1</v>
      </c>
      <c r="N206" s="226" t="s">
        <v>44</v>
      </c>
      <c r="O206" s="91"/>
      <c r="P206" s="227">
        <f>O206*H206</f>
        <v>0</v>
      </c>
      <c r="Q206" s="227">
        <v>4.0000000000000003E-05</v>
      </c>
      <c r="R206" s="227">
        <f>Q206*H206</f>
        <v>0.0021722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156</v>
      </c>
      <c r="AT206" s="229" t="s">
        <v>153</v>
      </c>
      <c r="AU206" s="229" t="s">
        <v>157</v>
      </c>
      <c r="AY206" s="17" t="s">
        <v>151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157</v>
      </c>
      <c r="BK206" s="230">
        <f>ROUND(I206*H206,2)</f>
        <v>0</v>
      </c>
      <c r="BL206" s="17" t="s">
        <v>156</v>
      </c>
      <c r="BM206" s="229" t="s">
        <v>251</v>
      </c>
    </row>
    <row r="207" s="13" customFormat="1">
      <c r="A207" s="13"/>
      <c r="B207" s="231"/>
      <c r="C207" s="232"/>
      <c r="D207" s="233" t="s">
        <v>159</v>
      </c>
      <c r="E207" s="234" t="s">
        <v>1</v>
      </c>
      <c r="F207" s="235" t="s">
        <v>93</v>
      </c>
      <c r="G207" s="232"/>
      <c r="H207" s="236">
        <v>54.305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159</v>
      </c>
      <c r="AU207" s="242" t="s">
        <v>157</v>
      </c>
      <c r="AV207" s="13" t="s">
        <v>157</v>
      </c>
      <c r="AW207" s="13" t="s">
        <v>34</v>
      </c>
      <c r="AX207" s="13" t="s">
        <v>86</v>
      </c>
      <c r="AY207" s="242" t="s">
        <v>151</v>
      </c>
    </row>
    <row r="208" s="2" customFormat="1" ht="14.4" customHeight="1">
      <c r="A208" s="38"/>
      <c r="B208" s="39"/>
      <c r="C208" s="217" t="s">
        <v>252</v>
      </c>
      <c r="D208" s="217" t="s">
        <v>153</v>
      </c>
      <c r="E208" s="218" t="s">
        <v>253</v>
      </c>
      <c r="F208" s="219" t="s">
        <v>254</v>
      </c>
      <c r="G208" s="220" t="s">
        <v>90</v>
      </c>
      <c r="H208" s="221">
        <v>12.315</v>
      </c>
      <c r="I208" s="222"/>
      <c r="J208" s="223">
        <f>ROUND(I208*H208,2)</f>
        <v>0</v>
      </c>
      <c r="K208" s="224"/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0.11700000000000001</v>
      </c>
      <c r="T208" s="228">
        <f>S208*H208</f>
        <v>1.440855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156</v>
      </c>
      <c r="AT208" s="229" t="s">
        <v>153</v>
      </c>
      <c r="AU208" s="229" t="s">
        <v>157</v>
      </c>
      <c r="AY208" s="17" t="s">
        <v>151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157</v>
      </c>
      <c r="BK208" s="230">
        <f>ROUND(I208*H208,2)</f>
        <v>0</v>
      </c>
      <c r="BL208" s="17" t="s">
        <v>156</v>
      </c>
      <c r="BM208" s="229" t="s">
        <v>255</v>
      </c>
    </row>
    <row r="209" s="15" customFormat="1">
      <c r="A209" s="15"/>
      <c r="B209" s="254"/>
      <c r="C209" s="255"/>
      <c r="D209" s="233" t="s">
        <v>159</v>
      </c>
      <c r="E209" s="256" t="s">
        <v>1</v>
      </c>
      <c r="F209" s="257" t="s">
        <v>256</v>
      </c>
      <c r="G209" s="255"/>
      <c r="H209" s="256" t="s">
        <v>1</v>
      </c>
      <c r="I209" s="258"/>
      <c r="J209" s="255"/>
      <c r="K209" s="255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159</v>
      </c>
      <c r="AU209" s="263" t="s">
        <v>157</v>
      </c>
      <c r="AV209" s="15" t="s">
        <v>86</v>
      </c>
      <c r="AW209" s="15" t="s">
        <v>34</v>
      </c>
      <c r="AX209" s="15" t="s">
        <v>78</v>
      </c>
      <c r="AY209" s="263" t="s">
        <v>151</v>
      </c>
    </row>
    <row r="210" s="13" customFormat="1">
      <c r="A210" s="13"/>
      <c r="B210" s="231"/>
      <c r="C210" s="232"/>
      <c r="D210" s="233" t="s">
        <v>159</v>
      </c>
      <c r="E210" s="234" t="s">
        <v>1</v>
      </c>
      <c r="F210" s="235" t="s">
        <v>257</v>
      </c>
      <c r="G210" s="232"/>
      <c r="H210" s="236">
        <v>12.315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159</v>
      </c>
      <c r="AU210" s="242" t="s">
        <v>157</v>
      </c>
      <c r="AV210" s="13" t="s">
        <v>157</v>
      </c>
      <c r="AW210" s="13" t="s">
        <v>34</v>
      </c>
      <c r="AX210" s="13" t="s">
        <v>78</v>
      </c>
      <c r="AY210" s="242" t="s">
        <v>151</v>
      </c>
    </row>
    <row r="211" s="14" customFormat="1">
      <c r="A211" s="14"/>
      <c r="B211" s="243"/>
      <c r="C211" s="244"/>
      <c r="D211" s="233" t="s">
        <v>159</v>
      </c>
      <c r="E211" s="245" t="s">
        <v>1</v>
      </c>
      <c r="F211" s="246" t="s">
        <v>163</v>
      </c>
      <c r="G211" s="244"/>
      <c r="H211" s="247">
        <v>12.315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159</v>
      </c>
      <c r="AU211" s="253" t="s">
        <v>157</v>
      </c>
      <c r="AV211" s="14" t="s">
        <v>156</v>
      </c>
      <c r="AW211" s="14" t="s">
        <v>34</v>
      </c>
      <c r="AX211" s="14" t="s">
        <v>86</v>
      </c>
      <c r="AY211" s="253" t="s">
        <v>151</v>
      </c>
    </row>
    <row r="212" s="2" customFormat="1" ht="14.4" customHeight="1">
      <c r="A212" s="38"/>
      <c r="B212" s="39"/>
      <c r="C212" s="217" t="s">
        <v>258</v>
      </c>
      <c r="D212" s="217" t="s">
        <v>153</v>
      </c>
      <c r="E212" s="218" t="s">
        <v>259</v>
      </c>
      <c r="F212" s="219" t="s">
        <v>260</v>
      </c>
      <c r="G212" s="220" t="s">
        <v>90</v>
      </c>
      <c r="H212" s="221">
        <v>1.72</v>
      </c>
      <c r="I212" s="222"/>
      <c r="J212" s="223">
        <f>ROUND(I212*H212,2)</f>
        <v>0</v>
      </c>
      <c r="K212" s="224"/>
      <c r="L212" s="44"/>
      <c r="M212" s="225" t="s">
        <v>1</v>
      </c>
      <c r="N212" s="226" t="s">
        <v>44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0.082000000000000003</v>
      </c>
      <c r="T212" s="228">
        <f>S212*H212</f>
        <v>0.14104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156</v>
      </c>
      <c r="AT212" s="229" t="s">
        <v>153</v>
      </c>
      <c r="AU212" s="229" t="s">
        <v>157</v>
      </c>
      <c r="AY212" s="17" t="s">
        <v>151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157</v>
      </c>
      <c r="BK212" s="230">
        <f>ROUND(I212*H212,2)</f>
        <v>0</v>
      </c>
      <c r="BL212" s="17" t="s">
        <v>156</v>
      </c>
      <c r="BM212" s="229" t="s">
        <v>261</v>
      </c>
    </row>
    <row r="213" s="13" customFormat="1">
      <c r="A213" s="13"/>
      <c r="B213" s="231"/>
      <c r="C213" s="232"/>
      <c r="D213" s="233" t="s">
        <v>159</v>
      </c>
      <c r="E213" s="234" t="s">
        <v>1</v>
      </c>
      <c r="F213" s="235" t="s">
        <v>262</v>
      </c>
      <c r="G213" s="232"/>
      <c r="H213" s="236">
        <v>1.72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159</v>
      </c>
      <c r="AU213" s="242" t="s">
        <v>157</v>
      </c>
      <c r="AV213" s="13" t="s">
        <v>157</v>
      </c>
      <c r="AW213" s="13" t="s">
        <v>34</v>
      </c>
      <c r="AX213" s="13" t="s">
        <v>86</v>
      </c>
      <c r="AY213" s="242" t="s">
        <v>151</v>
      </c>
    </row>
    <row r="214" s="2" customFormat="1" ht="37.8" customHeight="1">
      <c r="A214" s="38"/>
      <c r="B214" s="39"/>
      <c r="C214" s="217" t="s">
        <v>7</v>
      </c>
      <c r="D214" s="217" t="s">
        <v>153</v>
      </c>
      <c r="E214" s="218" t="s">
        <v>263</v>
      </c>
      <c r="F214" s="219" t="s">
        <v>264</v>
      </c>
      <c r="G214" s="220" t="s">
        <v>265</v>
      </c>
      <c r="H214" s="221">
        <v>1.1970000000000001</v>
      </c>
      <c r="I214" s="222"/>
      <c r="J214" s="223">
        <f>ROUND(I214*H214,2)</f>
        <v>0</v>
      </c>
      <c r="K214" s="224"/>
      <c r="L214" s="44"/>
      <c r="M214" s="225" t="s">
        <v>1</v>
      </c>
      <c r="N214" s="226" t="s">
        <v>44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2.2000000000000002</v>
      </c>
      <c r="T214" s="228">
        <f>S214*H214</f>
        <v>2.6334000000000004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156</v>
      </c>
      <c r="AT214" s="229" t="s">
        <v>153</v>
      </c>
      <c r="AU214" s="229" t="s">
        <v>157</v>
      </c>
      <c r="AY214" s="17" t="s">
        <v>151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157</v>
      </c>
      <c r="BK214" s="230">
        <f>ROUND(I214*H214,2)</f>
        <v>0</v>
      </c>
      <c r="BL214" s="17" t="s">
        <v>156</v>
      </c>
      <c r="BM214" s="229" t="s">
        <v>266</v>
      </c>
    </row>
    <row r="215" s="13" customFormat="1">
      <c r="A215" s="13"/>
      <c r="B215" s="231"/>
      <c r="C215" s="232"/>
      <c r="D215" s="233" t="s">
        <v>159</v>
      </c>
      <c r="E215" s="234" t="s">
        <v>1</v>
      </c>
      <c r="F215" s="235" t="s">
        <v>267</v>
      </c>
      <c r="G215" s="232"/>
      <c r="H215" s="236">
        <v>2.7149999999999999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159</v>
      </c>
      <c r="AU215" s="242" t="s">
        <v>157</v>
      </c>
      <c r="AV215" s="13" t="s">
        <v>157</v>
      </c>
      <c r="AW215" s="13" t="s">
        <v>34</v>
      </c>
      <c r="AX215" s="13" t="s">
        <v>78</v>
      </c>
      <c r="AY215" s="242" t="s">
        <v>151</v>
      </c>
    </row>
    <row r="216" s="13" customFormat="1">
      <c r="A216" s="13"/>
      <c r="B216" s="231"/>
      <c r="C216" s="232"/>
      <c r="D216" s="233" t="s">
        <v>159</v>
      </c>
      <c r="E216" s="234" t="s">
        <v>1</v>
      </c>
      <c r="F216" s="235" t="s">
        <v>268</v>
      </c>
      <c r="G216" s="232"/>
      <c r="H216" s="236">
        <v>-0.77000000000000002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159</v>
      </c>
      <c r="AU216" s="242" t="s">
        <v>157</v>
      </c>
      <c r="AV216" s="13" t="s">
        <v>157</v>
      </c>
      <c r="AW216" s="13" t="s">
        <v>34</v>
      </c>
      <c r="AX216" s="13" t="s">
        <v>78</v>
      </c>
      <c r="AY216" s="242" t="s">
        <v>151</v>
      </c>
    </row>
    <row r="217" s="13" customFormat="1">
      <c r="A217" s="13"/>
      <c r="B217" s="231"/>
      <c r="C217" s="232"/>
      <c r="D217" s="233" t="s">
        <v>159</v>
      </c>
      <c r="E217" s="234" t="s">
        <v>1</v>
      </c>
      <c r="F217" s="235" t="s">
        <v>269</v>
      </c>
      <c r="G217" s="232"/>
      <c r="H217" s="236">
        <v>-0.748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159</v>
      </c>
      <c r="AU217" s="242" t="s">
        <v>157</v>
      </c>
      <c r="AV217" s="13" t="s">
        <v>157</v>
      </c>
      <c r="AW217" s="13" t="s">
        <v>34</v>
      </c>
      <c r="AX217" s="13" t="s">
        <v>78</v>
      </c>
      <c r="AY217" s="242" t="s">
        <v>151</v>
      </c>
    </row>
    <row r="218" s="14" customFormat="1">
      <c r="A218" s="14"/>
      <c r="B218" s="243"/>
      <c r="C218" s="244"/>
      <c r="D218" s="233" t="s">
        <v>159</v>
      </c>
      <c r="E218" s="245" t="s">
        <v>1</v>
      </c>
      <c r="F218" s="246" t="s">
        <v>163</v>
      </c>
      <c r="G218" s="244"/>
      <c r="H218" s="247">
        <v>1.1970000000000001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159</v>
      </c>
      <c r="AU218" s="253" t="s">
        <v>157</v>
      </c>
      <c r="AV218" s="14" t="s">
        <v>156</v>
      </c>
      <c r="AW218" s="14" t="s">
        <v>34</v>
      </c>
      <c r="AX218" s="14" t="s">
        <v>86</v>
      </c>
      <c r="AY218" s="253" t="s">
        <v>151</v>
      </c>
    </row>
    <row r="219" s="2" customFormat="1" ht="14.4" customHeight="1">
      <c r="A219" s="38"/>
      <c r="B219" s="39"/>
      <c r="C219" s="217" t="s">
        <v>270</v>
      </c>
      <c r="D219" s="217" t="s">
        <v>153</v>
      </c>
      <c r="E219" s="218" t="s">
        <v>271</v>
      </c>
      <c r="F219" s="219" t="s">
        <v>272</v>
      </c>
      <c r="G219" s="220" t="s">
        <v>90</v>
      </c>
      <c r="H219" s="221">
        <v>3.2000000000000002</v>
      </c>
      <c r="I219" s="222"/>
      <c r="J219" s="223">
        <f>ROUND(I219*H219,2)</f>
        <v>0</v>
      </c>
      <c r="K219" s="224"/>
      <c r="L219" s="44"/>
      <c r="M219" s="225" t="s">
        <v>1</v>
      </c>
      <c r="N219" s="226" t="s">
        <v>44</v>
      </c>
      <c r="O219" s="91"/>
      <c r="P219" s="227">
        <f>O219*H219</f>
        <v>0</v>
      </c>
      <c r="Q219" s="227">
        <v>0.0011999999999999999</v>
      </c>
      <c r="R219" s="227">
        <f>Q219*H219</f>
        <v>0.0038399999999999997</v>
      </c>
      <c r="S219" s="227">
        <v>0.087999999999999995</v>
      </c>
      <c r="T219" s="228">
        <f>S219*H219</f>
        <v>0.28160000000000002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156</v>
      </c>
      <c r="AT219" s="229" t="s">
        <v>153</v>
      </c>
      <c r="AU219" s="229" t="s">
        <v>157</v>
      </c>
      <c r="AY219" s="17" t="s">
        <v>151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157</v>
      </c>
      <c r="BK219" s="230">
        <f>ROUND(I219*H219,2)</f>
        <v>0</v>
      </c>
      <c r="BL219" s="17" t="s">
        <v>156</v>
      </c>
      <c r="BM219" s="229" t="s">
        <v>273</v>
      </c>
    </row>
    <row r="220" s="13" customFormat="1">
      <c r="A220" s="13"/>
      <c r="B220" s="231"/>
      <c r="C220" s="232"/>
      <c r="D220" s="233" t="s">
        <v>159</v>
      </c>
      <c r="E220" s="234" t="s">
        <v>1</v>
      </c>
      <c r="F220" s="235" t="s">
        <v>274</v>
      </c>
      <c r="G220" s="232"/>
      <c r="H220" s="236">
        <v>3.2000000000000002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159</v>
      </c>
      <c r="AU220" s="242" t="s">
        <v>157</v>
      </c>
      <c r="AV220" s="13" t="s">
        <v>157</v>
      </c>
      <c r="AW220" s="13" t="s">
        <v>34</v>
      </c>
      <c r="AX220" s="13" t="s">
        <v>78</v>
      </c>
      <c r="AY220" s="242" t="s">
        <v>151</v>
      </c>
    </row>
    <row r="221" s="14" customFormat="1">
      <c r="A221" s="14"/>
      <c r="B221" s="243"/>
      <c r="C221" s="244"/>
      <c r="D221" s="233" t="s">
        <v>159</v>
      </c>
      <c r="E221" s="245" t="s">
        <v>1</v>
      </c>
      <c r="F221" s="246" t="s">
        <v>275</v>
      </c>
      <c r="G221" s="244"/>
      <c r="H221" s="247">
        <v>3.2000000000000002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159</v>
      </c>
      <c r="AU221" s="253" t="s">
        <v>157</v>
      </c>
      <c r="AV221" s="14" t="s">
        <v>156</v>
      </c>
      <c r="AW221" s="14" t="s">
        <v>34</v>
      </c>
      <c r="AX221" s="14" t="s">
        <v>86</v>
      </c>
      <c r="AY221" s="253" t="s">
        <v>151</v>
      </c>
    </row>
    <row r="222" s="2" customFormat="1" ht="24.15" customHeight="1">
      <c r="A222" s="38"/>
      <c r="B222" s="39"/>
      <c r="C222" s="217" t="s">
        <v>276</v>
      </c>
      <c r="D222" s="217" t="s">
        <v>153</v>
      </c>
      <c r="E222" s="218" t="s">
        <v>277</v>
      </c>
      <c r="F222" s="219" t="s">
        <v>278</v>
      </c>
      <c r="G222" s="220" t="s">
        <v>90</v>
      </c>
      <c r="H222" s="221">
        <v>5.0999999999999996</v>
      </c>
      <c r="I222" s="222"/>
      <c r="J222" s="223">
        <f>ROUND(I222*H222,2)</f>
        <v>0</v>
      </c>
      <c r="K222" s="224"/>
      <c r="L222" s="44"/>
      <c r="M222" s="225" t="s">
        <v>1</v>
      </c>
      <c r="N222" s="226" t="s">
        <v>44</v>
      </c>
      <c r="O222" s="91"/>
      <c r="P222" s="227">
        <f>O222*H222</f>
        <v>0</v>
      </c>
      <c r="Q222" s="227">
        <v>0.00055999999999999995</v>
      </c>
      <c r="R222" s="227">
        <f>Q222*H222</f>
        <v>0.0028559999999999996</v>
      </c>
      <c r="S222" s="227">
        <v>0.27000000000000002</v>
      </c>
      <c r="T222" s="228">
        <f>S222*H222</f>
        <v>1.377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156</v>
      </c>
      <c r="AT222" s="229" t="s">
        <v>153</v>
      </c>
      <c r="AU222" s="229" t="s">
        <v>157</v>
      </c>
      <c r="AY222" s="17" t="s">
        <v>151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157</v>
      </c>
      <c r="BK222" s="230">
        <f>ROUND(I222*H222,2)</f>
        <v>0</v>
      </c>
      <c r="BL222" s="17" t="s">
        <v>156</v>
      </c>
      <c r="BM222" s="229" t="s">
        <v>279</v>
      </c>
    </row>
    <row r="223" s="13" customFormat="1">
      <c r="A223" s="13"/>
      <c r="B223" s="231"/>
      <c r="C223" s="232"/>
      <c r="D223" s="233" t="s">
        <v>159</v>
      </c>
      <c r="E223" s="234" t="s">
        <v>1</v>
      </c>
      <c r="F223" s="235" t="s">
        <v>280</v>
      </c>
      <c r="G223" s="232"/>
      <c r="H223" s="236">
        <v>2.5499999999999998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159</v>
      </c>
      <c r="AU223" s="242" t="s">
        <v>157</v>
      </c>
      <c r="AV223" s="13" t="s">
        <v>157</v>
      </c>
      <c r="AW223" s="13" t="s">
        <v>34</v>
      </c>
      <c r="AX223" s="13" t="s">
        <v>78</v>
      </c>
      <c r="AY223" s="242" t="s">
        <v>151</v>
      </c>
    </row>
    <row r="224" s="13" customFormat="1">
      <c r="A224" s="13"/>
      <c r="B224" s="231"/>
      <c r="C224" s="232"/>
      <c r="D224" s="233" t="s">
        <v>159</v>
      </c>
      <c r="E224" s="234" t="s">
        <v>1</v>
      </c>
      <c r="F224" s="235" t="s">
        <v>281</v>
      </c>
      <c r="G224" s="232"/>
      <c r="H224" s="236">
        <v>2.5499999999999998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159</v>
      </c>
      <c r="AU224" s="242" t="s">
        <v>157</v>
      </c>
      <c r="AV224" s="13" t="s">
        <v>157</v>
      </c>
      <c r="AW224" s="13" t="s">
        <v>34</v>
      </c>
      <c r="AX224" s="13" t="s">
        <v>78</v>
      </c>
      <c r="AY224" s="242" t="s">
        <v>151</v>
      </c>
    </row>
    <row r="225" s="14" customFormat="1">
      <c r="A225" s="14"/>
      <c r="B225" s="243"/>
      <c r="C225" s="244"/>
      <c r="D225" s="233" t="s">
        <v>159</v>
      </c>
      <c r="E225" s="245" t="s">
        <v>1</v>
      </c>
      <c r="F225" s="246" t="s">
        <v>163</v>
      </c>
      <c r="G225" s="244"/>
      <c r="H225" s="247">
        <v>5.0999999999999996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159</v>
      </c>
      <c r="AU225" s="253" t="s">
        <v>157</v>
      </c>
      <c r="AV225" s="14" t="s">
        <v>156</v>
      </c>
      <c r="AW225" s="14" t="s">
        <v>34</v>
      </c>
      <c r="AX225" s="14" t="s">
        <v>86</v>
      </c>
      <c r="AY225" s="253" t="s">
        <v>151</v>
      </c>
    </row>
    <row r="226" s="2" customFormat="1" ht="24.15" customHeight="1">
      <c r="A226" s="38"/>
      <c r="B226" s="39"/>
      <c r="C226" s="217" t="s">
        <v>282</v>
      </c>
      <c r="D226" s="217" t="s">
        <v>153</v>
      </c>
      <c r="E226" s="218" t="s">
        <v>283</v>
      </c>
      <c r="F226" s="219" t="s">
        <v>284</v>
      </c>
      <c r="G226" s="220" t="s">
        <v>239</v>
      </c>
      <c r="H226" s="221">
        <v>7.2000000000000002</v>
      </c>
      <c r="I226" s="222"/>
      <c r="J226" s="223">
        <f>ROUND(I226*H226,2)</f>
        <v>0</v>
      </c>
      <c r="K226" s="224"/>
      <c r="L226" s="44"/>
      <c r="M226" s="225" t="s">
        <v>1</v>
      </c>
      <c r="N226" s="226" t="s">
        <v>44</v>
      </c>
      <c r="O226" s="91"/>
      <c r="P226" s="227">
        <f>O226*H226</f>
        <v>0</v>
      </c>
      <c r="Q226" s="227">
        <v>0.00050000000000000001</v>
      </c>
      <c r="R226" s="227">
        <f>Q226*H226</f>
        <v>0.0036000000000000003</v>
      </c>
      <c r="S226" s="227">
        <v>0.0040000000000000001</v>
      </c>
      <c r="T226" s="228">
        <f>S226*H226</f>
        <v>0.028800000000000003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156</v>
      </c>
      <c r="AT226" s="229" t="s">
        <v>153</v>
      </c>
      <c r="AU226" s="229" t="s">
        <v>157</v>
      </c>
      <c r="AY226" s="17" t="s">
        <v>151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157</v>
      </c>
      <c r="BK226" s="230">
        <f>ROUND(I226*H226,2)</f>
        <v>0</v>
      </c>
      <c r="BL226" s="17" t="s">
        <v>156</v>
      </c>
      <c r="BM226" s="229" t="s">
        <v>285</v>
      </c>
    </row>
    <row r="227" s="15" customFormat="1">
      <c r="A227" s="15"/>
      <c r="B227" s="254"/>
      <c r="C227" s="255"/>
      <c r="D227" s="233" t="s">
        <v>159</v>
      </c>
      <c r="E227" s="256" t="s">
        <v>1</v>
      </c>
      <c r="F227" s="257" t="s">
        <v>286</v>
      </c>
      <c r="G227" s="255"/>
      <c r="H227" s="256" t="s">
        <v>1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159</v>
      </c>
      <c r="AU227" s="263" t="s">
        <v>157</v>
      </c>
      <c r="AV227" s="15" t="s">
        <v>86</v>
      </c>
      <c r="AW227" s="15" t="s">
        <v>34</v>
      </c>
      <c r="AX227" s="15" t="s">
        <v>78</v>
      </c>
      <c r="AY227" s="263" t="s">
        <v>151</v>
      </c>
    </row>
    <row r="228" s="13" customFormat="1">
      <c r="A228" s="13"/>
      <c r="B228" s="231"/>
      <c r="C228" s="232"/>
      <c r="D228" s="233" t="s">
        <v>159</v>
      </c>
      <c r="E228" s="234" t="s">
        <v>1</v>
      </c>
      <c r="F228" s="235" t="s">
        <v>287</v>
      </c>
      <c r="G228" s="232"/>
      <c r="H228" s="236">
        <v>2.3999999999999999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159</v>
      </c>
      <c r="AU228" s="242" t="s">
        <v>157</v>
      </c>
      <c r="AV228" s="13" t="s">
        <v>157</v>
      </c>
      <c r="AW228" s="13" t="s">
        <v>34</v>
      </c>
      <c r="AX228" s="13" t="s">
        <v>78</v>
      </c>
      <c r="AY228" s="242" t="s">
        <v>151</v>
      </c>
    </row>
    <row r="229" s="13" customFormat="1">
      <c r="A229" s="13"/>
      <c r="B229" s="231"/>
      <c r="C229" s="232"/>
      <c r="D229" s="233" t="s">
        <v>159</v>
      </c>
      <c r="E229" s="234" t="s">
        <v>1</v>
      </c>
      <c r="F229" s="235" t="s">
        <v>288</v>
      </c>
      <c r="G229" s="232"/>
      <c r="H229" s="236">
        <v>2.3999999999999999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159</v>
      </c>
      <c r="AU229" s="242" t="s">
        <v>157</v>
      </c>
      <c r="AV229" s="13" t="s">
        <v>157</v>
      </c>
      <c r="AW229" s="13" t="s">
        <v>34</v>
      </c>
      <c r="AX229" s="13" t="s">
        <v>78</v>
      </c>
      <c r="AY229" s="242" t="s">
        <v>151</v>
      </c>
    </row>
    <row r="230" s="13" customFormat="1">
      <c r="A230" s="13"/>
      <c r="B230" s="231"/>
      <c r="C230" s="232"/>
      <c r="D230" s="233" t="s">
        <v>159</v>
      </c>
      <c r="E230" s="234" t="s">
        <v>1</v>
      </c>
      <c r="F230" s="235" t="s">
        <v>289</v>
      </c>
      <c r="G230" s="232"/>
      <c r="H230" s="236">
        <v>2.3999999999999999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159</v>
      </c>
      <c r="AU230" s="242" t="s">
        <v>157</v>
      </c>
      <c r="AV230" s="13" t="s">
        <v>157</v>
      </c>
      <c r="AW230" s="13" t="s">
        <v>34</v>
      </c>
      <c r="AX230" s="13" t="s">
        <v>78</v>
      </c>
      <c r="AY230" s="242" t="s">
        <v>151</v>
      </c>
    </row>
    <row r="231" s="14" customFormat="1">
      <c r="A231" s="14"/>
      <c r="B231" s="243"/>
      <c r="C231" s="244"/>
      <c r="D231" s="233" t="s">
        <v>159</v>
      </c>
      <c r="E231" s="245" t="s">
        <v>1</v>
      </c>
      <c r="F231" s="246" t="s">
        <v>163</v>
      </c>
      <c r="G231" s="244"/>
      <c r="H231" s="247">
        <v>7.2000000000000002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159</v>
      </c>
      <c r="AU231" s="253" t="s">
        <v>157</v>
      </c>
      <c r="AV231" s="14" t="s">
        <v>156</v>
      </c>
      <c r="AW231" s="14" t="s">
        <v>34</v>
      </c>
      <c r="AX231" s="14" t="s">
        <v>86</v>
      </c>
      <c r="AY231" s="253" t="s">
        <v>151</v>
      </c>
    </row>
    <row r="232" s="2" customFormat="1" ht="24.15" customHeight="1">
      <c r="A232" s="38"/>
      <c r="B232" s="39"/>
      <c r="C232" s="217" t="s">
        <v>290</v>
      </c>
      <c r="D232" s="217" t="s">
        <v>153</v>
      </c>
      <c r="E232" s="218" t="s">
        <v>291</v>
      </c>
      <c r="F232" s="219" t="s">
        <v>292</v>
      </c>
      <c r="G232" s="220" t="s">
        <v>239</v>
      </c>
      <c r="H232" s="221">
        <v>26.649999999999999</v>
      </c>
      <c r="I232" s="222"/>
      <c r="J232" s="223">
        <f>ROUND(I232*H232,2)</f>
        <v>0</v>
      </c>
      <c r="K232" s="224"/>
      <c r="L232" s="44"/>
      <c r="M232" s="225" t="s">
        <v>1</v>
      </c>
      <c r="N232" s="226" t="s">
        <v>44</v>
      </c>
      <c r="O232" s="91"/>
      <c r="P232" s="227">
        <f>O232*H232</f>
        <v>0</v>
      </c>
      <c r="Q232" s="227">
        <v>0.00050000000000000001</v>
      </c>
      <c r="R232" s="227">
        <f>Q232*H232</f>
        <v>0.013325</v>
      </c>
      <c r="S232" s="227">
        <v>0.0060000000000000001</v>
      </c>
      <c r="T232" s="228">
        <f>S232*H232</f>
        <v>0.15989999999999999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156</v>
      </c>
      <c r="AT232" s="229" t="s">
        <v>153</v>
      </c>
      <c r="AU232" s="229" t="s">
        <v>157</v>
      </c>
      <c r="AY232" s="17" t="s">
        <v>151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157</v>
      </c>
      <c r="BK232" s="230">
        <f>ROUND(I232*H232,2)</f>
        <v>0</v>
      </c>
      <c r="BL232" s="17" t="s">
        <v>156</v>
      </c>
      <c r="BM232" s="229" t="s">
        <v>293</v>
      </c>
    </row>
    <row r="233" s="15" customFormat="1">
      <c r="A233" s="15"/>
      <c r="B233" s="254"/>
      <c r="C233" s="255"/>
      <c r="D233" s="233" t="s">
        <v>159</v>
      </c>
      <c r="E233" s="256" t="s">
        <v>1</v>
      </c>
      <c r="F233" s="257" t="s">
        <v>294</v>
      </c>
      <c r="G233" s="255"/>
      <c r="H233" s="256" t="s">
        <v>1</v>
      </c>
      <c r="I233" s="258"/>
      <c r="J233" s="255"/>
      <c r="K233" s="255"/>
      <c r="L233" s="259"/>
      <c r="M233" s="260"/>
      <c r="N233" s="261"/>
      <c r="O233" s="261"/>
      <c r="P233" s="261"/>
      <c r="Q233" s="261"/>
      <c r="R233" s="261"/>
      <c r="S233" s="261"/>
      <c r="T233" s="26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3" t="s">
        <v>159</v>
      </c>
      <c r="AU233" s="263" t="s">
        <v>157</v>
      </c>
      <c r="AV233" s="15" t="s">
        <v>86</v>
      </c>
      <c r="AW233" s="15" t="s">
        <v>34</v>
      </c>
      <c r="AX233" s="15" t="s">
        <v>78</v>
      </c>
      <c r="AY233" s="263" t="s">
        <v>151</v>
      </c>
    </row>
    <row r="234" s="13" customFormat="1">
      <c r="A234" s="13"/>
      <c r="B234" s="231"/>
      <c r="C234" s="232"/>
      <c r="D234" s="233" t="s">
        <v>159</v>
      </c>
      <c r="E234" s="234" t="s">
        <v>1</v>
      </c>
      <c r="F234" s="235" t="s">
        <v>295</v>
      </c>
      <c r="G234" s="232"/>
      <c r="H234" s="236">
        <v>1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159</v>
      </c>
      <c r="AU234" s="242" t="s">
        <v>157</v>
      </c>
      <c r="AV234" s="13" t="s">
        <v>157</v>
      </c>
      <c r="AW234" s="13" t="s">
        <v>34</v>
      </c>
      <c r="AX234" s="13" t="s">
        <v>78</v>
      </c>
      <c r="AY234" s="242" t="s">
        <v>151</v>
      </c>
    </row>
    <row r="235" s="13" customFormat="1">
      <c r="A235" s="13"/>
      <c r="B235" s="231"/>
      <c r="C235" s="232"/>
      <c r="D235" s="233" t="s">
        <v>159</v>
      </c>
      <c r="E235" s="234" t="s">
        <v>1</v>
      </c>
      <c r="F235" s="235" t="s">
        <v>296</v>
      </c>
      <c r="G235" s="232"/>
      <c r="H235" s="236">
        <v>7.5499999999999998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159</v>
      </c>
      <c r="AU235" s="242" t="s">
        <v>157</v>
      </c>
      <c r="AV235" s="13" t="s">
        <v>157</v>
      </c>
      <c r="AW235" s="13" t="s">
        <v>34</v>
      </c>
      <c r="AX235" s="13" t="s">
        <v>78</v>
      </c>
      <c r="AY235" s="242" t="s">
        <v>151</v>
      </c>
    </row>
    <row r="236" s="15" customFormat="1">
      <c r="A236" s="15"/>
      <c r="B236" s="254"/>
      <c r="C236" s="255"/>
      <c r="D236" s="233" t="s">
        <v>159</v>
      </c>
      <c r="E236" s="256" t="s">
        <v>1</v>
      </c>
      <c r="F236" s="257" t="s">
        <v>297</v>
      </c>
      <c r="G236" s="255"/>
      <c r="H236" s="256" t="s">
        <v>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159</v>
      </c>
      <c r="AU236" s="263" t="s">
        <v>157</v>
      </c>
      <c r="AV236" s="15" t="s">
        <v>86</v>
      </c>
      <c r="AW236" s="15" t="s">
        <v>34</v>
      </c>
      <c r="AX236" s="15" t="s">
        <v>78</v>
      </c>
      <c r="AY236" s="263" t="s">
        <v>151</v>
      </c>
    </row>
    <row r="237" s="13" customFormat="1">
      <c r="A237" s="13"/>
      <c r="B237" s="231"/>
      <c r="C237" s="232"/>
      <c r="D237" s="233" t="s">
        <v>159</v>
      </c>
      <c r="E237" s="234" t="s">
        <v>1</v>
      </c>
      <c r="F237" s="235" t="s">
        <v>298</v>
      </c>
      <c r="G237" s="232"/>
      <c r="H237" s="236">
        <v>18.100000000000001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159</v>
      </c>
      <c r="AU237" s="242" t="s">
        <v>157</v>
      </c>
      <c r="AV237" s="13" t="s">
        <v>157</v>
      </c>
      <c r="AW237" s="13" t="s">
        <v>34</v>
      </c>
      <c r="AX237" s="13" t="s">
        <v>78</v>
      </c>
      <c r="AY237" s="242" t="s">
        <v>151</v>
      </c>
    </row>
    <row r="238" s="14" customFormat="1">
      <c r="A238" s="14"/>
      <c r="B238" s="243"/>
      <c r="C238" s="244"/>
      <c r="D238" s="233" t="s">
        <v>159</v>
      </c>
      <c r="E238" s="245" t="s">
        <v>1</v>
      </c>
      <c r="F238" s="246" t="s">
        <v>163</v>
      </c>
      <c r="G238" s="244"/>
      <c r="H238" s="247">
        <v>26.649999999999999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159</v>
      </c>
      <c r="AU238" s="253" t="s">
        <v>157</v>
      </c>
      <c r="AV238" s="14" t="s">
        <v>156</v>
      </c>
      <c r="AW238" s="14" t="s">
        <v>34</v>
      </c>
      <c r="AX238" s="14" t="s">
        <v>86</v>
      </c>
      <c r="AY238" s="253" t="s">
        <v>151</v>
      </c>
    </row>
    <row r="239" s="2" customFormat="1" ht="24.15" customHeight="1">
      <c r="A239" s="38"/>
      <c r="B239" s="39"/>
      <c r="C239" s="217" t="s">
        <v>299</v>
      </c>
      <c r="D239" s="217" t="s">
        <v>153</v>
      </c>
      <c r="E239" s="218" t="s">
        <v>300</v>
      </c>
      <c r="F239" s="219" t="s">
        <v>301</v>
      </c>
      <c r="G239" s="220" t="s">
        <v>90</v>
      </c>
      <c r="H239" s="221">
        <v>19.225000000000001</v>
      </c>
      <c r="I239" s="222"/>
      <c r="J239" s="223">
        <f>ROUND(I239*H239,2)</f>
        <v>0</v>
      </c>
      <c r="K239" s="224"/>
      <c r="L239" s="44"/>
      <c r="M239" s="225" t="s">
        <v>1</v>
      </c>
      <c r="N239" s="226" t="s">
        <v>44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0.045999999999999999</v>
      </c>
      <c r="T239" s="228">
        <f>S239*H239</f>
        <v>0.88435000000000008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156</v>
      </c>
      <c r="AT239" s="229" t="s">
        <v>153</v>
      </c>
      <c r="AU239" s="229" t="s">
        <v>157</v>
      </c>
      <c r="AY239" s="17" t="s">
        <v>151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157</v>
      </c>
      <c r="BK239" s="230">
        <f>ROUND(I239*H239,2)</f>
        <v>0</v>
      </c>
      <c r="BL239" s="17" t="s">
        <v>156</v>
      </c>
      <c r="BM239" s="229" t="s">
        <v>302</v>
      </c>
    </row>
    <row r="240" s="13" customFormat="1">
      <c r="A240" s="13"/>
      <c r="B240" s="231"/>
      <c r="C240" s="232"/>
      <c r="D240" s="233" t="s">
        <v>159</v>
      </c>
      <c r="E240" s="234" t="s">
        <v>1</v>
      </c>
      <c r="F240" s="235" t="s">
        <v>213</v>
      </c>
      <c r="G240" s="232"/>
      <c r="H240" s="236">
        <v>19.225000000000001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159</v>
      </c>
      <c r="AU240" s="242" t="s">
        <v>157</v>
      </c>
      <c r="AV240" s="13" t="s">
        <v>157</v>
      </c>
      <c r="AW240" s="13" t="s">
        <v>34</v>
      </c>
      <c r="AX240" s="13" t="s">
        <v>78</v>
      </c>
      <c r="AY240" s="242" t="s">
        <v>151</v>
      </c>
    </row>
    <row r="241" s="14" customFormat="1">
      <c r="A241" s="14"/>
      <c r="B241" s="243"/>
      <c r="C241" s="244"/>
      <c r="D241" s="233" t="s">
        <v>159</v>
      </c>
      <c r="E241" s="245" t="s">
        <v>1</v>
      </c>
      <c r="F241" s="246" t="s">
        <v>163</v>
      </c>
      <c r="G241" s="244"/>
      <c r="H241" s="247">
        <v>19.225000000000001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159</v>
      </c>
      <c r="AU241" s="253" t="s">
        <v>157</v>
      </c>
      <c r="AV241" s="14" t="s">
        <v>156</v>
      </c>
      <c r="AW241" s="14" t="s">
        <v>34</v>
      </c>
      <c r="AX241" s="14" t="s">
        <v>86</v>
      </c>
      <c r="AY241" s="253" t="s">
        <v>151</v>
      </c>
    </row>
    <row r="242" s="12" customFormat="1" ht="22.8" customHeight="1">
      <c r="A242" s="12"/>
      <c r="B242" s="202"/>
      <c r="C242" s="203"/>
      <c r="D242" s="204" t="s">
        <v>77</v>
      </c>
      <c r="E242" s="215" t="s">
        <v>303</v>
      </c>
      <c r="F242" s="215" t="s">
        <v>304</v>
      </c>
      <c r="G242" s="203"/>
      <c r="H242" s="203"/>
      <c r="I242" s="206"/>
      <c r="J242" s="216">
        <f>BK242</f>
        <v>0</v>
      </c>
      <c r="K242" s="203"/>
      <c r="L242" s="207"/>
      <c r="M242" s="208"/>
      <c r="N242" s="209"/>
      <c r="O242" s="209"/>
      <c r="P242" s="210">
        <f>SUM(P243:P256)</f>
        <v>0</v>
      </c>
      <c r="Q242" s="209"/>
      <c r="R242" s="210">
        <f>SUM(R243:R256)</f>
        <v>0</v>
      </c>
      <c r="S242" s="209"/>
      <c r="T242" s="211">
        <f>SUM(T243:T256)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2" t="s">
        <v>86</v>
      </c>
      <c r="AT242" s="213" t="s">
        <v>77</v>
      </c>
      <c r="AU242" s="213" t="s">
        <v>86</v>
      </c>
      <c r="AY242" s="212" t="s">
        <v>151</v>
      </c>
      <c r="BK242" s="214">
        <f>SUM(BK243:BK256)</f>
        <v>0</v>
      </c>
    </row>
    <row r="243" s="2" customFormat="1" ht="24.15" customHeight="1">
      <c r="A243" s="38"/>
      <c r="B243" s="39"/>
      <c r="C243" s="217" t="s">
        <v>305</v>
      </c>
      <c r="D243" s="217" t="s">
        <v>153</v>
      </c>
      <c r="E243" s="218" t="s">
        <v>306</v>
      </c>
      <c r="F243" s="219" t="s">
        <v>307</v>
      </c>
      <c r="G243" s="220" t="s">
        <v>308</v>
      </c>
      <c r="H243" s="221">
        <v>16.469000000000001</v>
      </c>
      <c r="I243" s="222"/>
      <c r="J243" s="223">
        <f>ROUND(I243*H243,2)</f>
        <v>0</v>
      </c>
      <c r="K243" s="224"/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156</v>
      </c>
      <c r="AT243" s="229" t="s">
        <v>153</v>
      </c>
      <c r="AU243" s="229" t="s">
        <v>157</v>
      </c>
      <c r="AY243" s="17" t="s">
        <v>151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157</v>
      </c>
      <c r="BK243" s="230">
        <f>ROUND(I243*H243,2)</f>
        <v>0</v>
      </c>
      <c r="BL243" s="17" t="s">
        <v>156</v>
      </c>
      <c r="BM243" s="229" t="s">
        <v>309</v>
      </c>
    </row>
    <row r="244" s="2" customFormat="1" ht="24.15" customHeight="1">
      <c r="A244" s="38"/>
      <c r="B244" s="39"/>
      <c r="C244" s="217" t="s">
        <v>310</v>
      </c>
      <c r="D244" s="217" t="s">
        <v>153</v>
      </c>
      <c r="E244" s="218" t="s">
        <v>311</v>
      </c>
      <c r="F244" s="219" t="s">
        <v>312</v>
      </c>
      <c r="G244" s="220" t="s">
        <v>308</v>
      </c>
      <c r="H244" s="221">
        <v>16.469000000000001</v>
      </c>
      <c r="I244" s="222"/>
      <c r="J244" s="223">
        <f>ROUND(I244*H244,2)</f>
        <v>0</v>
      </c>
      <c r="K244" s="224"/>
      <c r="L244" s="44"/>
      <c r="M244" s="225" t="s">
        <v>1</v>
      </c>
      <c r="N244" s="226" t="s">
        <v>44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156</v>
      </c>
      <c r="AT244" s="229" t="s">
        <v>153</v>
      </c>
      <c r="AU244" s="229" t="s">
        <v>157</v>
      </c>
      <c r="AY244" s="17" t="s">
        <v>151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157</v>
      </c>
      <c r="BK244" s="230">
        <f>ROUND(I244*H244,2)</f>
        <v>0</v>
      </c>
      <c r="BL244" s="17" t="s">
        <v>156</v>
      </c>
      <c r="BM244" s="229" t="s">
        <v>313</v>
      </c>
    </row>
    <row r="245" s="2" customFormat="1" ht="24.15" customHeight="1">
      <c r="A245" s="38"/>
      <c r="B245" s="39"/>
      <c r="C245" s="217" t="s">
        <v>314</v>
      </c>
      <c r="D245" s="217" t="s">
        <v>153</v>
      </c>
      <c r="E245" s="218" t="s">
        <v>315</v>
      </c>
      <c r="F245" s="219" t="s">
        <v>316</v>
      </c>
      <c r="G245" s="220" t="s">
        <v>308</v>
      </c>
      <c r="H245" s="221">
        <v>82.344999999999999</v>
      </c>
      <c r="I245" s="222"/>
      <c r="J245" s="223">
        <f>ROUND(I245*H245,2)</f>
        <v>0</v>
      </c>
      <c r="K245" s="224"/>
      <c r="L245" s="44"/>
      <c r="M245" s="225" t="s">
        <v>1</v>
      </c>
      <c r="N245" s="226" t="s">
        <v>44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156</v>
      </c>
      <c r="AT245" s="229" t="s">
        <v>153</v>
      </c>
      <c r="AU245" s="229" t="s">
        <v>157</v>
      </c>
      <c r="AY245" s="17" t="s">
        <v>151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157</v>
      </c>
      <c r="BK245" s="230">
        <f>ROUND(I245*H245,2)</f>
        <v>0</v>
      </c>
      <c r="BL245" s="17" t="s">
        <v>156</v>
      </c>
      <c r="BM245" s="229" t="s">
        <v>317</v>
      </c>
    </row>
    <row r="246" s="13" customFormat="1">
      <c r="A246" s="13"/>
      <c r="B246" s="231"/>
      <c r="C246" s="232"/>
      <c r="D246" s="233" t="s">
        <v>159</v>
      </c>
      <c r="E246" s="232"/>
      <c r="F246" s="235" t="s">
        <v>318</v>
      </c>
      <c r="G246" s="232"/>
      <c r="H246" s="236">
        <v>82.344999999999999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159</v>
      </c>
      <c r="AU246" s="242" t="s">
        <v>157</v>
      </c>
      <c r="AV246" s="13" t="s">
        <v>157</v>
      </c>
      <c r="AW246" s="13" t="s">
        <v>4</v>
      </c>
      <c r="AX246" s="13" t="s">
        <v>86</v>
      </c>
      <c r="AY246" s="242" t="s">
        <v>151</v>
      </c>
    </row>
    <row r="247" s="2" customFormat="1" ht="24.15" customHeight="1">
      <c r="A247" s="38"/>
      <c r="B247" s="39"/>
      <c r="C247" s="217" t="s">
        <v>319</v>
      </c>
      <c r="D247" s="217" t="s">
        <v>153</v>
      </c>
      <c r="E247" s="218" t="s">
        <v>320</v>
      </c>
      <c r="F247" s="219" t="s">
        <v>321</v>
      </c>
      <c r="G247" s="220" t="s">
        <v>308</v>
      </c>
      <c r="H247" s="221">
        <v>14.923</v>
      </c>
      <c r="I247" s="222"/>
      <c r="J247" s="223">
        <f>ROUND(I247*H247,2)</f>
        <v>0</v>
      </c>
      <c r="K247" s="224"/>
      <c r="L247" s="44"/>
      <c r="M247" s="225" t="s">
        <v>1</v>
      </c>
      <c r="N247" s="226" t="s">
        <v>44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156</v>
      </c>
      <c r="AT247" s="229" t="s">
        <v>153</v>
      </c>
      <c r="AU247" s="229" t="s">
        <v>157</v>
      </c>
      <c r="AY247" s="17" t="s">
        <v>151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157</v>
      </c>
      <c r="BK247" s="230">
        <f>ROUND(I247*H247,2)</f>
        <v>0</v>
      </c>
      <c r="BL247" s="17" t="s">
        <v>156</v>
      </c>
      <c r="BM247" s="229" t="s">
        <v>322</v>
      </c>
    </row>
    <row r="248" s="13" customFormat="1">
      <c r="A248" s="13"/>
      <c r="B248" s="231"/>
      <c r="C248" s="232"/>
      <c r="D248" s="233" t="s">
        <v>159</v>
      </c>
      <c r="E248" s="234" t="s">
        <v>1</v>
      </c>
      <c r="F248" s="235" t="s">
        <v>323</v>
      </c>
      <c r="G248" s="232"/>
      <c r="H248" s="236">
        <v>16.469000000000001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159</v>
      </c>
      <c r="AU248" s="242" t="s">
        <v>157</v>
      </c>
      <c r="AV248" s="13" t="s">
        <v>157</v>
      </c>
      <c r="AW248" s="13" t="s">
        <v>34</v>
      </c>
      <c r="AX248" s="13" t="s">
        <v>78</v>
      </c>
      <c r="AY248" s="242" t="s">
        <v>151</v>
      </c>
    </row>
    <row r="249" s="13" customFormat="1">
      <c r="A249" s="13"/>
      <c r="B249" s="231"/>
      <c r="C249" s="232"/>
      <c r="D249" s="233" t="s">
        <v>159</v>
      </c>
      <c r="E249" s="234" t="s">
        <v>1</v>
      </c>
      <c r="F249" s="235" t="s">
        <v>324</v>
      </c>
      <c r="G249" s="232"/>
      <c r="H249" s="236">
        <v>-1.546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157</v>
      </c>
      <c r="AV249" s="13" t="s">
        <v>157</v>
      </c>
      <c r="AW249" s="13" t="s">
        <v>34</v>
      </c>
      <c r="AX249" s="13" t="s">
        <v>78</v>
      </c>
      <c r="AY249" s="242" t="s">
        <v>151</v>
      </c>
    </row>
    <row r="250" s="14" customFormat="1">
      <c r="A250" s="14"/>
      <c r="B250" s="243"/>
      <c r="C250" s="244"/>
      <c r="D250" s="233" t="s">
        <v>159</v>
      </c>
      <c r="E250" s="245" t="s">
        <v>1</v>
      </c>
      <c r="F250" s="246" t="s">
        <v>163</v>
      </c>
      <c r="G250" s="244"/>
      <c r="H250" s="247">
        <v>14.923000000000002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159</v>
      </c>
      <c r="AU250" s="253" t="s">
        <v>157</v>
      </c>
      <c r="AV250" s="14" t="s">
        <v>156</v>
      </c>
      <c r="AW250" s="14" t="s">
        <v>34</v>
      </c>
      <c r="AX250" s="14" t="s">
        <v>86</v>
      </c>
      <c r="AY250" s="253" t="s">
        <v>151</v>
      </c>
    </row>
    <row r="251" s="2" customFormat="1" ht="24.15" customHeight="1">
      <c r="A251" s="38"/>
      <c r="B251" s="39"/>
      <c r="C251" s="217" t="s">
        <v>325</v>
      </c>
      <c r="D251" s="217" t="s">
        <v>153</v>
      </c>
      <c r="E251" s="218" t="s">
        <v>326</v>
      </c>
      <c r="F251" s="219" t="s">
        <v>327</v>
      </c>
      <c r="G251" s="220" t="s">
        <v>308</v>
      </c>
      <c r="H251" s="221">
        <v>1.546</v>
      </c>
      <c r="I251" s="222"/>
      <c r="J251" s="223">
        <f>ROUND(I251*H251,2)</f>
        <v>0</v>
      </c>
      <c r="K251" s="224"/>
      <c r="L251" s="44"/>
      <c r="M251" s="225" t="s">
        <v>1</v>
      </c>
      <c r="N251" s="226" t="s">
        <v>44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156</v>
      </c>
      <c r="AT251" s="229" t="s">
        <v>153</v>
      </c>
      <c r="AU251" s="229" t="s">
        <v>157</v>
      </c>
      <c r="AY251" s="17" t="s">
        <v>151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157</v>
      </c>
      <c r="BK251" s="230">
        <f>ROUND(I251*H251,2)</f>
        <v>0</v>
      </c>
      <c r="BL251" s="17" t="s">
        <v>156</v>
      </c>
      <c r="BM251" s="229" t="s">
        <v>328</v>
      </c>
    </row>
    <row r="252" s="13" customFormat="1">
      <c r="A252" s="13"/>
      <c r="B252" s="231"/>
      <c r="C252" s="232"/>
      <c r="D252" s="233" t="s">
        <v>159</v>
      </c>
      <c r="E252" s="234" t="s">
        <v>1</v>
      </c>
      <c r="F252" s="235" t="s">
        <v>329</v>
      </c>
      <c r="G252" s="232"/>
      <c r="H252" s="236">
        <v>0.0040000000000000001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159</v>
      </c>
      <c r="AU252" s="242" t="s">
        <v>157</v>
      </c>
      <c r="AV252" s="13" t="s">
        <v>157</v>
      </c>
      <c r="AW252" s="13" t="s">
        <v>34</v>
      </c>
      <c r="AX252" s="13" t="s">
        <v>78</v>
      </c>
      <c r="AY252" s="242" t="s">
        <v>151</v>
      </c>
    </row>
    <row r="253" s="13" customFormat="1">
      <c r="A253" s="13"/>
      <c r="B253" s="231"/>
      <c r="C253" s="232"/>
      <c r="D253" s="233" t="s">
        <v>159</v>
      </c>
      <c r="E253" s="234" t="s">
        <v>1</v>
      </c>
      <c r="F253" s="235" t="s">
        <v>330</v>
      </c>
      <c r="G253" s="232"/>
      <c r="H253" s="236">
        <v>0.54600000000000004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159</v>
      </c>
      <c r="AU253" s="242" t="s">
        <v>157</v>
      </c>
      <c r="AV253" s="13" t="s">
        <v>157</v>
      </c>
      <c r="AW253" s="13" t="s">
        <v>34</v>
      </c>
      <c r="AX253" s="13" t="s">
        <v>78</v>
      </c>
      <c r="AY253" s="242" t="s">
        <v>151</v>
      </c>
    </row>
    <row r="254" s="13" customFormat="1">
      <c r="A254" s="13"/>
      <c r="B254" s="231"/>
      <c r="C254" s="232"/>
      <c r="D254" s="233" t="s">
        <v>159</v>
      </c>
      <c r="E254" s="234" t="s">
        <v>1</v>
      </c>
      <c r="F254" s="235" t="s">
        <v>331</v>
      </c>
      <c r="G254" s="232"/>
      <c r="H254" s="236">
        <v>0.024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159</v>
      </c>
      <c r="AU254" s="242" t="s">
        <v>157</v>
      </c>
      <c r="AV254" s="13" t="s">
        <v>157</v>
      </c>
      <c r="AW254" s="13" t="s">
        <v>34</v>
      </c>
      <c r="AX254" s="13" t="s">
        <v>78</v>
      </c>
      <c r="AY254" s="242" t="s">
        <v>151</v>
      </c>
    </row>
    <row r="255" s="13" customFormat="1">
      <c r="A255" s="13"/>
      <c r="B255" s="231"/>
      <c r="C255" s="232"/>
      <c r="D255" s="233" t="s">
        <v>159</v>
      </c>
      <c r="E255" s="234" t="s">
        <v>1</v>
      </c>
      <c r="F255" s="235" t="s">
        <v>332</v>
      </c>
      <c r="G255" s="232"/>
      <c r="H255" s="236">
        <v>0.97199999999999998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159</v>
      </c>
      <c r="AU255" s="242" t="s">
        <v>157</v>
      </c>
      <c r="AV255" s="13" t="s">
        <v>157</v>
      </c>
      <c r="AW255" s="13" t="s">
        <v>34</v>
      </c>
      <c r="AX255" s="13" t="s">
        <v>78</v>
      </c>
      <c r="AY255" s="242" t="s">
        <v>151</v>
      </c>
    </row>
    <row r="256" s="14" customFormat="1">
      <c r="A256" s="14"/>
      <c r="B256" s="243"/>
      <c r="C256" s="244"/>
      <c r="D256" s="233" t="s">
        <v>159</v>
      </c>
      <c r="E256" s="245" t="s">
        <v>1</v>
      </c>
      <c r="F256" s="246" t="s">
        <v>163</v>
      </c>
      <c r="G256" s="244"/>
      <c r="H256" s="247">
        <v>1.546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159</v>
      </c>
      <c r="AU256" s="253" t="s">
        <v>157</v>
      </c>
      <c r="AV256" s="14" t="s">
        <v>156</v>
      </c>
      <c r="AW256" s="14" t="s">
        <v>34</v>
      </c>
      <c r="AX256" s="14" t="s">
        <v>86</v>
      </c>
      <c r="AY256" s="253" t="s">
        <v>151</v>
      </c>
    </row>
    <row r="257" s="12" customFormat="1" ht="22.8" customHeight="1">
      <c r="A257" s="12"/>
      <c r="B257" s="202"/>
      <c r="C257" s="203"/>
      <c r="D257" s="204" t="s">
        <v>77</v>
      </c>
      <c r="E257" s="215" t="s">
        <v>333</v>
      </c>
      <c r="F257" s="215" t="s">
        <v>334</v>
      </c>
      <c r="G257" s="203"/>
      <c r="H257" s="203"/>
      <c r="I257" s="206"/>
      <c r="J257" s="216">
        <f>BK257</f>
        <v>0</v>
      </c>
      <c r="K257" s="203"/>
      <c r="L257" s="207"/>
      <c r="M257" s="208"/>
      <c r="N257" s="209"/>
      <c r="O257" s="209"/>
      <c r="P257" s="210">
        <f>P258</f>
        <v>0</v>
      </c>
      <c r="Q257" s="209"/>
      <c r="R257" s="210">
        <f>R258</f>
        <v>0</v>
      </c>
      <c r="S257" s="209"/>
      <c r="T257" s="211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2" t="s">
        <v>86</v>
      </c>
      <c r="AT257" s="213" t="s">
        <v>77</v>
      </c>
      <c r="AU257" s="213" t="s">
        <v>86</v>
      </c>
      <c r="AY257" s="212" t="s">
        <v>151</v>
      </c>
      <c r="BK257" s="214">
        <f>BK258</f>
        <v>0</v>
      </c>
    </row>
    <row r="258" s="2" customFormat="1" ht="14.4" customHeight="1">
      <c r="A258" s="38"/>
      <c r="B258" s="39"/>
      <c r="C258" s="217" t="s">
        <v>335</v>
      </c>
      <c r="D258" s="217" t="s">
        <v>153</v>
      </c>
      <c r="E258" s="218" t="s">
        <v>336</v>
      </c>
      <c r="F258" s="219" t="s">
        <v>337</v>
      </c>
      <c r="G258" s="220" t="s">
        <v>308</v>
      </c>
      <c r="H258" s="221">
        <v>8.3230000000000004</v>
      </c>
      <c r="I258" s="222"/>
      <c r="J258" s="223">
        <f>ROUND(I258*H258,2)</f>
        <v>0</v>
      </c>
      <c r="K258" s="224"/>
      <c r="L258" s="44"/>
      <c r="M258" s="225" t="s">
        <v>1</v>
      </c>
      <c r="N258" s="226" t="s">
        <v>44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156</v>
      </c>
      <c r="AT258" s="229" t="s">
        <v>153</v>
      </c>
      <c r="AU258" s="229" t="s">
        <v>157</v>
      </c>
      <c r="AY258" s="17" t="s">
        <v>151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157</v>
      </c>
      <c r="BK258" s="230">
        <f>ROUND(I258*H258,2)</f>
        <v>0</v>
      </c>
      <c r="BL258" s="17" t="s">
        <v>156</v>
      </c>
      <c r="BM258" s="229" t="s">
        <v>338</v>
      </c>
    </row>
    <row r="259" s="12" customFormat="1" ht="25.92" customHeight="1">
      <c r="A259" s="12"/>
      <c r="B259" s="202"/>
      <c r="C259" s="203"/>
      <c r="D259" s="204" t="s">
        <v>77</v>
      </c>
      <c r="E259" s="205" t="s">
        <v>339</v>
      </c>
      <c r="F259" s="205" t="s">
        <v>340</v>
      </c>
      <c r="G259" s="203"/>
      <c r="H259" s="203"/>
      <c r="I259" s="206"/>
      <c r="J259" s="189">
        <f>BK259</f>
        <v>0</v>
      </c>
      <c r="K259" s="203"/>
      <c r="L259" s="207"/>
      <c r="M259" s="208"/>
      <c r="N259" s="209"/>
      <c r="O259" s="209"/>
      <c r="P259" s="210">
        <f>P260+P277+P287+P299+P323+P329+P336+P342+P347+P350+P381+P411+P420+P460+P480+P493</f>
        <v>0</v>
      </c>
      <c r="Q259" s="209"/>
      <c r="R259" s="210">
        <f>R260+R277+R287+R299+R323+R329+R336+R342+R347+R350+R381+R411+R420+R460+R480+R493</f>
        <v>1.4537721399999999</v>
      </c>
      <c r="S259" s="209"/>
      <c r="T259" s="211">
        <f>T260+T277+T287+T299+T323+T329+T336+T342+T347+T350+T381+T411+T420+T460+T480+T493</f>
        <v>9.5216559999999983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2" t="s">
        <v>157</v>
      </c>
      <c r="AT259" s="213" t="s">
        <v>77</v>
      </c>
      <c r="AU259" s="213" t="s">
        <v>78</v>
      </c>
      <c r="AY259" s="212" t="s">
        <v>151</v>
      </c>
      <c r="BK259" s="214">
        <f>BK260+BK277+BK287+BK299+BK323+BK329+BK336+BK342+BK347+BK350+BK381+BK411+BK420+BK460+BK480+BK493</f>
        <v>0</v>
      </c>
    </row>
    <row r="260" s="12" customFormat="1" ht="22.8" customHeight="1">
      <c r="A260" s="12"/>
      <c r="B260" s="202"/>
      <c r="C260" s="203"/>
      <c r="D260" s="204" t="s">
        <v>77</v>
      </c>
      <c r="E260" s="215" t="s">
        <v>341</v>
      </c>
      <c r="F260" s="215" t="s">
        <v>342</v>
      </c>
      <c r="G260" s="203"/>
      <c r="H260" s="203"/>
      <c r="I260" s="206"/>
      <c r="J260" s="216">
        <f>BK260</f>
        <v>0</v>
      </c>
      <c r="K260" s="203"/>
      <c r="L260" s="207"/>
      <c r="M260" s="208"/>
      <c r="N260" s="209"/>
      <c r="O260" s="209"/>
      <c r="P260" s="210">
        <f>SUM(P261:P276)</f>
        <v>0</v>
      </c>
      <c r="Q260" s="209"/>
      <c r="R260" s="210">
        <f>SUM(R261:R276)</f>
        <v>0.057380399999999998</v>
      </c>
      <c r="S260" s="209"/>
      <c r="T260" s="211">
        <f>SUM(T261:T276)</f>
        <v>4.2018240000000002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2" t="s">
        <v>157</v>
      </c>
      <c r="AT260" s="213" t="s">
        <v>77</v>
      </c>
      <c r="AU260" s="213" t="s">
        <v>86</v>
      </c>
      <c r="AY260" s="212" t="s">
        <v>151</v>
      </c>
      <c r="BK260" s="214">
        <f>SUM(BK261:BK276)</f>
        <v>0</v>
      </c>
    </row>
    <row r="261" s="2" customFormat="1" ht="24.15" customHeight="1">
      <c r="A261" s="38"/>
      <c r="B261" s="39"/>
      <c r="C261" s="217" t="s">
        <v>343</v>
      </c>
      <c r="D261" s="217" t="s">
        <v>153</v>
      </c>
      <c r="E261" s="218" t="s">
        <v>344</v>
      </c>
      <c r="F261" s="219" t="s">
        <v>345</v>
      </c>
      <c r="G261" s="220" t="s">
        <v>90</v>
      </c>
      <c r="H261" s="221">
        <v>30.359999999999999</v>
      </c>
      <c r="I261" s="222"/>
      <c r="J261" s="223">
        <f>ROUND(I261*H261,2)</f>
        <v>0</v>
      </c>
      <c r="K261" s="224"/>
      <c r="L261" s="44"/>
      <c r="M261" s="225" t="s">
        <v>1</v>
      </c>
      <c r="N261" s="226" t="s">
        <v>44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0.0033999999999999998</v>
      </c>
      <c r="T261" s="228">
        <f>S261*H261</f>
        <v>0.103224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232</v>
      </c>
      <c r="AT261" s="229" t="s">
        <v>153</v>
      </c>
      <c r="AU261" s="229" t="s">
        <v>157</v>
      </c>
      <c r="AY261" s="17" t="s">
        <v>151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157</v>
      </c>
      <c r="BK261" s="230">
        <f>ROUND(I261*H261,2)</f>
        <v>0</v>
      </c>
      <c r="BL261" s="17" t="s">
        <v>232</v>
      </c>
      <c r="BM261" s="229" t="s">
        <v>346</v>
      </c>
    </row>
    <row r="262" s="13" customFormat="1">
      <c r="A262" s="13"/>
      <c r="B262" s="231"/>
      <c r="C262" s="232"/>
      <c r="D262" s="233" t="s">
        <v>159</v>
      </c>
      <c r="E262" s="234" t="s">
        <v>1</v>
      </c>
      <c r="F262" s="235" t="s">
        <v>347</v>
      </c>
      <c r="G262" s="232"/>
      <c r="H262" s="236">
        <v>15.4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159</v>
      </c>
      <c r="AU262" s="242" t="s">
        <v>157</v>
      </c>
      <c r="AV262" s="13" t="s">
        <v>157</v>
      </c>
      <c r="AW262" s="13" t="s">
        <v>34</v>
      </c>
      <c r="AX262" s="13" t="s">
        <v>78</v>
      </c>
      <c r="AY262" s="242" t="s">
        <v>151</v>
      </c>
    </row>
    <row r="263" s="13" customFormat="1">
      <c r="A263" s="13"/>
      <c r="B263" s="231"/>
      <c r="C263" s="232"/>
      <c r="D263" s="233" t="s">
        <v>159</v>
      </c>
      <c r="E263" s="234" t="s">
        <v>1</v>
      </c>
      <c r="F263" s="235" t="s">
        <v>348</v>
      </c>
      <c r="G263" s="232"/>
      <c r="H263" s="236">
        <v>14.960000000000001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159</v>
      </c>
      <c r="AU263" s="242" t="s">
        <v>157</v>
      </c>
      <c r="AV263" s="13" t="s">
        <v>157</v>
      </c>
      <c r="AW263" s="13" t="s">
        <v>34</v>
      </c>
      <c r="AX263" s="13" t="s">
        <v>78</v>
      </c>
      <c r="AY263" s="242" t="s">
        <v>151</v>
      </c>
    </row>
    <row r="264" s="14" customFormat="1">
      <c r="A264" s="14"/>
      <c r="B264" s="243"/>
      <c r="C264" s="244"/>
      <c r="D264" s="233" t="s">
        <v>159</v>
      </c>
      <c r="E264" s="245" t="s">
        <v>1</v>
      </c>
      <c r="F264" s="246" t="s">
        <v>163</v>
      </c>
      <c r="G264" s="244"/>
      <c r="H264" s="247">
        <v>30.359999999999999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159</v>
      </c>
      <c r="AU264" s="253" t="s">
        <v>157</v>
      </c>
      <c r="AV264" s="14" t="s">
        <v>156</v>
      </c>
      <c r="AW264" s="14" t="s">
        <v>34</v>
      </c>
      <c r="AX264" s="14" t="s">
        <v>86</v>
      </c>
      <c r="AY264" s="253" t="s">
        <v>151</v>
      </c>
    </row>
    <row r="265" s="2" customFormat="1" ht="24.15" customHeight="1">
      <c r="A265" s="38"/>
      <c r="B265" s="39"/>
      <c r="C265" s="217" t="s">
        <v>349</v>
      </c>
      <c r="D265" s="217" t="s">
        <v>153</v>
      </c>
      <c r="E265" s="218" t="s">
        <v>350</v>
      </c>
      <c r="F265" s="219" t="s">
        <v>351</v>
      </c>
      <c r="G265" s="220" t="s">
        <v>90</v>
      </c>
      <c r="H265" s="221">
        <v>30.359999999999999</v>
      </c>
      <c r="I265" s="222"/>
      <c r="J265" s="223">
        <f>ROUND(I265*H265,2)</f>
        <v>0</v>
      </c>
      <c r="K265" s="224"/>
      <c r="L265" s="44"/>
      <c r="M265" s="225" t="s">
        <v>1</v>
      </c>
      <c r="N265" s="226" t="s">
        <v>44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232</v>
      </c>
      <c r="AT265" s="229" t="s">
        <v>153</v>
      </c>
      <c r="AU265" s="229" t="s">
        <v>157</v>
      </c>
      <c r="AY265" s="17" t="s">
        <v>151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157</v>
      </c>
      <c r="BK265" s="230">
        <f>ROUND(I265*H265,2)</f>
        <v>0</v>
      </c>
      <c r="BL265" s="17" t="s">
        <v>232</v>
      </c>
      <c r="BM265" s="229" t="s">
        <v>352</v>
      </c>
    </row>
    <row r="266" s="13" customFormat="1">
      <c r="A266" s="13"/>
      <c r="B266" s="231"/>
      <c r="C266" s="232"/>
      <c r="D266" s="233" t="s">
        <v>159</v>
      </c>
      <c r="E266" s="234" t="s">
        <v>1</v>
      </c>
      <c r="F266" s="235" t="s">
        <v>347</v>
      </c>
      <c r="G266" s="232"/>
      <c r="H266" s="236">
        <v>15.4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159</v>
      </c>
      <c r="AU266" s="242" t="s">
        <v>157</v>
      </c>
      <c r="AV266" s="13" t="s">
        <v>157</v>
      </c>
      <c r="AW266" s="13" t="s">
        <v>34</v>
      </c>
      <c r="AX266" s="13" t="s">
        <v>78</v>
      </c>
      <c r="AY266" s="242" t="s">
        <v>151</v>
      </c>
    </row>
    <row r="267" s="13" customFormat="1">
      <c r="A267" s="13"/>
      <c r="B267" s="231"/>
      <c r="C267" s="232"/>
      <c r="D267" s="233" t="s">
        <v>159</v>
      </c>
      <c r="E267" s="234" t="s">
        <v>1</v>
      </c>
      <c r="F267" s="235" t="s">
        <v>348</v>
      </c>
      <c r="G267" s="232"/>
      <c r="H267" s="236">
        <v>14.960000000000001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159</v>
      </c>
      <c r="AU267" s="242" t="s">
        <v>157</v>
      </c>
      <c r="AV267" s="13" t="s">
        <v>157</v>
      </c>
      <c r="AW267" s="13" t="s">
        <v>34</v>
      </c>
      <c r="AX267" s="13" t="s">
        <v>78</v>
      </c>
      <c r="AY267" s="242" t="s">
        <v>151</v>
      </c>
    </row>
    <row r="268" s="14" customFormat="1">
      <c r="A268" s="14"/>
      <c r="B268" s="243"/>
      <c r="C268" s="244"/>
      <c r="D268" s="233" t="s">
        <v>159</v>
      </c>
      <c r="E268" s="245" t="s">
        <v>1</v>
      </c>
      <c r="F268" s="246" t="s">
        <v>163</v>
      </c>
      <c r="G268" s="244"/>
      <c r="H268" s="247">
        <v>30.359999999999999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159</v>
      </c>
      <c r="AU268" s="253" t="s">
        <v>157</v>
      </c>
      <c r="AV268" s="14" t="s">
        <v>156</v>
      </c>
      <c r="AW268" s="14" t="s">
        <v>34</v>
      </c>
      <c r="AX268" s="14" t="s">
        <v>86</v>
      </c>
      <c r="AY268" s="253" t="s">
        <v>151</v>
      </c>
    </row>
    <row r="269" s="2" customFormat="1" ht="62.7" customHeight="1">
      <c r="A269" s="38"/>
      <c r="B269" s="39"/>
      <c r="C269" s="264" t="s">
        <v>353</v>
      </c>
      <c r="D269" s="264" t="s">
        <v>354</v>
      </c>
      <c r="E269" s="265" t="s">
        <v>355</v>
      </c>
      <c r="F269" s="266" t="s">
        <v>356</v>
      </c>
      <c r="G269" s="267" t="s">
        <v>90</v>
      </c>
      <c r="H269" s="268">
        <v>31.878</v>
      </c>
      <c r="I269" s="269"/>
      <c r="J269" s="270">
        <f>ROUND(I269*H269,2)</f>
        <v>0</v>
      </c>
      <c r="K269" s="271"/>
      <c r="L269" s="272"/>
      <c r="M269" s="273" t="s">
        <v>1</v>
      </c>
      <c r="N269" s="274" t="s">
        <v>44</v>
      </c>
      <c r="O269" s="91"/>
      <c r="P269" s="227">
        <f>O269*H269</f>
        <v>0</v>
      </c>
      <c r="Q269" s="227">
        <v>0.0018</v>
      </c>
      <c r="R269" s="227">
        <f>Q269*H269</f>
        <v>0.057380399999999998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335</v>
      </c>
      <c r="AT269" s="229" t="s">
        <v>354</v>
      </c>
      <c r="AU269" s="229" t="s">
        <v>157</v>
      </c>
      <c r="AY269" s="17" t="s">
        <v>151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157</v>
      </c>
      <c r="BK269" s="230">
        <f>ROUND(I269*H269,2)</f>
        <v>0</v>
      </c>
      <c r="BL269" s="17" t="s">
        <v>232</v>
      </c>
      <c r="BM269" s="229" t="s">
        <v>357</v>
      </c>
    </row>
    <row r="270" s="13" customFormat="1">
      <c r="A270" s="13"/>
      <c r="B270" s="231"/>
      <c r="C270" s="232"/>
      <c r="D270" s="233" t="s">
        <v>159</v>
      </c>
      <c r="E270" s="234" t="s">
        <v>1</v>
      </c>
      <c r="F270" s="235" t="s">
        <v>358</v>
      </c>
      <c r="G270" s="232"/>
      <c r="H270" s="236">
        <v>30.359999999999999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159</v>
      </c>
      <c r="AU270" s="242" t="s">
        <v>157</v>
      </c>
      <c r="AV270" s="13" t="s">
        <v>157</v>
      </c>
      <c r="AW270" s="13" t="s">
        <v>34</v>
      </c>
      <c r="AX270" s="13" t="s">
        <v>86</v>
      </c>
      <c r="AY270" s="242" t="s">
        <v>151</v>
      </c>
    </row>
    <row r="271" s="13" customFormat="1">
      <c r="A271" s="13"/>
      <c r="B271" s="231"/>
      <c r="C271" s="232"/>
      <c r="D271" s="233" t="s">
        <v>159</v>
      </c>
      <c r="E271" s="232"/>
      <c r="F271" s="235" t="s">
        <v>359</v>
      </c>
      <c r="G271" s="232"/>
      <c r="H271" s="236">
        <v>31.878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159</v>
      </c>
      <c r="AU271" s="242" t="s">
        <v>157</v>
      </c>
      <c r="AV271" s="13" t="s">
        <v>157</v>
      </c>
      <c r="AW271" s="13" t="s">
        <v>4</v>
      </c>
      <c r="AX271" s="13" t="s">
        <v>86</v>
      </c>
      <c r="AY271" s="242" t="s">
        <v>151</v>
      </c>
    </row>
    <row r="272" s="2" customFormat="1" ht="24.15" customHeight="1">
      <c r="A272" s="38"/>
      <c r="B272" s="39"/>
      <c r="C272" s="217" t="s">
        <v>360</v>
      </c>
      <c r="D272" s="217" t="s">
        <v>153</v>
      </c>
      <c r="E272" s="218" t="s">
        <v>361</v>
      </c>
      <c r="F272" s="219" t="s">
        <v>362</v>
      </c>
      <c r="G272" s="220" t="s">
        <v>90</v>
      </c>
      <c r="H272" s="221">
        <v>30.359999999999999</v>
      </c>
      <c r="I272" s="222"/>
      <c r="J272" s="223">
        <f>ROUND(I272*H272,2)</f>
        <v>0</v>
      </c>
      <c r="K272" s="224"/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0.13500000000000001</v>
      </c>
      <c r="T272" s="228">
        <f>S272*H272</f>
        <v>4.0986000000000002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232</v>
      </c>
      <c r="AT272" s="229" t="s">
        <v>153</v>
      </c>
      <c r="AU272" s="229" t="s">
        <v>157</v>
      </c>
      <c r="AY272" s="17" t="s">
        <v>151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157</v>
      </c>
      <c r="BK272" s="230">
        <f>ROUND(I272*H272,2)</f>
        <v>0</v>
      </c>
      <c r="BL272" s="17" t="s">
        <v>232</v>
      </c>
      <c r="BM272" s="229" t="s">
        <v>363</v>
      </c>
    </row>
    <row r="273" s="13" customFormat="1">
      <c r="A273" s="13"/>
      <c r="B273" s="231"/>
      <c r="C273" s="232"/>
      <c r="D273" s="233" t="s">
        <v>159</v>
      </c>
      <c r="E273" s="234" t="s">
        <v>1</v>
      </c>
      <c r="F273" s="235" t="s">
        <v>364</v>
      </c>
      <c r="G273" s="232"/>
      <c r="H273" s="236">
        <v>15.4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159</v>
      </c>
      <c r="AU273" s="242" t="s">
        <v>157</v>
      </c>
      <c r="AV273" s="13" t="s">
        <v>157</v>
      </c>
      <c r="AW273" s="13" t="s">
        <v>34</v>
      </c>
      <c r="AX273" s="13" t="s">
        <v>78</v>
      </c>
      <c r="AY273" s="242" t="s">
        <v>151</v>
      </c>
    </row>
    <row r="274" s="13" customFormat="1">
      <c r="A274" s="13"/>
      <c r="B274" s="231"/>
      <c r="C274" s="232"/>
      <c r="D274" s="233" t="s">
        <v>159</v>
      </c>
      <c r="E274" s="234" t="s">
        <v>1</v>
      </c>
      <c r="F274" s="235" t="s">
        <v>365</v>
      </c>
      <c r="G274" s="232"/>
      <c r="H274" s="236">
        <v>14.960000000000001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159</v>
      </c>
      <c r="AU274" s="242" t="s">
        <v>157</v>
      </c>
      <c r="AV274" s="13" t="s">
        <v>157</v>
      </c>
      <c r="AW274" s="13" t="s">
        <v>34</v>
      </c>
      <c r="AX274" s="13" t="s">
        <v>78</v>
      </c>
      <c r="AY274" s="242" t="s">
        <v>151</v>
      </c>
    </row>
    <row r="275" s="14" customFormat="1">
      <c r="A275" s="14"/>
      <c r="B275" s="243"/>
      <c r="C275" s="244"/>
      <c r="D275" s="233" t="s">
        <v>159</v>
      </c>
      <c r="E275" s="245" t="s">
        <v>1</v>
      </c>
      <c r="F275" s="246" t="s">
        <v>163</v>
      </c>
      <c r="G275" s="244"/>
      <c r="H275" s="247">
        <v>30.359999999999999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159</v>
      </c>
      <c r="AU275" s="253" t="s">
        <v>157</v>
      </c>
      <c r="AV275" s="14" t="s">
        <v>156</v>
      </c>
      <c r="AW275" s="14" t="s">
        <v>34</v>
      </c>
      <c r="AX275" s="14" t="s">
        <v>86</v>
      </c>
      <c r="AY275" s="253" t="s">
        <v>151</v>
      </c>
    </row>
    <row r="276" s="2" customFormat="1" ht="24.15" customHeight="1">
      <c r="A276" s="38"/>
      <c r="B276" s="39"/>
      <c r="C276" s="217" t="s">
        <v>366</v>
      </c>
      <c r="D276" s="217" t="s">
        <v>153</v>
      </c>
      <c r="E276" s="218" t="s">
        <v>367</v>
      </c>
      <c r="F276" s="219" t="s">
        <v>368</v>
      </c>
      <c r="G276" s="220" t="s">
        <v>308</v>
      </c>
      <c r="H276" s="221">
        <v>0.057000000000000002</v>
      </c>
      <c r="I276" s="222"/>
      <c r="J276" s="223">
        <f>ROUND(I276*H276,2)</f>
        <v>0</v>
      </c>
      <c r="K276" s="224"/>
      <c r="L276" s="44"/>
      <c r="M276" s="225" t="s">
        <v>1</v>
      </c>
      <c r="N276" s="226" t="s">
        <v>44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232</v>
      </c>
      <c r="AT276" s="229" t="s">
        <v>153</v>
      </c>
      <c r="AU276" s="229" t="s">
        <v>157</v>
      </c>
      <c r="AY276" s="17" t="s">
        <v>151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157</v>
      </c>
      <c r="BK276" s="230">
        <f>ROUND(I276*H276,2)</f>
        <v>0</v>
      </c>
      <c r="BL276" s="17" t="s">
        <v>232</v>
      </c>
      <c r="BM276" s="229" t="s">
        <v>369</v>
      </c>
    </row>
    <row r="277" s="12" customFormat="1" ht="22.8" customHeight="1">
      <c r="A277" s="12"/>
      <c r="B277" s="202"/>
      <c r="C277" s="203"/>
      <c r="D277" s="204" t="s">
        <v>77</v>
      </c>
      <c r="E277" s="215" t="s">
        <v>370</v>
      </c>
      <c r="F277" s="215" t="s">
        <v>371</v>
      </c>
      <c r="G277" s="203"/>
      <c r="H277" s="203"/>
      <c r="I277" s="206"/>
      <c r="J277" s="216">
        <f>BK277</f>
        <v>0</v>
      </c>
      <c r="K277" s="203"/>
      <c r="L277" s="207"/>
      <c r="M277" s="208"/>
      <c r="N277" s="209"/>
      <c r="O277" s="209"/>
      <c r="P277" s="210">
        <f>SUM(P278:P286)</f>
        <v>0</v>
      </c>
      <c r="Q277" s="209"/>
      <c r="R277" s="210">
        <f>SUM(R278:R286)</f>
        <v>0.033797500000000001</v>
      </c>
      <c r="S277" s="209"/>
      <c r="T277" s="211">
        <f>SUM(T278:T286)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2" t="s">
        <v>157</v>
      </c>
      <c r="AT277" s="213" t="s">
        <v>77</v>
      </c>
      <c r="AU277" s="213" t="s">
        <v>86</v>
      </c>
      <c r="AY277" s="212" t="s">
        <v>151</v>
      </c>
      <c r="BK277" s="214">
        <f>SUM(BK278:BK286)</f>
        <v>0</v>
      </c>
    </row>
    <row r="278" s="2" customFormat="1" ht="14.4" customHeight="1">
      <c r="A278" s="38"/>
      <c r="B278" s="39"/>
      <c r="C278" s="217" t="s">
        <v>372</v>
      </c>
      <c r="D278" s="217" t="s">
        <v>153</v>
      </c>
      <c r="E278" s="218" t="s">
        <v>373</v>
      </c>
      <c r="F278" s="219" t="s">
        <v>374</v>
      </c>
      <c r="G278" s="220" t="s">
        <v>375</v>
      </c>
      <c r="H278" s="221">
        <v>1</v>
      </c>
      <c r="I278" s="222"/>
      <c r="J278" s="223">
        <f>ROUND(I278*H278,2)</f>
        <v>0</v>
      </c>
      <c r="K278" s="224"/>
      <c r="L278" s="44"/>
      <c r="M278" s="225" t="s">
        <v>1</v>
      </c>
      <c r="N278" s="226" t="s">
        <v>44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232</v>
      </c>
      <c r="AT278" s="229" t="s">
        <v>153</v>
      </c>
      <c r="AU278" s="229" t="s">
        <v>157</v>
      </c>
      <c r="AY278" s="17" t="s">
        <v>151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157</v>
      </c>
      <c r="BK278" s="230">
        <f>ROUND(I278*H278,2)</f>
        <v>0</v>
      </c>
      <c r="BL278" s="17" t="s">
        <v>232</v>
      </c>
      <c r="BM278" s="229" t="s">
        <v>376</v>
      </c>
    </row>
    <row r="279" s="13" customFormat="1">
      <c r="A279" s="13"/>
      <c r="B279" s="231"/>
      <c r="C279" s="232"/>
      <c r="D279" s="233" t="s">
        <v>159</v>
      </c>
      <c r="E279" s="234" t="s">
        <v>1</v>
      </c>
      <c r="F279" s="235" t="s">
        <v>86</v>
      </c>
      <c r="G279" s="232"/>
      <c r="H279" s="236">
        <v>1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159</v>
      </c>
      <c r="AU279" s="242" t="s">
        <v>157</v>
      </c>
      <c r="AV279" s="13" t="s">
        <v>157</v>
      </c>
      <c r="AW279" s="13" t="s">
        <v>34</v>
      </c>
      <c r="AX279" s="13" t="s">
        <v>86</v>
      </c>
      <c r="AY279" s="242" t="s">
        <v>151</v>
      </c>
    </row>
    <row r="280" s="2" customFormat="1" ht="14.4" customHeight="1">
      <c r="A280" s="38"/>
      <c r="B280" s="39"/>
      <c r="C280" s="217" t="s">
        <v>377</v>
      </c>
      <c r="D280" s="217" t="s">
        <v>153</v>
      </c>
      <c r="E280" s="218" t="s">
        <v>378</v>
      </c>
      <c r="F280" s="219" t="s">
        <v>379</v>
      </c>
      <c r="G280" s="220" t="s">
        <v>239</v>
      </c>
      <c r="H280" s="221">
        <v>1.5</v>
      </c>
      <c r="I280" s="222"/>
      <c r="J280" s="223">
        <f>ROUND(I280*H280,2)</f>
        <v>0</v>
      </c>
      <c r="K280" s="224"/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0.01171</v>
      </c>
      <c r="R280" s="227">
        <f>Q280*H280</f>
        <v>0.017565000000000001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232</v>
      </c>
      <c r="AT280" s="229" t="s">
        <v>153</v>
      </c>
      <c r="AU280" s="229" t="s">
        <v>157</v>
      </c>
      <c r="AY280" s="17" t="s">
        <v>151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157</v>
      </c>
      <c r="BK280" s="230">
        <f>ROUND(I280*H280,2)</f>
        <v>0</v>
      </c>
      <c r="BL280" s="17" t="s">
        <v>232</v>
      </c>
      <c r="BM280" s="229" t="s">
        <v>380</v>
      </c>
    </row>
    <row r="281" s="15" customFormat="1">
      <c r="A281" s="15"/>
      <c r="B281" s="254"/>
      <c r="C281" s="255"/>
      <c r="D281" s="233" t="s">
        <v>159</v>
      </c>
      <c r="E281" s="256" t="s">
        <v>1</v>
      </c>
      <c r="F281" s="257" t="s">
        <v>381</v>
      </c>
      <c r="G281" s="255"/>
      <c r="H281" s="256" t="s">
        <v>1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3" t="s">
        <v>159</v>
      </c>
      <c r="AU281" s="263" t="s">
        <v>157</v>
      </c>
      <c r="AV281" s="15" t="s">
        <v>86</v>
      </c>
      <c r="AW281" s="15" t="s">
        <v>34</v>
      </c>
      <c r="AX281" s="15" t="s">
        <v>78</v>
      </c>
      <c r="AY281" s="263" t="s">
        <v>151</v>
      </c>
    </row>
    <row r="282" s="13" customFormat="1">
      <c r="A282" s="13"/>
      <c r="B282" s="231"/>
      <c r="C282" s="232"/>
      <c r="D282" s="233" t="s">
        <v>159</v>
      </c>
      <c r="E282" s="234" t="s">
        <v>1</v>
      </c>
      <c r="F282" s="235" t="s">
        <v>382</v>
      </c>
      <c r="G282" s="232"/>
      <c r="H282" s="236">
        <v>1.5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159</v>
      </c>
      <c r="AU282" s="242" t="s">
        <v>157</v>
      </c>
      <c r="AV282" s="13" t="s">
        <v>157</v>
      </c>
      <c r="AW282" s="13" t="s">
        <v>34</v>
      </c>
      <c r="AX282" s="13" t="s">
        <v>86</v>
      </c>
      <c r="AY282" s="242" t="s">
        <v>151</v>
      </c>
    </row>
    <row r="283" s="2" customFormat="1" ht="14.4" customHeight="1">
      <c r="A283" s="38"/>
      <c r="B283" s="39"/>
      <c r="C283" s="217" t="s">
        <v>383</v>
      </c>
      <c r="D283" s="217" t="s">
        <v>153</v>
      </c>
      <c r="E283" s="218" t="s">
        <v>384</v>
      </c>
      <c r="F283" s="219" t="s">
        <v>385</v>
      </c>
      <c r="G283" s="220" t="s">
        <v>239</v>
      </c>
      <c r="H283" s="221">
        <v>7.5499999999999998</v>
      </c>
      <c r="I283" s="222"/>
      <c r="J283" s="223">
        <f>ROUND(I283*H283,2)</f>
        <v>0</v>
      </c>
      <c r="K283" s="224"/>
      <c r="L283" s="44"/>
      <c r="M283" s="225" t="s">
        <v>1</v>
      </c>
      <c r="N283" s="226" t="s">
        <v>44</v>
      </c>
      <c r="O283" s="91"/>
      <c r="P283" s="227">
        <f>O283*H283</f>
        <v>0</v>
      </c>
      <c r="Q283" s="227">
        <v>0.00215</v>
      </c>
      <c r="R283" s="227">
        <f>Q283*H283</f>
        <v>0.0162325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232</v>
      </c>
      <c r="AT283" s="229" t="s">
        <v>153</v>
      </c>
      <c r="AU283" s="229" t="s">
        <v>157</v>
      </c>
      <c r="AY283" s="17" t="s">
        <v>151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157</v>
      </c>
      <c r="BK283" s="230">
        <f>ROUND(I283*H283,2)</f>
        <v>0</v>
      </c>
      <c r="BL283" s="17" t="s">
        <v>232</v>
      </c>
      <c r="BM283" s="229" t="s">
        <v>386</v>
      </c>
    </row>
    <row r="284" s="15" customFormat="1">
      <c r="A284" s="15"/>
      <c r="B284" s="254"/>
      <c r="C284" s="255"/>
      <c r="D284" s="233" t="s">
        <v>159</v>
      </c>
      <c r="E284" s="256" t="s">
        <v>1</v>
      </c>
      <c r="F284" s="257" t="s">
        <v>381</v>
      </c>
      <c r="G284" s="255"/>
      <c r="H284" s="256" t="s">
        <v>1</v>
      </c>
      <c r="I284" s="258"/>
      <c r="J284" s="255"/>
      <c r="K284" s="255"/>
      <c r="L284" s="259"/>
      <c r="M284" s="260"/>
      <c r="N284" s="261"/>
      <c r="O284" s="261"/>
      <c r="P284" s="261"/>
      <c r="Q284" s="261"/>
      <c r="R284" s="261"/>
      <c r="S284" s="261"/>
      <c r="T284" s="26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3" t="s">
        <v>159</v>
      </c>
      <c r="AU284" s="263" t="s">
        <v>157</v>
      </c>
      <c r="AV284" s="15" t="s">
        <v>86</v>
      </c>
      <c r="AW284" s="15" t="s">
        <v>34</v>
      </c>
      <c r="AX284" s="15" t="s">
        <v>78</v>
      </c>
      <c r="AY284" s="263" t="s">
        <v>151</v>
      </c>
    </row>
    <row r="285" s="13" customFormat="1">
      <c r="A285" s="13"/>
      <c r="B285" s="231"/>
      <c r="C285" s="232"/>
      <c r="D285" s="233" t="s">
        <v>159</v>
      </c>
      <c r="E285" s="234" t="s">
        <v>1</v>
      </c>
      <c r="F285" s="235" t="s">
        <v>296</v>
      </c>
      <c r="G285" s="232"/>
      <c r="H285" s="236">
        <v>7.5499999999999998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159</v>
      </c>
      <c r="AU285" s="242" t="s">
        <v>157</v>
      </c>
      <c r="AV285" s="13" t="s">
        <v>157</v>
      </c>
      <c r="AW285" s="13" t="s">
        <v>34</v>
      </c>
      <c r="AX285" s="13" t="s">
        <v>86</v>
      </c>
      <c r="AY285" s="242" t="s">
        <v>151</v>
      </c>
    </row>
    <row r="286" s="2" customFormat="1" ht="24.15" customHeight="1">
      <c r="A286" s="38"/>
      <c r="B286" s="39"/>
      <c r="C286" s="217" t="s">
        <v>387</v>
      </c>
      <c r="D286" s="217" t="s">
        <v>153</v>
      </c>
      <c r="E286" s="218" t="s">
        <v>388</v>
      </c>
      <c r="F286" s="219" t="s">
        <v>389</v>
      </c>
      <c r="G286" s="220" t="s">
        <v>308</v>
      </c>
      <c r="H286" s="221">
        <v>0.034000000000000002</v>
      </c>
      <c r="I286" s="222"/>
      <c r="J286" s="223">
        <f>ROUND(I286*H286,2)</f>
        <v>0</v>
      </c>
      <c r="K286" s="224"/>
      <c r="L286" s="44"/>
      <c r="M286" s="225" t="s">
        <v>1</v>
      </c>
      <c r="N286" s="226" t="s">
        <v>44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232</v>
      </c>
      <c r="AT286" s="229" t="s">
        <v>153</v>
      </c>
      <c r="AU286" s="229" t="s">
        <v>157</v>
      </c>
      <c r="AY286" s="17" t="s">
        <v>151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157</v>
      </c>
      <c r="BK286" s="230">
        <f>ROUND(I286*H286,2)</f>
        <v>0</v>
      </c>
      <c r="BL286" s="17" t="s">
        <v>232</v>
      </c>
      <c r="BM286" s="229" t="s">
        <v>390</v>
      </c>
    </row>
    <row r="287" s="12" customFormat="1" ht="22.8" customHeight="1">
      <c r="A287" s="12"/>
      <c r="B287" s="202"/>
      <c r="C287" s="203"/>
      <c r="D287" s="204" t="s">
        <v>77</v>
      </c>
      <c r="E287" s="215" t="s">
        <v>391</v>
      </c>
      <c r="F287" s="215" t="s">
        <v>392</v>
      </c>
      <c r="G287" s="203"/>
      <c r="H287" s="203"/>
      <c r="I287" s="206"/>
      <c r="J287" s="216">
        <f>BK287</f>
        <v>0</v>
      </c>
      <c r="K287" s="203"/>
      <c r="L287" s="207"/>
      <c r="M287" s="208"/>
      <c r="N287" s="209"/>
      <c r="O287" s="209"/>
      <c r="P287" s="210">
        <f>SUM(P288:P298)</f>
        <v>0</v>
      </c>
      <c r="Q287" s="209"/>
      <c r="R287" s="210">
        <f>SUM(R288:R298)</f>
        <v>0.022298000000000002</v>
      </c>
      <c r="S287" s="209"/>
      <c r="T287" s="211">
        <f>SUM(T288:T298)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2" t="s">
        <v>157</v>
      </c>
      <c r="AT287" s="213" t="s">
        <v>77</v>
      </c>
      <c r="AU287" s="213" t="s">
        <v>86</v>
      </c>
      <c r="AY287" s="212" t="s">
        <v>151</v>
      </c>
      <c r="BK287" s="214">
        <f>SUM(BK288:BK298)</f>
        <v>0</v>
      </c>
    </row>
    <row r="288" s="2" customFormat="1" ht="24.15" customHeight="1">
      <c r="A288" s="38"/>
      <c r="B288" s="39"/>
      <c r="C288" s="217" t="s">
        <v>393</v>
      </c>
      <c r="D288" s="217" t="s">
        <v>153</v>
      </c>
      <c r="E288" s="218" t="s">
        <v>394</v>
      </c>
      <c r="F288" s="219" t="s">
        <v>395</v>
      </c>
      <c r="G288" s="220" t="s">
        <v>239</v>
      </c>
      <c r="H288" s="221">
        <v>18.100000000000001</v>
      </c>
      <c r="I288" s="222"/>
      <c r="J288" s="223">
        <f>ROUND(I288*H288,2)</f>
        <v>0</v>
      </c>
      <c r="K288" s="224"/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0.00084999999999999995</v>
      </c>
      <c r="R288" s="227">
        <f>Q288*H288</f>
        <v>0.015385000000000001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232</v>
      </c>
      <c r="AT288" s="229" t="s">
        <v>153</v>
      </c>
      <c r="AU288" s="229" t="s">
        <v>157</v>
      </c>
      <c r="AY288" s="17" t="s">
        <v>151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157</v>
      </c>
      <c r="BK288" s="230">
        <f>ROUND(I288*H288,2)</f>
        <v>0</v>
      </c>
      <c r="BL288" s="17" t="s">
        <v>232</v>
      </c>
      <c r="BM288" s="229" t="s">
        <v>396</v>
      </c>
    </row>
    <row r="289" s="15" customFormat="1">
      <c r="A289" s="15"/>
      <c r="B289" s="254"/>
      <c r="C289" s="255"/>
      <c r="D289" s="233" t="s">
        <v>159</v>
      </c>
      <c r="E289" s="256" t="s">
        <v>1</v>
      </c>
      <c r="F289" s="257" t="s">
        <v>381</v>
      </c>
      <c r="G289" s="255"/>
      <c r="H289" s="256" t="s">
        <v>1</v>
      </c>
      <c r="I289" s="258"/>
      <c r="J289" s="255"/>
      <c r="K289" s="255"/>
      <c r="L289" s="259"/>
      <c r="M289" s="260"/>
      <c r="N289" s="261"/>
      <c r="O289" s="261"/>
      <c r="P289" s="261"/>
      <c r="Q289" s="261"/>
      <c r="R289" s="261"/>
      <c r="S289" s="261"/>
      <c r="T289" s="26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3" t="s">
        <v>159</v>
      </c>
      <c r="AU289" s="263" t="s">
        <v>157</v>
      </c>
      <c r="AV289" s="15" t="s">
        <v>86</v>
      </c>
      <c r="AW289" s="15" t="s">
        <v>34</v>
      </c>
      <c r="AX289" s="15" t="s">
        <v>78</v>
      </c>
      <c r="AY289" s="263" t="s">
        <v>151</v>
      </c>
    </row>
    <row r="290" s="13" customFormat="1">
      <c r="A290" s="13"/>
      <c r="B290" s="231"/>
      <c r="C290" s="232"/>
      <c r="D290" s="233" t="s">
        <v>159</v>
      </c>
      <c r="E290" s="234" t="s">
        <v>1</v>
      </c>
      <c r="F290" s="235" t="s">
        <v>298</v>
      </c>
      <c r="G290" s="232"/>
      <c r="H290" s="236">
        <v>18.100000000000001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159</v>
      </c>
      <c r="AU290" s="242" t="s">
        <v>157</v>
      </c>
      <c r="AV290" s="13" t="s">
        <v>157</v>
      </c>
      <c r="AW290" s="13" t="s">
        <v>34</v>
      </c>
      <c r="AX290" s="13" t="s">
        <v>86</v>
      </c>
      <c r="AY290" s="242" t="s">
        <v>151</v>
      </c>
    </row>
    <row r="291" s="2" customFormat="1" ht="24.15" customHeight="1">
      <c r="A291" s="38"/>
      <c r="B291" s="39"/>
      <c r="C291" s="217" t="s">
        <v>397</v>
      </c>
      <c r="D291" s="217" t="s">
        <v>153</v>
      </c>
      <c r="E291" s="218" t="s">
        <v>398</v>
      </c>
      <c r="F291" s="219" t="s">
        <v>399</v>
      </c>
      <c r="G291" s="220" t="s">
        <v>239</v>
      </c>
      <c r="H291" s="221">
        <v>18.100000000000001</v>
      </c>
      <c r="I291" s="222"/>
      <c r="J291" s="223">
        <f>ROUND(I291*H291,2)</f>
        <v>0</v>
      </c>
      <c r="K291" s="224"/>
      <c r="L291" s="44"/>
      <c r="M291" s="225" t="s">
        <v>1</v>
      </c>
      <c r="N291" s="226" t="s">
        <v>44</v>
      </c>
      <c r="O291" s="91"/>
      <c r="P291" s="227">
        <f>O291*H291</f>
        <v>0</v>
      </c>
      <c r="Q291" s="227">
        <v>0.00012999999999999999</v>
      </c>
      <c r="R291" s="227">
        <f>Q291*H291</f>
        <v>0.0023530000000000001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232</v>
      </c>
      <c r="AT291" s="229" t="s">
        <v>153</v>
      </c>
      <c r="AU291" s="229" t="s">
        <v>157</v>
      </c>
      <c r="AY291" s="17" t="s">
        <v>151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157</v>
      </c>
      <c r="BK291" s="230">
        <f>ROUND(I291*H291,2)</f>
        <v>0</v>
      </c>
      <c r="BL291" s="17" t="s">
        <v>232</v>
      </c>
      <c r="BM291" s="229" t="s">
        <v>400</v>
      </c>
    </row>
    <row r="292" s="15" customFormat="1">
      <c r="A292" s="15"/>
      <c r="B292" s="254"/>
      <c r="C292" s="255"/>
      <c r="D292" s="233" t="s">
        <v>159</v>
      </c>
      <c r="E292" s="256" t="s">
        <v>1</v>
      </c>
      <c r="F292" s="257" t="s">
        <v>381</v>
      </c>
      <c r="G292" s="255"/>
      <c r="H292" s="256" t="s">
        <v>1</v>
      </c>
      <c r="I292" s="258"/>
      <c r="J292" s="255"/>
      <c r="K292" s="255"/>
      <c r="L292" s="259"/>
      <c r="M292" s="260"/>
      <c r="N292" s="261"/>
      <c r="O292" s="261"/>
      <c r="P292" s="261"/>
      <c r="Q292" s="261"/>
      <c r="R292" s="261"/>
      <c r="S292" s="261"/>
      <c r="T292" s="26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3" t="s">
        <v>159</v>
      </c>
      <c r="AU292" s="263" t="s">
        <v>157</v>
      </c>
      <c r="AV292" s="15" t="s">
        <v>86</v>
      </c>
      <c r="AW292" s="15" t="s">
        <v>34</v>
      </c>
      <c r="AX292" s="15" t="s">
        <v>78</v>
      </c>
      <c r="AY292" s="263" t="s">
        <v>151</v>
      </c>
    </row>
    <row r="293" s="13" customFormat="1">
      <c r="A293" s="13"/>
      <c r="B293" s="231"/>
      <c r="C293" s="232"/>
      <c r="D293" s="233" t="s">
        <v>159</v>
      </c>
      <c r="E293" s="234" t="s">
        <v>1</v>
      </c>
      <c r="F293" s="235" t="s">
        <v>298</v>
      </c>
      <c r="G293" s="232"/>
      <c r="H293" s="236">
        <v>18.100000000000001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159</v>
      </c>
      <c r="AU293" s="242" t="s">
        <v>157</v>
      </c>
      <c r="AV293" s="13" t="s">
        <v>157</v>
      </c>
      <c r="AW293" s="13" t="s">
        <v>34</v>
      </c>
      <c r="AX293" s="13" t="s">
        <v>86</v>
      </c>
      <c r="AY293" s="242" t="s">
        <v>151</v>
      </c>
    </row>
    <row r="294" s="2" customFormat="1" ht="14.4" customHeight="1">
      <c r="A294" s="38"/>
      <c r="B294" s="39"/>
      <c r="C294" s="217" t="s">
        <v>401</v>
      </c>
      <c r="D294" s="217" t="s">
        <v>153</v>
      </c>
      <c r="E294" s="218" t="s">
        <v>402</v>
      </c>
      <c r="F294" s="219" t="s">
        <v>403</v>
      </c>
      <c r="G294" s="220" t="s">
        <v>404</v>
      </c>
      <c r="H294" s="221">
        <v>6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44</v>
      </c>
      <c r="O294" s="91"/>
      <c r="P294" s="227">
        <f>O294*H294</f>
        <v>0</v>
      </c>
      <c r="Q294" s="227">
        <v>0.00076000000000000004</v>
      </c>
      <c r="R294" s="227">
        <f>Q294*H294</f>
        <v>0.0045599999999999998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232</v>
      </c>
      <c r="AT294" s="229" t="s">
        <v>153</v>
      </c>
      <c r="AU294" s="229" t="s">
        <v>157</v>
      </c>
      <c r="AY294" s="17" t="s">
        <v>151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157</v>
      </c>
      <c r="BK294" s="230">
        <f>ROUND(I294*H294,2)</f>
        <v>0</v>
      </c>
      <c r="BL294" s="17" t="s">
        <v>232</v>
      </c>
      <c r="BM294" s="229" t="s">
        <v>405</v>
      </c>
    </row>
    <row r="295" s="13" customFormat="1">
      <c r="A295" s="13"/>
      <c r="B295" s="231"/>
      <c r="C295" s="232"/>
      <c r="D295" s="233" t="s">
        <v>159</v>
      </c>
      <c r="E295" s="234" t="s">
        <v>1</v>
      </c>
      <c r="F295" s="235" t="s">
        <v>406</v>
      </c>
      <c r="G295" s="232"/>
      <c r="H295" s="236">
        <v>3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159</v>
      </c>
      <c r="AU295" s="242" t="s">
        <v>157</v>
      </c>
      <c r="AV295" s="13" t="s">
        <v>157</v>
      </c>
      <c r="AW295" s="13" t="s">
        <v>34</v>
      </c>
      <c r="AX295" s="13" t="s">
        <v>78</v>
      </c>
      <c r="AY295" s="242" t="s">
        <v>151</v>
      </c>
    </row>
    <row r="296" s="13" customFormat="1">
      <c r="A296" s="13"/>
      <c r="B296" s="231"/>
      <c r="C296" s="232"/>
      <c r="D296" s="233" t="s">
        <v>159</v>
      </c>
      <c r="E296" s="234" t="s">
        <v>1</v>
      </c>
      <c r="F296" s="235" t="s">
        <v>407</v>
      </c>
      <c r="G296" s="232"/>
      <c r="H296" s="236">
        <v>3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159</v>
      </c>
      <c r="AU296" s="242" t="s">
        <v>157</v>
      </c>
      <c r="AV296" s="13" t="s">
        <v>157</v>
      </c>
      <c r="AW296" s="13" t="s">
        <v>34</v>
      </c>
      <c r="AX296" s="13" t="s">
        <v>78</v>
      </c>
      <c r="AY296" s="242" t="s">
        <v>151</v>
      </c>
    </row>
    <row r="297" s="14" customFormat="1">
      <c r="A297" s="14"/>
      <c r="B297" s="243"/>
      <c r="C297" s="244"/>
      <c r="D297" s="233" t="s">
        <v>159</v>
      </c>
      <c r="E297" s="245" t="s">
        <v>1</v>
      </c>
      <c r="F297" s="246" t="s">
        <v>163</v>
      </c>
      <c r="G297" s="244"/>
      <c r="H297" s="247">
        <v>6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159</v>
      </c>
      <c r="AU297" s="253" t="s">
        <v>157</v>
      </c>
      <c r="AV297" s="14" t="s">
        <v>156</v>
      </c>
      <c r="AW297" s="14" t="s">
        <v>34</v>
      </c>
      <c r="AX297" s="14" t="s">
        <v>86</v>
      </c>
      <c r="AY297" s="253" t="s">
        <v>151</v>
      </c>
    </row>
    <row r="298" s="2" customFormat="1" ht="24.15" customHeight="1">
      <c r="A298" s="38"/>
      <c r="B298" s="39"/>
      <c r="C298" s="217" t="s">
        <v>408</v>
      </c>
      <c r="D298" s="217" t="s">
        <v>153</v>
      </c>
      <c r="E298" s="218" t="s">
        <v>409</v>
      </c>
      <c r="F298" s="219" t="s">
        <v>410</v>
      </c>
      <c r="G298" s="220" t="s">
        <v>308</v>
      </c>
      <c r="H298" s="221">
        <v>0.021999999999999999</v>
      </c>
      <c r="I298" s="222"/>
      <c r="J298" s="223">
        <f>ROUND(I298*H298,2)</f>
        <v>0</v>
      </c>
      <c r="K298" s="224"/>
      <c r="L298" s="44"/>
      <c r="M298" s="225" t="s">
        <v>1</v>
      </c>
      <c r="N298" s="226" t="s">
        <v>44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232</v>
      </c>
      <c r="AT298" s="229" t="s">
        <v>153</v>
      </c>
      <c r="AU298" s="229" t="s">
        <v>157</v>
      </c>
      <c r="AY298" s="17" t="s">
        <v>151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157</v>
      </c>
      <c r="BK298" s="230">
        <f>ROUND(I298*H298,2)</f>
        <v>0</v>
      </c>
      <c r="BL298" s="17" t="s">
        <v>232</v>
      </c>
      <c r="BM298" s="229" t="s">
        <v>411</v>
      </c>
    </row>
    <row r="299" s="12" customFormat="1" ht="22.8" customHeight="1">
      <c r="A299" s="12"/>
      <c r="B299" s="202"/>
      <c r="C299" s="203"/>
      <c r="D299" s="204" t="s">
        <v>77</v>
      </c>
      <c r="E299" s="215" t="s">
        <v>412</v>
      </c>
      <c r="F299" s="215" t="s">
        <v>413</v>
      </c>
      <c r="G299" s="203"/>
      <c r="H299" s="203"/>
      <c r="I299" s="206"/>
      <c r="J299" s="216">
        <f>BK299</f>
        <v>0</v>
      </c>
      <c r="K299" s="203"/>
      <c r="L299" s="207"/>
      <c r="M299" s="208"/>
      <c r="N299" s="209"/>
      <c r="O299" s="209"/>
      <c r="P299" s="210">
        <f>SUM(P300:P322)</f>
        <v>0</v>
      </c>
      <c r="Q299" s="209"/>
      <c r="R299" s="210">
        <f>SUM(R300:R322)</f>
        <v>0.067250000000000004</v>
      </c>
      <c r="S299" s="209"/>
      <c r="T299" s="211">
        <f>SUM(T300:T322)</f>
        <v>0.076370000000000007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2" t="s">
        <v>157</v>
      </c>
      <c r="AT299" s="213" t="s">
        <v>77</v>
      </c>
      <c r="AU299" s="213" t="s">
        <v>86</v>
      </c>
      <c r="AY299" s="212" t="s">
        <v>151</v>
      </c>
      <c r="BK299" s="214">
        <f>SUM(BK300:BK322)</f>
        <v>0</v>
      </c>
    </row>
    <row r="300" s="2" customFormat="1" ht="14.4" customHeight="1">
      <c r="A300" s="38"/>
      <c r="B300" s="39"/>
      <c r="C300" s="217" t="s">
        <v>414</v>
      </c>
      <c r="D300" s="217" t="s">
        <v>153</v>
      </c>
      <c r="E300" s="218" t="s">
        <v>415</v>
      </c>
      <c r="F300" s="219" t="s">
        <v>416</v>
      </c>
      <c r="G300" s="220" t="s">
        <v>417</v>
      </c>
      <c r="H300" s="221">
        <v>1</v>
      </c>
      <c r="I300" s="222"/>
      <c r="J300" s="223">
        <f>ROUND(I300*H300,2)</f>
        <v>0</v>
      </c>
      <c r="K300" s="224"/>
      <c r="L300" s="44"/>
      <c r="M300" s="225" t="s">
        <v>1</v>
      </c>
      <c r="N300" s="226" t="s">
        <v>44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0.01933</v>
      </c>
      <c r="T300" s="228">
        <f>S300*H300</f>
        <v>0.01933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232</v>
      </c>
      <c r="AT300" s="229" t="s">
        <v>153</v>
      </c>
      <c r="AU300" s="229" t="s">
        <v>157</v>
      </c>
      <c r="AY300" s="17" t="s">
        <v>151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157</v>
      </c>
      <c r="BK300" s="230">
        <f>ROUND(I300*H300,2)</f>
        <v>0</v>
      </c>
      <c r="BL300" s="17" t="s">
        <v>232</v>
      </c>
      <c r="BM300" s="229" t="s">
        <v>418</v>
      </c>
    </row>
    <row r="301" s="13" customFormat="1">
      <c r="A301" s="13"/>
      <c r="B301" s="231"/>
      <c r="C301" s="232"/>
      <c r="D301" s="233" t="s">
        <v>159</v>
      </c>
      <c r="E301" s="234" t="s">
        <v>1</v>
      </c>
      <c r="F301" s="235" t="s">
        <v>86</v>
      </c>
      <c r="G301" s="232"/>
      <c r="H301" s="236">
        <v>1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159</v>
      </c>
      <c r="AU301" s="242" t="s">
        <v>157</v>
      </c>
      <c r="AV301" s="13" t="s">
        <v>157</v>
      </c>
      <c r="AW301" s="13" t="s">
        <v>34</v>
      </c>
      <c r="AX301" s="13" t="s">
        <v>86</v>
      </c>
      <c r="AY301" s="242" t="s">
        <v>151</v>
      </c>
    </row>
    <row r="302" s="2" customFormat="1" ht="24.15" customHeight="1">
      <c r="A302" s="38"/>
      <c r="B302" s="39"/>
      <c r="C302" s="217" t="s">
        <v>419</v>
      </c>
      <c r="D302" s="217" t="s">
        <v>153</v>
      </c>
      <c r="E302" s="218" t="s">
        <v>420</v>
      </c>
      <c r="F302" s="219" t="s">
        <v>421</v>
      </c>
      <c r="G302" s="220" t="s">
        <v>417</v>
      </c>
      <c r="H302" s="221">
        <v>1</v>
      </c>
      <c r="I302" s="222"/>
      <c r="J302" s="223">
        <f>ROUND(I302*H302,2)</f>
        <v>0</v>
      </c>
      <c r="K302" s="224"/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0.02894</v>
      </c>
      <c r="R302" s="227">
        <f>Q302*H302</f>
        <v>0.02894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232</v>
      </c>
      <c r="AT302" s="229" t="s">
        <v>153</v>
      </c>
      <c r="AU302" s="229" t="s">
        <v>157</v>
      </c>
      <c r="AY302" s="17" t="s">
        <v>151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157</v>
      </c>
      <c r="BK302" s="230">
        <f>ROUND(I302*H302,2)</f>
        <v>0</v>
      </c>
      <c r="BL302" s="17" t="s">
        <v>232</v>
      </c>
      <c r="BM302" s="229" t="s">
        <v>422</v>
      </c>
    </row>
    <row r="303" s="13" customFormat="1">
      <c r="A303" s="13"/>
      <c r="B303" s="231"/>
      <c r="C303" s="232"/>
      <c r="D303" s="233" t="s">
        <v>159</v>
      </c>
      <c r="E303" s="234" t="s">
        <v>1</v>
      </c>
      <c r="F303" s="235" t="s">
        <v>86</v>
      </c>
      <c r="G303" s="232"/>
      <c r="H303" s="236">
        <v>1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159</v>
      </c>
      <c r="AU303" s="242" t="s">
        <v>157</v>
      </c>
      <c r="AV303" s="13" t="s">
        <v>157</v>
      </c>
      <c r="AW303" s="13" t="s">
        <v>34</v>
      </c>
      <c r="AX303" s="13" t="s">
        <v>86</v>
      </c>
      <c r="AY303" s="242" t="s">
        <v>151</v>
      </c>
    </row>
    <row r="304" s="2" customFormat="1" ht="14.4" customHeight="1">
      <c r="A304" s="38"/>
      <c r="B304" s="39"/>
      <c r="C304" s="217" t="s">
        <v>423</v>
      </c>
      <c r="D304" s="217" t="s">
        <v>153</v>
      </c>
      <c r="E304" s="218" t="s">
        <v>424</v>
      </c>
      <c r="F304" s="219" t="s">
        <v>425</v>
      </c>
      <c r="G304" s="220" t="s">
        <v>417</v>
      </c>
      <c r="H304" s="221">
        <v>1</v>
      </c>
      <c r="I304" s="222"/>
      <c r="J304" s="223">
        <f>ROUND(I304*H304,2)</f>
        <v>0</v>
      </c>
      <c r="K304" s="224"/>
      <c r="L304" s="44"/>
      <c r="M304" s="225" t="s">
        <v>1</v>
      </c>
      <c r="N304" s="226" t="s">
        <v>44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0.019460000000000002</v>
      </c>
      <c r="T304" s="228">
        <f>S304*H304</f>
        <v>0.019460000000000002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232</v>
      </c>
      <c r="AT304" s="229" t="s">
        <v>153</v>
      </c>
      <c r="AU304" s="229" t="s">
        <v>157</v>
      </c>
      <c r="AY304" s="17" t="s">
        <v>151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157</v>
      </c>
      <c r="BK304" s="230">
        <f>ROUND(I304*H304,2)</f>
        <v>0</v>
      </c>
      <c r="BL304" s="17" t="s">
        <v>232</v>
      </c>
      <c r="BM304" s="229" t="s">
        <v>426</v>
      </c>
    </row>
    <row r="305" s="13" customFormat="1">
      <c r="A305" s="13"/>
      <c r="B305" s="231"/>
      <c r="C305" s="232"/>
      <c r="D305" s="233" t="s">
        <v>159</v>
      </c>
      <c r="E305" s="234" t="s">
        <v>1</v>
      </c>
      <c r="F305" s="235" t="s">
        <v>427</v>
      </c>
      <c r="G305" s="232"/>
      <c r="H305" s="236">
        <v>1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159</v>
      </c>
      <c r="AU305" s="242" t="s">
        <v>157</v>
      </c>
      <c r="AV305" s="13" t="s">
        <v>157</v>
      </c>
      <c r="AW305" s="13" t="s">
        <v>34</v>
      </c>
      <c r="AX305" s="13" t="s">
        <v>86</v>
      </c>
      <c r="AY305" s="242" t="s">
        <v>151</v>
      </c>
    </row>
    <row r="306" s="2" customFormat="1" ht="24.15" customHeight="1">
      <c r="A306" s="38"/>
      <c r="B306" s="39"/>
      <c r="C306" s="217" t="s">
        <v>428</v>
      </c>
      <c r="D306" s="217" t="s">
        <v>153</v>
      </c>
      <c r="E306" s="218" t="s">
        <v>429</v>
      </c>
      <c r="F306" s="219" t="s">
        <v>430</v>
      </c>
      <c r="G306" s="220" t="s">
        <v>417</v>
      </c>
      <c r="H306" s="221">
        <v>1</v>
      </c>
      <c r="I306" s="222"/>
      <c r="J306" s="223">
        <f>ROUND(I306*H306,2)</f>
        <v>0</v>
      </c>
      <c r="K306" s="224"/>
      <c r="L306" s="44"/>
      <c r="M306" s="225" t="s">
        <v>1</v>
      </c>
      <c r="N306" s="226" t="s">
        <v>44</v>
      </c>
      <c r="O306" s="91"/>
      <c r="P306" s="227">
        <f>O306*H306</f>
        <v>0</v>
      </c>
      <c r="Q306" s="227">
        <v>0.015520000000000001</v>
      </c>
      <c r="R306" s="227">
        <f>Q306*H306</f>
        <v>0.015520000000000001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232</v>
      </c>
      <c r="AT306" s="229" t="s">
        <v>153</v>
      </c>
      <c r="AU306" s="229" t="s">
        <v>157</v>
      </c>
      <c r="AY306" s="17" t="s">
        <v>151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157</v>
      </c>
      <c r="BK306" s="230">
        <f>ROUND(I306*H306,2)</f>
        <v>0</v>
      </c>
      <c r="BL306" s="17" t="s">
        <v>232</v>
      </c>
      <c r="BM306" s="229" t="s">
        <v>431</v>
      </c>
    </row>
    <row r="307" s="13" customFormat="1">
      <c r="A307" s="13"/>
      <c r="B307" s="231"/>
      <c r="C307" s="232"/>
      <c r="D307" s="233" t="s">
        <v>159</v>
      </c>
      <c r="E307" s="234" t="s">
        <v>1</v>
      </c>
      <c r="F307" s="235" t="s">
        <v>86</v>
      </c>
      <c r="G307" s="232"/>
      <c r="H307" s="236">
        <v>1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159</v>
      </c>
      <c r="AU307" s="242" t="s">
        <v>157</v>
      </c>
      <c r="AV307" s="13" t="s">
        <v>157</v>
      </c>
      <c r="AW307" s="13" t="s">
        <v>34</v>
      </c>
      <c r="AX307" s="13" t="s">
        <v>86</v>
      </c>
      <c r="AY307" s="242" t="s">
        <v>151</v>
      </c>
    </row>
    <row r="308" s="2" customFormat="1" ht="14.4" customHeight="1">
      <c r="A308" s="38"/>
      <c r="B308" s="39"/>
      <c r="C308" s="217" t="s">
        <v>432</v>
      </c>
      <c r="D308" s="217" t="s">
        <v>153</v>
      </c>
      <c r="E308" s="218" t="s">
        <v>433</v>
      </c>
      <c r="F308" s="219" t="s">
        <v>434</v>
      </c>
      <c r="G308" s="220" t="s">
        <v>417</v>
      </c>
      <c r="H308" s="221">
        <v>1</v>
      </c>
      <c r="I308" s="222"/>
      <c r="J308" s="223">
        <f>ROUND(I308*H308,2)</f>
        <v>0</v>
      </c>
      <c r="K308" s="224"/>
      <c r="L308" s="44"/>
      <c r="M308" s="225" t="s">
        <v>1</v>
      </c>
      <c r="N308" s="226" t="s">
        <v>44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0.032899999999999999</v>
      </c>
      <c r="T308" s="228">
        <f>S308*H308</f>
        <v>0.032899999999999999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232</v>
      </c>
      <c r="AT308" s="229" t="s">
        <v>153</v>
      </c>
      <c r="AU308" s="229" t="s">
        <v>157</v>
      </c>
      <c r="AY308" s="17" t="s">
        <v>151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157</v>
      </c>
      <c r="BK308" s="230">
        <f>ROUND(I308*H308,2)</f>
        <v>0</v>
      </c>
      <c r="BL308" s="17" t="s">
        <v>232</v>
      </c>
      <c r="BM308" s="229" t="s">
        <v>435</v>
      </c>
    </row>
    <row r="309" s="13" customFormat="1">
      <c r="A309" s="13"/>
      <c r="B309" s="231"/>
      <c r="C309" s="232"/>
      <c r="D309" s="233" t="s">
        <v>159</v>
      </c>
      <c r="E309" s="234" t="s">
        <v>1</v>
      </c>
      <c r="F309" s="235" t="s">
        <v>86</v>
      </c>
      <c r="G309" s="232"/>
      <c r="H309" s="236">
        <v>1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159</v>
      </c>
      <c r="AU309" s="242" t="s">
        <v>157</v>
      </c>
      <c r="AV309" s="13" t="s">
        <v>157</v>
      </c>
      <c r="AW309" s="13" t="s">
        <v>34</v>
      </c>
      <c r="AX309" s="13" t="s">
        <v>86</v>
      </c>
      <c r="AY309" s="242" t="s">
        <v>151</v>
      </c>
    </row>
    <row r="310" s="2" customFormat="1" ht="24.15" customHeight="1">
      <c r="A310" s="38"/>
      <c r="B310" s="39"/>
      <c r="C310" s="217" t="s">
        <v>436</v>
      </c>
      <c r="D310" s="217" t="s">
        <v>153</v>
      </c>
      <c r="E310" s="218" t="s">
        <v>437</v>
      </c>
      <c r="F310" s="219" t="s">
        <v>438</v>
      </c>
      <c r="G310" s="220" t="s">
        <v>417</v>
      </c>
      <c r="H310" s="221">
        <v>1</v>
      </c>
      <c r="I310" s="222"/>
      <c r="J310" s="223">
        <f>ROUND(I310*H310,2)</f>
        <v>0</v>
      </c>
      <c r="K310" s="224"/>
      <c r="L310" s="44"/>
      <c r="M310" s="225" t="s">
        <v>1</v>
      </c>
      <c r="N310" s="226" t="s">
        <v>44</v>
      </c>
      <c r="O310" s="91"/>
      <c r="P310" s="227">
        <f>O310*H310</f>
        <v>0</v>
      </c>
      <c r="Q310" s="227">
        <v>0.019099999999999999</v>
      </c>
      <c r="R310" s="227">
        <f>Q310*H310</f>
        <v>0.019099999999999999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232</v>
      </c>
      <c r="AT310" s="229" t="s">
        <v>153</v>
      </c>
      <c r="AU310" s="229" t="s">
        <v>157</v>
      </c>
      <c r="AY310" s="17" t="s">
        <v>151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157</v>
      </c>
      <c r="BK310" s="230">
        <f>ROUND(I310*H310,2)</f>
        <v>0</v>
      </c>
      <c r="BL310" s="17" t="s">
        <v>232</v>
      </c>
      <c r="BM310" s="229" t="s">
        <v>439</v>
      </c>
    </row>
    <row r="311" s="13" customFormat="1">
      <c r="A311" s="13"/>
      <c r="B311" s="231"/>
      <c r="C311" s="232"/>
      <c r="D311" s="233" t="s">
        <v>159</v>
      </c>
      <c r="E311" s="234" t="s">
        <v>1</v>
      </c>
      <c r="F311" s="235" t="s">
        <v>86</v>
      </c>
      <c r="G311" s="232"/>
      <c r="H311" s="236">
        <v>1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159</v>
      </c>
      <c r="AU311" s="242" t="s">
        <v>157</v>
      </c>
      <c r="AV311" s="13" t="s">
        <v>157</v>
      </c>
      <c r="AW311" s="13" t="s">
        <v>34</v>
      </c>
      <c r="AX311" s="13" t="s">
        <v>86</v>
      </c>
      <c r="AY311" s="242" t="s">
        <v>151</v>
      </c>
    </row>
    <row r="312" s="2" customFormat="1" ht="14.4" customHeight="1">
      <c r="A312" s="38"/>
      <c r="B312" s="39"/>
      <c r="C312" s="217" t="s">
        <v>440</v>
      </c>
      <c r="D312" s="217" t="s">
        <v>153</v>
      </c>
      <c r="E312" s="218" t="s">
        <v>441</v>
      </c>
      <c r="F312" s="219" t="s">
        <v>442</v>
      </c>
      <c r="G312" s="220" t="s">
        <v>417</v>
      </c>
      <c r="H312" s="221">
        <v>3</v>
      </c>
      <c r="I312" s="222"/>
      <c r="J312" s="223">
        <f>ROUND(I312*H312,2)</f>
        <v>0</v>
      </c>
      <c r="K312" s="224"/>
      <c r="L312" s="44"/>
      <c r="M312" s="225" t="s">
        <v>1</v>
      </c>
      <c r="N312" s="226" t="s">
        <v>44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0.00156</v>
      </c>
      <c r="T312" s="228">
        <f>S312*H312</f>
        <v>0.0046800000000000001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232</v>
      </c>
      <c r="AT312" s="229" t="s">
        <v>153</v>
      </c>
      <c r="AU312" s="229" t="s">
        <v>157</v>
      </c>
      <c r="AY312" s="17" t="s">
        <v>151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157</v>
      </c>
      <c r="BK312" s="230">
        <f>ROUND(I312*H312,2)</f>
        <v>0</v>
      </c>
      <c r="BL312" s="17" t="s">
        <v>232</v>
      </c>
      <c r="BM312" s="229" t="s">
        <v>443</v>
      </c>
    </row>
    <row r="313" s="13" customFormat="1">
      <c r="A313" s="13"/>
      <c r="B313" s="231"/>
      <c r="C313" s="232"/>
      <c r="D313" s="233" t="s">
        <v>159</v>
      </c>
      <c r="E313" s="234" t="s">
        <v>1</v>
      </c>
      <c r="F313" s="235" t="s">
        <v>444</v>
      </c>
      <c r="G313" s="232"/>
      <c r="H313" s="236">
        <v>2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159</v>
      </c>
      <c r="AU313" s="242" t="s">
        <v>157</v>
      </c>
      <c r="AV313" s="13" t="s">
        <v>157</v>
      </c>
      <c r="AW313" s="13" t="s">
        <v>34</v>
      </c>
      <c r="AX313" s="13" t="s">
        <v>78</v>
      </c>
      <c r="AY313" s="242" t="s">
        <v>151</v>
      </c>
    </row>
    <row r="314" s="13" customFormat="1">
      <c r="A314" s="13"/>
      <c r="B314" s="231"/>
      <c r="C314" s="232"/>
      <c r="D314" s="233" t="s">
        <v>159</v>
      </c>
      <c r="E314" s="234" t="s">
        <v>1</v>
      </c>
      <c r="F314" s="235" t="s">
        <v>445</v>
      </c>
      <c r="G314" s="232"/>
      <c r="H314" s="236">
        <v>1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159</v>
      </c>
      <c r="AU314" s="242" t="s">
        <v>157</v>
      </c>
      <c r="AV314" s="13" t="s">
        <v>157</v>
      </c>
      <c r="AW314" s="13" t="s">
        <v>34</v>
      </c>
      <c r="AX314" s="13" t="s">
        <v>78</v>
      </c>
      <c r="AY314" s="242" t="s">
        <v>151</v>
      </c>
    </row>
    <row r="315" s="14" customFormat="1">
      <c r="A315" s="14"/>
      <c r="B315" s="243"/>
      <c r="C315" s="244"/>
      <c r="D315" s="233" t="s">
        <v>159</v>
      </c>
      <c r="E315" s="245" t="s">
        <v>1</v>
      </c>
      <c r="F315" s="246" t="s">
        <v>163</v>
      </c>
      <c r="G315" s="244"/>
      <c r="H315" s="247">
        <v>3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159</v>
      </c>
      <c r="AU315" s="253" t="s">
        <v>157</v>
      </c>
      <c r="AV315" s="14" t="s">
        <v>156</v>
      </c>
      <c r="AW315" s="14" t="s">
        <v>34</v>
      </c>
      <c r="AX315" s="14" t="s">
        <v>86</v>
      </c>
      <c r="AY315" s="253" t="s">
        <v>151</v>
      </c>
    </row>
    <row r="316" s="2" customFormat="1" ht="14.4" customHeight="1">
      <c r="A316" s="38"/>
      <c r="B316" s="39"/>
      <c r="C316" s="217" t="s">
        <v>446</v>
      </c>
      <c r="D316" s="217" t="s">
        <v>153</v>
      </c>
      <c r="E316" s="218" t="s">
        <v>447</v>
      </c>
      <c r="F316" s="219" t="s">
        <v>448</v>
      </c>
      <c r="G316" s="220" t="s">
        <v>417</v>
      </c>
      <c r="H316" s="221">
        <v>1</v>
      </c>
      <c r="I316" s="222"/>
      <c r="J316" s="223">
        <f>ROUND(I316*H316,2)</f>
        <v>0</v>
      </c>
      <c r="K316" s="224"/>
      <c r="L316" s="44"/>
      <c r="M316" s="225" t="s">
        <v>1</v>
      </c>
      <c r="N316" s="226" t="s">
        <v>44</v>
      </c>
      <c r="O316" s="91"/>
      <c r="P316" s="227">
        <f>O316*H316</f>
        <v>0</v>
      </c>
      <c r="Q316" s="227">
        <v>0.0015399999999999999</v>
      </c>
      <c r="R316" s="227">
        <f>Q316*H316</f>
        <v>0.0015399999999999999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232</v>
      </c>
      <c r="AT316" s="229" t="s">
        <v>153</v>
      </c>
      <c r="AU316" s="229" t="s">
        <v>157</v>
      </c>
      <c r="AY316" s="17" t="s">
        <v>151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157</v>
      </c>
      <c r="BK316" s="230">
        <f>ROUND(I316*H316,2)</f>
        <v>0</v>
      </c>
      <c r="BL316" s="17" t="s">
        <v>232</v>
      </c>
      <c r="BM316" s="229" t="s">
        <v>449</v>
      </c>
    </row>
    <row r="317" s="13" customFormat="1">
      <c r="A317" s="13"/>
      <c r="B317" s="231"/>
      <c r="C317" s="232"/>
      <c r="D317" s="233" t="s">
        <v>159</v>
      </c>
      <c r="E317" s="234" t="s">
        <v>1</v>
      </c>
      <c r="F317" s="235" t="s">
        <v>427</v>
      </c>
      <c r="G317" s="232"/>
      <c r="H317" s="236">
        <v>1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159</v>
      </c>
      <c r="AU317" s="242" t="s">
        <v>157</v>
      </c>
      <c r="AV317" s="13" t="s">
        <v>157</v>
      </c>
      <c r="AW317" s="13" t="s">
        <v>34</v>
      </c>
      <c r="AX317" s="13" t="s">
        <v>86</v>
      </c>
      <c r="AY317" s="242" t="s">
        <v>151</v>
      </c>
    </row>
    <row r="318" s="2" customFormat="1" ht="24.15" customHeight="1">
      <c r="A318" s="38"/>
      <c r="B318" s="39"/>
      <c r="C318" s="217" t="s">
        <v>450</v>
      </c>
      <c r="D318" s="217" t="s">
        <v>153</v>
      </c>
      <c r="E318" s="218" t="s">
        <v>451</v>
      </c>
      <c r="F318" s="219" t="s">
        <v>452</v>
      </c>
      <c r="G318" s="220" t="s">
        <v>417</v>
      </c>
      <c r="H318" s="221">
        <v>1</v>
      </c>
      <c r="I318" s="222"/>
      <c r="J318" s="223">
        <f>ROUND(I318*H318,2)</f>
        <v>0</v>
      </c>
      <c r="K318" s="224"/>
      <c r="L318" s="44"/>
      <c r="M318" s="225" t="s">
        <v>1</v>
      </c>
      <c r="N318" s="226" t="s">
        <v>44</v>
      </c>
      <c r="O318" s="91"/>
      <c r="P318" s="227">
        <f>O318*H318</f>
        <v>0</v>
      </c>
      <c r="Q318" s="227">
        <v>0.0018400000000000001</v>
      </c>
      <c r="R318" s="227">
        <f>Q318*H318</f>
        <v>0.0018400000000000001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232</v>
      </c>
      <c r="AT318" s="229" t="s">
        <v>153</v>
      </c>
      <c r="AU318" s="229" t="s">
        <v>157</v>
      </c>
      <c r="AY318" s="17" t="s">
        <v>151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157</v>
      </c>
      <c r="BK318" s="230">
        <f>ROUND(I318*H318,2)</f>
        <v>0</v>
      </c>
      <c r="BL318" s="17" t="s">
        <v>232</v>
      </c>
      <c r="BM318" s="229" t="s">
        <v>453</v>
      </c>
    </row>
    <row r="319" s="13" customFormat="1">
      <c r="A319" s="13"/>
      <c r="B319" s="231"/>
      <c r="C319" s="232"/>
      <c r="D319" s="233" t="s">
        <v>159</v>
      </c>
      <c r="E319" s="234" t="s">
        <v>1</v>
      </c>
      <c r="F319" s="235" t="s">
        <v>427</v>
      </c>
      <c r="G319" s="232"/>
      <c r="H319" s="236">
        <v>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159</v>
      </c>
      <c r="AU319" s="242" t="s">
        <v>157</v>
      </c>
      <c r="AV319" s="13" t="s">
        <v>157</v>
      </c>
      <c r="AW319" s="13" t="s">
        <v>34</v>
      </c>
      <c r="AX319" s="13" t="s">
        <v>86</v>
      </c>
      <c r="AY319" s="242" t="s">
        <v>151</v>
      </c>
    </row>
    <row r="320" s="2" customFormat="1" ht="14.4" customHeight="1">
      <c r="A320" s="38"/>
      <c r="B320" s="39"/>
      <c r="C320" s="217" t="s">
        <v>454</v>
      </c>
      <c r="D320" s="217" t="s">
        <v>153</v>
      </c>
      <c r="E320" s="218" t="s">
        <v>455</v>
      </c>
      <c r="F320" s="219" t="s">
        <v>456</v>
      </c>
      <c r="G320" s="220" t="s">
        <v>404</v>
      </c>
      <c r="H320" s="221">
        <v>1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0.00031</v>
      </c>
      <c r="R320" s="227">
        <f>Q320*H320</f>
        <v>0.00031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232</v>
      </c>
      <c r="AT320" s="229" t="s">
        <v>153</v>
      </c>
      <c r="AU320" s="229" t="s">
        <v>157</v>
      </c>
      <c r="AY320" s="17" t="s">
        <v>151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157</v>
      </c>
      <c r="BK320" s="230">
        <f>ROUND(I320*H320,2)</f>
        <v>0</v>
      </c>
      <c r="BL320" s="17" t="s">
        <v>232</v>
      </c>
      <c r="BM320" s="229" t="s">
        <v>457</v>
      </c>
    </row>
    <row r="321" s="13" customFormat="1">
      <c r="A321" s="13"/>
      <c r="B321" s="231"/>
      <c r="C321" s="232"/>
      <c r="D321" s="233" t="s">
        <v>159</v>
      </c>
      <c r="E321" s="234" t="s">
        <v>1</v>
      </c>
      <c r="F321" s="235" t="s">
        <v>86</v>
      </c>
      <c r="G321" s="232"/>
      <c r="H321" s="236">
        <v>1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159</v>
      </c>
      <c r="AU321" s="242" t="s">
        <v>157</v>
      </c>
      <c r="AV321" s="13" t="s">
        <v>157</v>
      </c>
      <c r="AW321" s="13" t="s">
        <v>34</v>
      </c>
      <c r="AX321" s="13" t="s">
        <v>86</v>
      </c>
      <c r="AY321" s="242" t="s">
        <v>151</v>
      </c>
    </row>
    <row r="322" s="2" customFormat="1" ht="24.15" customHeight="1">
      <c r="A322" s="38"/>
      <c r="B322" s="39"/>
      <c r="C322" s="217" t="s">
        <v>458</v>
      </c>
      <c r="D322" s="217" t="s">
        <v>153</v>
      </c>
      <c r="E322" s="218" t="s">
        <v>459</v>
      </c>
      <c r="F322" s="219" t="s">
        <v>460</v>
      </c>
      <c r="G322" s="220" t="s">
        <v>308</v>
      </c>
      <c r="H322" s="221">
        <v>0.067000000000000004</v>
      </c>
      <c r="I322" s="222"/>
      <c r="J322" s="223">
        <f>ROUND(I322*H322,2)</f>
        <v>0</v>
      </c>
      <c r="K322" s="224"/>
      <c r="L322" s="44"/>
      <c r="M322" s="225" t="s">
        <v>1</v>
      </c>
      <c r="N322" s="226" t="s">
        <v>44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232</v>
      </c>
      <c r="AT322" s="229" t="s">
        <v>153</v>
      </c>
      <c r="AU322" s="229" t="s">
        <v>157</v>
      </c>
      <c r="AY322" s="17" t="s">
        <v>151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157</v>
      </c>
      <c r="BK322" s="230">
        <f>ROUND(I322*H322,2)</f>
        <v>0</v>
      </c>
      <c r="BL322" s="17" t="s">
        <v>232</v>
      </c>
      <c r="BM322" s="229" t="s">
        <v>461</v>
      </c>
    </row>
    <row r="323" s="12" customFormat="1" ht="22.8" customHeight="1">
      <c r="A323" s="12"/>
      <c r="B323" s="202"/>
      <c r="C323" s="203"/>
      <c r="D323" s="204" t="s">
        <v>77</v>
      </c>
      <c r="E323" s="215" t="s">
        <v>462</v>
      </c>
      <c r="F323" s="215" t="s">
        <v>463</v>
      </c>
      <c r="G323" s="203"/>
      <c r="H323" s="203"/>
      <c r="I323" s="206"/>
      <c r="J323" s="216">
        <f>BK323</f>
        <v>0</v>
      </c>
      <c r="K323" s="203"/>
      <c r="L323" s="207"/>
      <c r="M323" s="208"/>
      <c r="N323" s="209"/>
      <c r="O323" s="209"/>
      <c r="P323" s="210">
        <f>SUM(P324:P328)</f>
        <v>0</v>
      </c>
      <c r="Q323" s="209"/>
      <c r="R323" s="210">
        <f>SUM(R324:R328)</f>
        <v>0</v>
      </c>
      <c r="S323" s="209"/>
      <c r="T323" s="211">
        <f>SUM(T324:T328)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2" t="s">
        <v>157</v>
      </c>
      <c r="AT323" s="213" t="s">
        <v>77</v>
      </c>
      <c r="AU323" s="213" t="s">
        <v>86</v>
      </c>
      <c r="AY323" s="212" t="s">
        <v>151</v>
      </c>
      <c r="BK323" s="214">
        <f>SUM(BK324:BK328)</f>
        <v>0</v>
      </c>
    </row>
    <row r="324" s="2" customFormat="1" ht="14.4" customHeight="1">
      <c r="A324" s="38"/>
      <c r="B324" s="39"/>
      <c r="C324" s="217" t="s">
        <v>464</v>
      </c>
      <c r="D324" s="217" t="s">
        <v>153</v>
      </c>
      <c r="E324" s="218" t="s">
        <v>465</v>
      </c>
      <c r="F324" s="219" t="s">
        <v>466</v>
      </c>
      <c r="G324" s="220" t="s">
        <v>375</v>
      </c>
      <c r="H324" s="221">
        <v>1</v>
      </c>
      <c r="I324" s="222"/>
      <c r="J324" s="223">
        <f>ROUND(I324*H324,2)</f>
        <v>0</v>
      </c>
      <c r="K324" s="224"/>
      <c r="L324" s="44"/>
      <c r="M324" s="225" t="s">
        <v>1</v>
      </c>
      <c r="N324" s="226" t="s">
        <v>44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232</v>
      </c>
      <c r="AT324" s="229" t="s">
        <v>153</v>
      </c>
      <c r="AU324" s="229" t="s">
        <v>157</v>
      </c>
      <c r="AY324" s="17" t="s">
        <v>151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157</v>
      </c>
      <c r="BK324" s="230">
        <f>ROUND(I324*H324,2)</f>
        <v>0</v>
      </c>
      <c r="BL324" s="17" t="s">
        <v>232</v>
      </c>
      <c r="BM324" s="229" t="s">
        <v>467</v>
      </c>
    </row>
    <row r="325" s="13" customFormat="1">
      <c r="A325" s="13"/>
      <c r="B325" s="231"/>
      <c r="C325" s="232"/>
      <c r="D325" s="233" t="s">
        <v>159</v>
      </c>
      <c r="E325" s="234" t="s">
        <v>1</v>
      </c>
      <c r="F325" s="235" t="s">
        <v>86</v>
      </c>
      <c r="G325" s="232"/>
      <c r="H325" s="236">
        <v>1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159</v>
      </c>
      <c r="AU325" s="242" t="s">
        <v>157</v>
      </c>
      <c r="AV325" s="13" t="s">
        <v>157</v>
      </c>
      <c r="AW325" s="13" t="s">
        <v>34</v>
      </c>
      <c r="AX325" s="13" t="s">
        <v>86</v>
      </c>
      <c r="AY325" s="242" t="s">
        <v>151</v>
      </c>
    </row>
    <row r="326" s="2" customFormat="1" ht="14.4" customHeight="1">
      <c r="A326" s="38"/>
      <c r="B326" s="39"/>
      <c r="C326" s="217" t="s">
        <v>468</v>
      </c>
      <c r="D326" s="217" t="s">
        <v>153</v>
      </c>
      <c r="E326" s="218" t="s">
        <v>469</v>
      </c>
      <c r="F326" s="219" t="s">
        <v>470</v>
      </c>
      <c r="G326" s="220" t="s">
        <v>375</v>
      </c>
      <c r="H326" s="221">
        <v>1</v>
      </c>
      <c r="I326" s="222"/>
      <c r="J326" s="223">
        <f>ROUND(I326*H326,2)</f>
        <v>0</v>
      </c>
      <c r="K326" s="224"/>
      <c r="L326" s="44"/>
      <c r="M326" s="225" t="s">
        <v>1</v>
      </c>
      <c r="N326" s="226" t="s">
        <v>44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232</v>
      </c>
      <c r="AT326" s="229" t="s">
        <v>153</v>
      </c>
      <c r="AU326" s="229" t="s">
        <v>157</v>
      </c>
      <c r="AY326" s="17" t="s">
        <v>151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157</v>
      </c>
      <c r="BK326" s="230">
        <f>ROUND(I326*H326,2)</f>
        <v>0</v>
      </c>
      <c r="BL326" s="17" t="s">
        <v>232</v>
      </c>
      <c r="BM326" s="229" t="s">
        <v>471</v>
      </c>
    </row>
    <row r="327" s="13" customFormat="1">
      <c r="A327" s="13"/>
      <c r="B327" s="231"/>
      <c r="C327" s="232"/>
      <c r="D327" s="233" t="s">
        <v>159</v>
      </c>
      <c r="E327" s="234" t="s">
        <v>1</v>
      </c>
      <c r="F327" s="235" t="s">
        <v>86</v>
      </c>
      <c r="G327" s="232"/>
      <c r="H327" s="236">
        <v>1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159</v>
      </c>
      <c r="AU327" s="242" t="s">
        <v>157</v>
      </c>
      <c r="AV327" s="13" t="s">
        <v>157</v>
      </c>
      <c r="AW327" s="13" t="s">
        <v>34</v>
      </c>
      <c r="AX327" s="13" t="s">
        <v>86</v>
      </c>
      <c r="AY327" s="242" t="s">
        <v>151</v>
      </c>
    </row>
    <row r="328" s="2" customFormat="1" ht="24.15" customHeight="1">
      <c r="A328" s="38"/>
      <c r="B328" s="39"/>
      <c r="C328" s="217" t="s">
        <v>472</v>
      </c>
      <c r="D328" s="217" t="s">
        <v>153</v>
      </c>
      <c r="E328" s="218" t="s">
        <v>473</v>
      </c>
      <c r="F328" s="219" t="s">
        <v>474</v>
      </c>
      <c r="G328" s="220" t="s">
        <v>475</v>
      </c>
      <c r="H328" s="275"/>
      <c r="I328" s="222"/>
      <c r="J328" s="223">
        <f>ROUND(I328*H328,2)</f>
        <v>0</v>
      </c>
      <c r="K328" s="224"/>
      <c r="L328" s="44"/>
      <c r="M328" s="225" t="s">
        <v>1</v>
      </c>
      <c r="N328" s="226" t="s">
        <v>44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232</v>
      </c>
      <c r="AT328" s="229" t="s">
        <v>153</v>
      </c>
      <c r="AU328" s="229" t="s">
        <v>157</v>
      </c>
      <c r="AY328" s="17" t="s">
        <v>151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157</v>
      </c>
      <c r="BK328" s="230">
        <f>ROUND(I328*H328,2)</f>
        <v>0</v>
      </c>
      <c r="BL328" s="17" t="s">
        <v>232</v>
      </c>
      <c r="BM328" s="229" t="s">
        <v>476</v>
      </c>
    </row>
    <row r="329" s="12" customFormat="1" ht="22.8" customHeight="1">
      <c r="A329" s="12"/>
      <c r="B329" s="202"/>
      <c r="C329" s="203"/>
      <c r="D329" s="204" t="s">
        <v>77</v>
      </c>
      <c r="E329" s="215" t="s">
        <v>477</v>
      </c>
      <c r="F329" s="215" t="s">
        <v>478</v>
      </c>
      <c r="G329" s="203"/>
      <c r="H329" s="203"/>
      <c r="I329" s="206"/>
      <c r="J329" s="216">
        <f>BK329</f>
        <v>0</v>
      </c>
      <c r="K329" s="203"/>
      <c r="L329" s="207"/>
      <c r="M329" s="208"/>
      <c r="N329" s="209"/>
      <c r="O329" s="209"/>
      <c r="P329" s="210">
        <f>SUM(P330:P335)</f>
        <v>0</v>
      </c>
      <c r="Q329" s="209"/>
      <c r="R329" s="210">
        <f>SUM(R330:R335)</f>
        <v>0.00025000000000000001</v>
      </c>
      <c r="S329" s="209"/>
      <c r="T329" s="211">
        <f>SUM(T330:T335)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157</v>
      </c>
      <c r="AT329" s="213" t="s">
        <v>77</v>
      </c>
      <c r="AU329" s="213" t="s">
        <v>86</v>
      </c>
      <c r="AY329" s="212" t="s">
        <v>151</v>
      </c>
      <c r="BK329" s="214">
        <f>SUM(BK330:BK335)</f>
        <v>0</v>
      </c>
    </row>
    <row r="330" s="2" customFormat="1" ht="14.4" customHeight="1">
      <c r="A330" s="38"/>
      <c r="B330" s="39"/>
      <c r="C330" s="217" t="s">
        <v>479</v>
      </c>
      <c r="D330" s="217" t="s">
        <v>153</v>
      </c>
      <c r="E330" s="218" t="s">
        <v>480</v>
      </c>
      <c r="F330" s="219" t="s">
        <v>481</v>
      </c>
      <c r="G330" s="220" t="s">
        <v>404</v>
      </c>
      <c r="H330" s="221">
        <v>2</v>
      </c>
      <c r="I330" s="222"/>
      <c r="J330" s="223">
        <f>ROUND(I330*H330,2)</f>
        <v>0</v>
      </c>
      <c r="K330" s="224"/>
      <c r="L330" s="44"/>
      <c r="M330" s="225" t="s">
        <v>1</v>
      </c>
      <c r="N330" s="226" t="s">
        <v>44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232</v>
      </c>
      <c r="AT330" s="229" t="s">
        <v>153</v>
      </c>
      <c r="AU330" s="229" t="s">
        <v>157</v>
      </c>
      <c r="AY330" s="17" t="s">
        <v>151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157</v>
      </c>
      <c r="BK330" s="230">
        <f>ROUND(I330*H330,2)</f>
        <v>0</v>
      </c>
      <c r="BL330" s="17" t="s">
        <v>232</v>
      </c>
      <c r="BM330" s="229" t="s">
        <v>482</v>
      </c>
    </row>
    <row r="331" s="13" customFormat="1">
      <c r="A331" s="13"/>
      <c r="B331" s="231"/>
      <c r="C331" s="232"/>
      <c r="D331" s="233" t="s">
        <v>159</v>
      </c>
      <c r="E331" s="234" t="s">
        <v>1</v>
      </c>
      <c r="F331" s="235" t="s">
        <v>157</v>
      </c>
      <c r="G331" s="232"/>
      <c r="H331" s="236">
        <v>2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159</v>
      </c>
      <c r="AU331" s="242" t="s">
        <v>157</v>
      </c>
      <c r="AV331" s="13" t="s">
        <v>157</v>
      </c>
      <c r="AW331" s="13" t="s">
        <v>34</v>
      </c>
      <c r="AX331" s="13" t="s">
        <v>86</v>
      </c>
      <c r="AY331" s="242" t="s">
        <v>151</v>
      </c>
    </row>
    <row r="332" s="2" customFormat="1" ht="24.15" customHeight="1">
      <c r="A332" s="38"/>
      <c r="B332" s="39"/>
      <c r="C332" s="217" t="s">
        <v>483</v>
      </c>
      <c r="D332" s="217" t="s">
        <v>153</v>
      </c>
      <c r="E332" s="218" t="s">
        <v>484</v>
      </c>
      <c r="F332" s="219" t="s">
        <v>485</v>
      </c>
      <c r="G332" s="220" t="s">
        <v>404</v>
      </c>
      <c r="H332" s="221">
        <v>1</v>
      </c>
      <c r="I332" s="222"/>
      <c r="J332" s="223">
        <f>ROUND(I332*H332,2)</f>
        <v>0</v>
      </c>
      <c r="K332" s="224"/>
      <c r="L332" s="44"/>
      <c r="M332" s="225" t="s">
        <v>1</v>
      </c>
      <c r="N332" s="226" t="s">
        <v>44</v>
      </c>
      <c r="O332" s="91"/>
      <c r="P332" s="227">
        <f>O332*H332</f>
        <v>0</v>
      </c>
      <c r="Q332" s="227">
        <v>0.00025000000000000001</v>
      </c>
      <c r="R332" s="227">
        <f>Q332*H332</f>
        <v>0.00025000000000000001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232</v>
      </c>
      <c r="AT332" s="229" t="s">
        <v>153</v>
      </c>
      <c r="AU332" s="229" t="s">
        <v>157</v>
      </c>
      <c r="AY332" s="17" t="s">
        <v>151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157</v>
      </c>
      <c r="BK332" s="230">
        <f>ROUND(I332*H332,2)</f>
        <v>0</v>
      </c>
      <c r="BL332" s="17" t="s">
        <v>232</v>
      </c>
      <c r="BM332" s="229" t="s">
        <v>486</v>
      </c>
    </row>
    <row r="333" s="13" customFormat="1">
      <c r="A333" s="13"/>
      <c r="B333" s="231"/>
      <c r="C333" s="232"/>
      <c r="D333" s="233" t="s">
        <v>159</v>
      </c>
      <c r="E333" s="234" t="s">
        <v>1</v>
      </c>
      <c r="F333" s="235" t="s">
        <v>86</v>
      </c>
      <c r="G333" s="232"/>
      <c r="H333" s="236">
        <v>1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159</v>
      </c>
      <c r="AU333" s="242" t="s">
        <v>157</v>
      </c>
      <c r="AV333" s="13" t="s">
        <v>157</v>
      </c>
      <c r="AW333" s="13" t="s">
        <v>34</v>
      </c>
      <c r="AX333" s="13" t="s">
        <v>78</v>
      </c>
      <c r="AY333" s="242" t="s">
        <v>151</v>
      </c>
    </row>
    <row r="334" s="14" customFormat="1">
      <c r="A334" s="14"/>
      <c r="B334" s="243"/>
      <c r="C334" s="244"/>
      <c r="D334" s="233" t="s">
        <v>159</v>
      </c>
      <c r="E334" s="245" t="s">
        <v>1</v>
      </c>
      <c r="F334" s="246" t="s">
        <v>163</v>
      </c>
      <c r="G334" s="244"/>
      <c r="H334" s="247">
        <v>1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159</v>
      </c>
      <c r="AU334" s="253" t="s">
        <v>157</v>
      </c>
      <c r="AV334" s="14" t="s">
        <v>156</v>
      </c>
      <c r="AW334" s="14" t="s">
        <v>34</v>
      </c>
      <c r="AX334" s="14" t="s">
        <v>86</v>
      </c>
      <c r="AY334" s="253" t="s">
        <v>151</v>
      </c>
    </row>
    <row r="335" s="2" customFormat="1" ht="24.15" customHeight="1">
      <c r="A335" s="38"/>
      <c r="B335" s="39"/>
      <c r="C335" s="217" t="s">
        <v>487</v>
      </c>
      <c r="D335" s="217" t="s">
        <v>153</v>
      </c>
      <c r="E335" s="218" t="s">
        <v>488</v>
      </c>
      <c r="F335" s="219" t="s">
        <v>489</v>
      </c>
      <c r="G335" s="220" t="s">
        <v>475</v>
      </c>
      <c r="H335" s="275"/>
      <c r="I335" s="222"/>
      <c r="J335" s="223">
        <f>ROUND(I335*H335,2)</f>
        <v>0</v>
      </c>
      <c r="K335" s="224"/>
      <c r="L335" s="44"/>
      <c r="M335" s="225" t="s">
        <v>1</v>
      </c>
      <c r="N335" s="226" t="s">
        <v>44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232</v>
      </c>
      <c r="AT335" s="229" t="s">
        <v>153</v>
      </c>
      <c r="AU335" s="229" t="s">
        <v>157</v>
      </c>
      <c r="AY335" s="17" t="s">
        <v>151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157</v>
      </c>
      <c r="BK335" s="230">
        <f>ROUND(I335*H335,2)</f>
        <v>0</v>
      </c>
      <c r="BL335" s="17" t="s">
        <v>232</v>
      </c>
      <c r="BM335" s="229" t="s">
        <v>490</v>
      </c>
    </row>
    <row r="336" s="12" customFormat="1" ht="22.8" customHeight="1">
      <c r="A336" s="12"/>
      <c r="B336" s="202"/>
      <c r="C336" s="203"/>
      <c r="D336" s="204" t="s">
        <v>77</v>
      </c>
      <c r="E336" s="215" t="s">
        <v>491</v>
      </c>
      <c r="F336" s="215" t="s">
        <v>492</v>
      </c>
      <c r="G336" s="203"/>
      <c r="H336" s="203"/>
      <c r="I336" s="206"/>
      <c r="J336" s="216">
        <f>BK336</f>
        <v>0</v>
      </c>
      <c r="K336" s="203"/>
      <c r="L336" s="207"/>
      <c r="M336" s="208"/>
      <c r="N336" s="209"/>
      <c r="O336" s="209"/>
      <c r="P336" s="210">
        <f>SUM(P337:P341)</f>
        <v>0</v>
      </c>
      <c r="Q336" s="209"/>
      <c r="R336" s="210">
        <f>SUM(R337:R341)</f>
        <v>0.015650000000000001</v>
      </c>
      <c r="S336" s="209"/>
      <c r="T336" s="211">
        <f>SUM(T337:T341)</f>
        <v>0.01235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2" t="s">
        <v>157</v>
      </c>
      <c r="AT336" s="213" t="s">
        <v>77</v>
      </c>
      <c r="AU336" s="213" t="s">
        <v>86</v>
      </c>
      <c r="AY336" s="212" t="s">
        <v>151</v>
      </c>
      <c r="BK336" s="214">
        <f>SUM(BK337:BK341)</f>
        <v>0</v>
      </c>
    </row>
    <row r="337" s="2" customFormat="1" ht="24.15" customHeight="1">
      <c r="A337" s="38"/>
      <c r="B337" s="39"/>
      <c r="C337" s="217" t="s">
        <v>493</v>
      </c>
      <c r="D337" s="217" t="s">
        <v>153</v>
      </c>
      <c r="E337" s="218" t="s">
        <v>494</v>
      </c>
      <c r="F337" s="219" t="s">
        <v>495</v>
      </c>
      <c r="G337" s="220" t="s">
        <v>404</v>
      </c>
      <c r="H337" s="221">
        <v>1</v>
      </c>
      <c r="I337" s="222"/>
      <c r="J337" s="223">
        <f>ROUND(I337*H337,2)</f>
        <v>0</v>
      </c>
      <c r="K337" s="224"/>
      <c r="L337" s="44"/>
      <c r="M337" s="225" t="s">
        <v>1</v>
      </c>
      <c r="N337" s="226" t="s">
        <v>44</v>
      </c>
      <c r="O337" s="91"/>
      <c r="P337" s="227">
        <f>O337*H337</f>
        <v>0</v>
      </c>
      <c r="Q337" s="227">
        <v>5.0000000000000002E-05</v>
      </c>
      <c r="R337" s="227">
        <f>Q337*H337</f>
        <v>5.0000000000000002E-05</v>
      </c>
      <c r="S337" s="227">
        <v>0.01235</v>
      </c>
      <c r="T337" s="228">
        <f>S337*H337</f>
        <v>0.01235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232</v>
      </c>
      <c r="AT337" s="229" t="s">
        <v>153</v>
      </c>
      <c r="AU337" s="229" t="s">
        <v>157</v>
      </c>
      <c r="AY337" s="17" t="s">
        <v>151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157</v>
      </c>
      <c r="BK337" s="230">
        <f>ROUND(I337*H337,2)</f>
        <v>0</v>
      </c>
      <c r="BL337" s="17" t="s">
        <v>232</v>
      </c>
      <c r="BM337" s="229" t="s">
        <v>496</v>
      </c>
    </row>
    <row r="338" s="13" customFormat="1">
      <c r="A338" s="13"/>
      <c r="B338" s="231"/>
      <c r="C338" s="232"/>
      <c r="D338" s="233" t="s">
        <v>159</v>
      </c>
      <c r="E338" s="234" t="s">
        <v>1</v>
      </c>
      <c r="F338" s="235" t="s">
        <v>497</v>
      </c>
      <c r="G338" s="232"/>
      <c r="H338" s="236">
        <v>1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159</v>
      </c>
      <c r="AU338" s="242" t="s">
        <v>157</v>
      </c>
      <c r="AV338" s="13" t="s">
        <v>157</v>
      </c>
      <c r="AW338" s="13" t="s">
        <v>34</v>
      </c>
      <c r="AX338" s="13" t="s">
        <v>86</v>
      </c>
      <c r="AY338" s="242" t="s">
        <v>151</v>
      </c>
    </row>
    <row r="339" s="2" customFormat="1" ht="14.4" customHeight="1">
      <c r="A339" s="38"/>
      <c r="B339" s="39"/>
      <c r="C339" s="217" t="s">
        <v>498</v>
      </c>
      <c r="D339" s="217" t="s">
        <v>153</v>
      </c>
      <c r="E339" s="218" t="s">
        <v>499</v>
      </c>
      <c r="F339" s="219" t="s">
        <v>500</v>
      </c>
      <c r="G339" s="220" t="s">
        <v>404</v>
      </c>
      <c r="H339" s="221">
        <v>1</v>
      </c>
      <c r="I339" s="222"/>
      <c r="J339" s="223">
        <f>ROUND(I339*H339,2)</f>
        <v>0</v>
      </c>
      <c r="K339" s="224"/>
      <c r="L339" s="44"/>
      <c r="M339" s="225" t="s">
        <v>1</v>
      </c>
      <c r="N339" s="226" t="s">
        <v>44</v>
      </c>
      <c r="O339" s="91"/>
      <c r="P339" s="227">
        <f>O339*H339</f>
        <v>0</v>
      </c>
      <c r="Q339" s="227">
        <v>0.015599999999999999</v>
      </c>
      <c r="R339" s="227">
        <f>Q339*H339</f>
        <v>0.015599999999999999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232</v>
      </c>
      <c r="AT339" s="229" t="s">
        <v>153</v>
      </c>
      <c r="AU339" s="229" t="s">
        <v>157</v>
      </c>
      <c r="AY339" s="17" t="s">
        <v>151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157</v>
      </c>
      <c r="BK339" s="230">
        <f>ROUND(I339*H339,2)</f>
        <v>0</v>
      </c>
      <c r="BL339" s="17" t="s">
        <v>232</v>
      </c>
      <c r="BM339" s="229" t="s">
        <v>501</v>
      </c>
    </row>
    <row r="340" s="13" customFormat="1">
      <c r="A340" s="13"/>
      <c r="B340" s="231"/>
      <c r="C340" s="232"/>
      <c r="D340" s="233" t="s">
        <v>159</v>
      </c>
      <c r="E340" s="234" t="s">
        <v>1</v>
      </c>
      <c r="F340" s="235" t="s">
        <v>427</v>
      </c>
      <c r="G340" s="232"/>
      <c r="H340" s="236">
        <v>1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159</v>
      </c>
      <c r="AU340" s="242" t="s">
        <v>157</v>
      </c>
      <c r="AV340" s="13" t="s">
        <v>157</v>
      </c>
      <c r="AW340" s="13" t="s">
        <v>34</v>
      </c>
      <c r="AX340" s="13" t="s">
        <v>86</v>
      </c>
      <c r="AY340" s="242" t="s">
        <v>151</v>
      </c>
    </row>
    <row r="341" s="2" customFormat="1" ht="24.15" customHeight="1">
      <c r="A341" s="38"/>
      <c r="B341" s="39"/>
      <c r="C341" s="217" t="s">
        <v>502</v>
      </c>
      <c r="D341" s="217" t="s">
        <v>153</v>
      </c>
      <c r="E341" s="218" t="s">
        <v>503</v>
      </c>
      <c r="F341" s="219" t="s">
        <v>504</v>
      </c>
      <c r="G341" s="220" t="s">
        <v>308</v>
      </c>
      <c r="H341" s="221">
        <v>0.016</v>
      </c>
      <c r="I341" s="222"/>
      <c r="J341" s="223">
        <f>ROUND(I341*H341,2)</f>
        <v>0</v>
      </c>
      <c r="K341" s="224"/>
      <c r="L341" s="44"/>
      <c r="M341" s="225" t="s">
        <v>1</v>
      </c>
      <c r="N341" s="226" t="s">
        <v>44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232</v>
      </c>
      <c r="AT341" s="229" t="s">
        <v>153</v>
      </c>
      <c r="AU341" s="229" t="s">
        <v>157</v>
      </c>
      <c r="AY341" s="17" t="s">
        <v>151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157</v>
      </c>
      <c r="BK341" s="230">
        <f>ROUND(I341*H341,2)</f>
        <v>0</v>
      </c>
      <c r="BL341" s="17" t="s">
        <v>232</v>
      </c>
      <c r="BM341" s="229" t="s">
        <v>505</v>
      </c>
    </row>
    <row r="342" s="12" customFormat="1" ht="22.8" customHeight="1">
      <c r="A342" s="12"/>
      <c r="B342" s="202"/>
      <c r="C342" s="203"/>
      <c r="D342" s="204" t="s">
        <v>77</v>
      </c>
      <c r="E342" s="215" t="s">
        <v>506</v>
      </c>
      <c r="F342" s="215" t="s">
        <v>507</v>
      </c>
      <c r="G342" s="203"/>
      <c r="H342" s="203"/>
      <c r="I342" s="206"/>
      <c r="J342" s="216">
        <f>BK342</f>
        <v>0</v>
      </c>
      <c r="K342" s="203"/>
      <c r="L342" s="207"/>
      <c r="M342" s="208"/>
      <c r="N342" s="209"/>
      <c r="O342" s="209"/>
      <c r="P342" s="210">
        <f>SUM(P343:P346)</f>
        <v>0</v>
      </c>
      <c r="Q342" s="209"/>
      <c r="R342" s="210">
        <f>SUM(R343:R346)</f>
        <v>0</v>
      </c>
      <c r="S342" s="209"/>
      <c r="T342" s="211">
        <f>SUM(T343:T346)</f>
        <v>0.54647999999999997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2" t="s">
        <v>157</v>
      </c>
      <c r="AT342" s="213" t="s">
        <v>77</v>
      </c>
      <c r="AU342" s="213" t="s">
        <v>86</v>
      </c>
      <c r="AY342" s="212" t="s">
        <v>151</v>
      </c>
      <c r="BK342" s="214">
        <f>SUM(BK343:BK346)</f>
        <v>0</v>
      </c>
    </row>
    <row r="343" s="2" customFormat="1" ht="14.4" customHeight="1">
      <c r="A343" s="38"/>
      <c r="B343" s="39"/>
      <c r="C343" s="217" t="s">
        <v>508</v>
      </c>
      <c r="D343" s="217" t="s">
        <v>153</v>
      </c>
      <c r="E343" s="218" t="s">
        <v>509</v>
      </c>
      <c r="F343" s="219" t="s">
        <v>510</v>
      </c>
      <c r="G343" s="220" t="s">
        <v>90</v>
      </c>
      <c r="H343" s="221">
        <v>30.359999999999999</v>
      </c>
      <c r="I343" s="222"/>
      <c r="J343" s="223">
        <f>ROUND(I343*H343,2)</f>
        <v>0</v>
      </c>
      <c r="K343" s="224"/>
      <c r="L343" s="44"/>
      <c r="M343" s="225" t="s">
        <v>1</v>
      </c>
      <c r="N343" s="226" t="s">
        <v>44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0.017999999999999999</v>
      </c>
      <c r="T343" s="228">
        <f>S343*H343</f>
        <v>0.54647999999999997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232</v>
      </c>
      <c r="AT343" s="229" t="s">
        <v>153</v>
      </c>
      <c r="AU343" s="229" t="s">
        <v>157</v>
      </c>
      <c r="AY343" s="17" t="s">
        <v>151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157</v>
      </c>
      <c r="BK343" s="230">
        <f>ROUND(I343*H343,2)</f>
        <v>0</v>
      </c>
      <c r="BL343" s="17" t="s">
        <v>232</v>
      </c>
      <c r="BM343" s="229" t="s">
        <v>511</v>
      </c>
    </row>
    <row r="344" s="13" customFormat="1">
      <c r="A344" s="13"/>
      <c r="B344" s="231"/>
      <c r="C344" s="232"/>
      <c r="D344" s="233" t="s">
        <v>159</v>
      </c>
      <c r="E344" s="234" t="s">
        <v>1</v>
      </c>
      <c r="F344" s="235" t="s">
        <v>347</v>
      </c>
      <c r="G344" s="232"/>
      <c r="H344" s="236">
        <v>15.4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159</v>
      </c>
      <c r="AU344" s="242" t="s">
        <v>157</v>
      </c>
      <c r="AV344" s="13" t="s">
        <v>157</v>
      </c>
      <c r="AW344" s="13" t="s">
        <v>34</v>
      </c>
      <c r="AX344" s="13" t="s">
        <v>78</v>
      </c>
      <c r="AY344" s="242" t="s">
        <v>151</v>
      </c>
    </row>
    <row r="345" s="13" customFormat="1">
      <c r="A345" s="13"/>
      <c r="B345" s="231"/>
      <c r="C345" s="232"/>
      <c r="D345" s="233" t="s">
        <v>159</v>
      </c>
      <c r="E345" s="234" t="s">
        <v>1</v>
      </c>
      <c r="F345" s="235" t="s">
        <v>348</v>
      </c>
      <c r="G345" s="232"/>
      <c r="H345" s="236">
        <v>14.960000000000001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159</v>
      </c>
      <c r="AU345" s="242" t="s">
        <v>157</v>
      </c>
      <c r="AV345" s="13" t="s">
        <v>157</v>
      </c>
      <c r="AW345" s="13" t="s">
        <v>34</v>
      </c>
      <c r="AX345" s="13" t="s">
        <v>78</v>
      </c>
      <c r="AY345" s="242" t="s">
        <v>151</v>
      </c>
    </row>
    <row r="346" s="14" customFormat="1">
      <c r="A346" s="14"/>
      <c r="B346" s="243"/>
      <c r="C346" s="244"/>
      <c r="D346" s="233" t="s">
        <v>159</v>
      </c>
      <c r="E346" s="245" t="s">
        <v>1</v>
      </c>
      <c r="F346" s="246" t="s">
        <v>163</v>
      </c>
      <c r="G346" s="244"/>
      <c r="H346" s="247">
        <v>30.359999999999999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159</v>
      </c>
      <c r="AU346" s="253" t="s">
        <v>157</v>
      </c>
      <c r="AV346" s="14" t="s">
        <v>156</v>
      </c>
      <c r="AW346" s="14" t="s">
        <v>34</v>
      </c>
      <c r="AX346" s="14" t="s">
        <v>86</v>
      </c>
      <c r="AY346" s="253" t="s">
        <v>151</v>
      </c>
    </row>
    <row r="347" s="12" customFormat="1" ht="22.8" customHeight="1">
      <c r="A347" s="12"/>
      <c r="B347" s="202"/>
      <c r="C347" s="203"/>
      <c r="D347" s="204" t="s">
        <v>77</v>
      </c>
      <c r="E347" s="215" t="s">
        <v>512</v>
      </c>
      <c r="F347" s="215" t="s">
        <v>513</v>
      </c>
      <c r="G347" s="203"/>
      <c r="H347" s="203"/>
      <c r="I347" s="206"/>
      <c r="J347" s="216">
        <f>BK347</f>
        <v>0</v>
      </c>
      <c r="K347" s="203"/>
      <c r="L347" s="207"/>
      <c r="M347" s="208"/>
      <c r="N347" s="209"/>
      <c r="O347" s="209"/>
      <c r="P347" s="210">
        <f>SUM(P348:P349)</f>
        <v>0</v>
      </c>
      <c r="Q347" s="209"/>
      <c r="R347" s="210">
        <f>SUM(R348:R349)</f>
        <v>0</v>
      </c>
      <c r="S347" s="209"/>
      <c r="T347" s="211">
        <f>SUM(T348:T349)</f>
        <v>0.03175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2" t="s">
        <v>157</v>
      </c>
      <c r="AT347" s="213" t="s">
        <v>77</v>
      </c>
      <c r="AU347" s="213" t="s">
        <v>86</v>
      </c>
      <c r="AY347" s="212" t="s">
        <v>151</v>
      </c>
      <c r="BK347" s="214">
        <f>SUM(BK348:BK349)</f>
        <v>0</v>
      </c>
    </row>
    <row r="348" s="2" customFormat="1" ht="24.15" customHeight="1">
      <c r="A348" s="38"/>
      <c r="B348" s="39"/>
      <c r="C348" s="217" t="s">
        <v>514</v>
      </c>
      <c r="D348" s="217" t="s">
        <v>153</v>
      </c>
      <c r="E348" s="218" t="s">
        <v>515</v>
      </c>
      <c r="F348" s="219" t="s">
        <v>516</v>
      </c>
      <c r="G348" s="220" t="s">
        <v>90</v>
      </c>
      <c r="H348" s="221">
        <v>1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44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0.03175</v>
      </c>
      <c r="T348" s="228">
        <f>S348*H348</f>
        <v>0.03175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232</v>
      </c>
      <c r="AT348" s="229" t="s">
        <v>153</v>
      </c>
      <c r="AU348" s="229" t="s">
        <v>157</v>
      </c>
      <c r="AY348" s="17" t="s">
        <v>151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157</v>
      </c>
      <c r="BK348" s="230">
        <f>ROUND(I348*H348,2)</f>
        <v>0</v>
      </c>
      <c r="BL348" s="17" t="s">
        <v>232</v>
      </c>
      <c r="BM348" s="229" t="s">
        <v>517</v>
      </c>
    </row>
    <row r="349" s="13" customFormat="1">
      <c r="A349" s="13"/>
      <c r="B349" s="231"/>
      <c r="C349" s="232"/>
      <c r="D349" s="233" t="s">
        <v>159</v>
      </c>
      <c r="E349" s="234" t="s">
        <v>1</v>
      </c>
      <c r="F349" s="235" t="s">
        <v>518</v>
      </c>
      <c r="G349" s="232"/>
      <c r="H349" s="236">
        <v>1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159</v>
      </c>
      <c r="AU349" s="242" t="s">
        <v>157</v>
      </c>
      <c r="AV349" s="13" t="s">
        <v>157</v>
      </c>
      <c r="AW349" s="13" t="s">
        <v>34</v>
      </c>
      <c r="AX349" s="13" t="s">
        <v>86</v>
      </c>
      <c r="AY349" s="242" t="s">
        <v>151</v>
      </c>
    </row>
    <row r="350" s="12" customFormat="1" ht="22.8" customHeight="1">
      <c r="A350" s="12"/>
      <c r="B350" s="202"/>
      <c r="C350" s="203"/>
      <c r="D350" s="204" t="s">
        <v>77</v>
      </c>
      <c r="E350" s="215" t="s">
        <v>519</v>
      </c>
      <c r="F350" s="215" t="s">
        <v>520</v>
      </c>
      <c r="G350" s="203"/>
      <c r="H350" s="203"/>
      <c r="I350" s="206"/>
      <c r="J350" s="216">
        <f>BK350</f>
        <v>0</v>
      </c>
      <c r="K350" s="203"/>
      <c r="L350" s="207"/>
      <c r="M350" s="208"/>
      <c r="N350" s="209"/>
      <c r="O350" s="209"/>
      <c r="P350" s="210">
        <f>SUM(P351:P380)</f>
        <v>0</v>
      </c>
      <c r="Q350" s="209"/>
      <c r="R350" s="210">
        <f>SUM(R351:R380)</f>
        <v>0.17148000000000002</v>
      </c>
      <c r="S350" s="209"/>
      <c r="T350" s="211">
        <f>SUM(T351:T380)</f>
        <v>0.024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2" t="s">
        <v>157</v>
      </c>
      <c r="AT350" s="213" t="s">
        <v>77</v>
      </c>
      <c r="AU350" s="213" t="s">
        <v>86</v>
      </c>
      <c r="AY350" s="212" t="s">
        <v>151</v>
      </c>
      <c r="BK350" s="214">
        <f>SUM(BK351:BK380)</f>
        <v>0</v>
      </c>
    </row>
    <row r="351" s="2" customFormat="1" ht="24.15" customHeight="1">
      <c r="A351" s="38"/>
      <c r="B351" s="39"/>
      <c r="C351" s="217" t="s">
        <v>521</v>
      </c>
      <c r="D351" s="217" t="s">
        <v>153</v>
      </c>
      <c r="E351" s="218" t="s">
        <v>522</v>
      </c>
      <c r="F351" s="219" t="s">
        <v>523</v>
      </c>
      <c r="G351" s="220" t="s">
        <v>404</v>
      </c>
      <c r="H351" s="221">
        <v>5</v>
      </c>
      <c r="I351" s="222"/>
      <c r="J351" s="223">
        <f>ROUND(I351*H351,2)</f>
        <v>0</v>
      </c>
      <c r="K351" s="224"/>
      <c r="L351" s="44"/>
      <c r="M351" s="225" t="s">
        <v>1</v>
      </c>
      <c r="N351" s="226" t="s">
        <v>44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232</v>
      </c>
      <c r="AT351" s="229" t="s">
        <v>153</v>
      </c>
      <c r="AU351" s="229" t="s">
        <v>157</v>
      </c>
      <c r="AY351" s="17" t="s">
        <v>151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157</v>
      </c>
      <c r="BK351" s="230">
        <f>ROUND(I351*H351,2)</f>
        <v>0</v>
      </c>
      <c r="BL351" s="17" t="s">
        <v>232</v>
      </c>
      <c r="BM351" s="229" t="s">
        <v>524</v>
      </c>
    </row>
    <row r="352" s="13" customFormat="1">
      <c r="A352" s="13"/>
      <c r="B352" s="231"/>
      <c r="C352" s="232"/>
      <c r="D352" s="233" t="s">
        <v>159</v>
      </c>
      <c r="E352" s="234" t="s">
        <v>1</v>
      </c>
      <c r="F352" s="235" t="s">
        <v>525</v>
      </c>
      <c r="G352" s="232"/>
      <c r="H352" s="236">
        <v>2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159</v>
      </c>
      <c r="AU352" s="242" t="s">
        <v>157</v>
      </c>
      <c r="AV352" s="13" t="s">
        <v>157</v>
      </c>
      <c r="AW352" s="13" t="s">
        <v>34</v>
      </c>
      <c r="AX352" s="13" t="s">
        <v>78</v>
      </c>
      <c r="AY352" s="242" t="s">
        <v>151</v>
      </c>
    </row>
    <row r="353" s="13" customFormat="1">
      <c r="A353" s="13"/>
      <c r="B353" s="231"/>
      <c r="C353" s="232"/>
      <c r="D353" s="233" t="s">
        <v>159</v>
      </c>
      <c r="E353" s="234" t="s">
        <v>1</v>
      </c>
      <c r="F353" s="235" t="s">
        <v>526</v>
      </c>
      <c r="G353" s="232"/>
      <c r="H353" s="236">
        <v>3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159</v>
      </c>
      <c r="AU353" s="242" t="s">
        <v>157</v>
      </c>
      <c r="AV353" s="13" t="s">
        <v>157</v>
      </c>
      <c r="AW353" s="13" t="s">
        <v>34</v>
      </c>
      <c r="AX353" s="13" t="s">
        <v>78</v>
      </c>
      <c r="AY353" s="242" t="s">
        <v>151</v>
      </c>
    </row>
    <row r="354" s="14" customFormat="1">
      <c r="A354" s="14"/>
      <c r="B354" s="243"/>
      <c r="C354" s="244"/>
      <c r="D354" s="233" t="s">
        <v>159</v>
      </c>
      <c r="E354" s="245" t="s">
        <v>1</v>
      </c>
      <c r="F354" s="246" t="s">
        <v>163</v>
      </c>
      <c r="G354" s="244"/>
      <c r="H354" s="247">
        <v>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159</v>
      </c>
      <c r="AU354" s="253" t="s">
        <v>157</v>
      </c>
      <c r="AV354" s="14" t="s">
        <v>156</v>
      </c>
      <c r="AW354" s="14" t="s">
        <v>34</v>
      </c>
      <c r="AX354" s="14" t="s">
        <v>86</v>
      </c>
      <c r="AY354" s="253" t="s">
        <v>151</v>
      </c>
    </row>
    <row r="355" s="2" customFormat="1" ht="24.15" customHeight="1">
      <c r="A355" s="38"/>
      <c r="B355" s="39"/>
      <c r="C355" s="264" t="s">
        <v>527</v>
      </c>
      <c r="D355" s="264" t="s">
        <v>354</v>
      </c>
      <c r="E355" s="265" t="s">
        <v>528</v>
      </c>
      <c r="F355" s="266" t="s">
        <v>529</v>
      </c>
      <c r="G355" s="267" t="s">
        <v>404</v>
      </c>
      <c r="H355" s="268">
        <v>2</v>
      </c>
      <c r="I355" s="269"/>
      <c r="J355" s="270">
        <f>ROUND(I355*H355,2)</f>
        <v>0</v>
      </c>
      <c r="K355" s="271"/>
      <c r="L355" s="272"/>
      <c r="M355" s="273" t="s">
        <v>1</v>
      </c>
      <c r="N355" s="274" t="s">
        <v>44</v>
      </c>
      <c r="O355" s="91"/>
      <c r="P355" s="227">
        <f>O355*H355</f>
        <v>0</v>
      </c>
      <c r="Q355" s="227">
        <v>0.02</v>
      </c>
      <c r="R355" s="227">
        <f>Q355*H355</f>
        <v>0.040000000000000001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335</v>
      </c>
      <c r="AT355" s="229" t="s">
        <v>354</v>
      </c>
      <c r="AU355" s="229" t="s">
        <v>157</v>
      </c>
      <c r="AY355" s="17" t="s">
        <v>151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157</v>
      </c>
      <c r="BK355" s="230">
        <f>ROUND(I355*H355,2)</f>
        <v>0</v>
      </c>
      <c r="BL355" s="17" t="s">
        <v>232</v>
      </c>
      <c r="BM355" s="229" t="s">
        <v>530</v>
      </c>
    </row>
    <row r="356" s="13" customFormat="1">
      <c r="A356" s="13"/>
      <c r="B356" s="231"/>
      <c r="C356" s="232"/>
      <c r="D356" s="233" t="s">
        <v>159</v>
      </c>
      <c r="E356" s="234" t="s">
        <v>1</v>
      </c>
      <c r="F356" s="235" t="s">
        <v>531</v>
      </c>
      <c r="G356" s="232"/>
      <c r="H356" s="236">
        <v>2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159</v>
      </c>
      <c r="AU356" s="242" t="s">
        <v>157</v>
      </c>
      <c r="AV356" s="13" t="s">
        <v>157</v>
      </c>
      <c r="AW356" s="13" t="s">
        <v>34</v>
      </c>
      <c r="AX356" s="13" t="s">
        <v>86</v>
      </c>
      <c r="AY356" s="242" t="s">
        <v>151</v>
      </c>
    </row>
    <row r="357" s="2" customFormat="1" ht="24.15" customHeight="1">
      <c r="A357" s="38"/>
      <c r="B357" s="39"/>
      <c r="C357" s="264" t="s">
        <v>532</v>
      </c>
      <c r="D357" s="264" t="s">
        <v>354</v>
      </c>
      <c r="E357" s="265" t="s">
        <v>533</v>
      </c>
      <c r="F357" s="266" t="s">
        <v>534</v>
      </c>
      <c r="G357" s="267" t="s">
        <v>404</v>
      </c>
      <c r="H357" s="268">
        <v>1</v>
      </c>
      <c r="I357" s="269"/>
      <c r="J357" s="270">
        <f>ROUND(I357*H357,2)</f>
        <v>0</v>
      </c>
      <c r="K357" s="271"/>
      <c r="L357" s="272"/>
      <c r="M357" s="273" t="s">
        <v>1</v>
      </c>
      <c r="N357" s="274" t="s">
        <v>44</v>
      </c>
      <c r="O357" s="91"/>
      <c r="P357" s="227">
        <f>O357*H357</f>
        <v>0</v>
      </c>
      <c r="Q357" s="227">
        <v>0.016</v>
      </c>
      <c r="R357" s="227">
        <f>Q357*H357</f>
        <v>0.016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335</v>
      </c>
      <c r="AT357" s="229" t="s">
        <v>354</v>
      </c>
      <c r="AU357" s="229" t="s">
        <v>157</v>
      </c>
      <c r="AY357" s="17" t="s">
        <v>151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157</v>
      </c>
      <c r="BK357" s="230">
        <f>ROUND(I357*H357,2)</f>
        <v>0</v>
      </c>
      <c r="BL357" s="17" t="s">
        <v>232</v>
      </c>
      <c r="BM357" s="229" t="s">
        <v>535</v>
      </c>
    </row>
    <row r="358" s="13" customFormat="1">
      <c r="A358" s="13"/>
      <c r="B358" s="231"/>
      <c r="C358" s="232"/>
      <c r="D358" s="233" t="s">
        <v>159</v>
      </c>
      <c r="E358" s="234" t="s">
        <v>1</v>
      </c>
      <c r="F358" s="235" t="s">
        <v>536</v>
      </c>
      <c r="G358" s="232"/>
      <c r="H358" s="236">
        <v>1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159</v>
      </c>
      <c r="AU358" s="242" t="s">
        <v>157</v>
      </c>
      <c r="AV358" s="13" t="s">
        <v>157</v>
      </c>
      <c r="AW358" s="13" t="s">
        <v>34</v>
      </c>
      <c r="AX358" s="13" t="s">
        <v>86</v>
      </c>
      <c r="AY358" s="242" t="s">
        <v>151</v>
      </c>
    </row>
    <row r="359" s="2" customFormat="1" ht="24.15" customHeight="1">
      <c r="A359" s="38"/>
      <c r="B359" s="39"/>
      <c r="C359" s="264" t="s">
        <v>537</v>
      </c>
      <c r="D359" s="264" t="s">
        <v>354</v>
      </c>
      <c r="E359" s="265" t="s">
        <v>538</v>
      </c>
      <c r="F359" s="266" t="s">
        <v>539</v>
      </c>
      <c r="G359" s="267" t="s">
        <v>404</v>
      </c>
      <c r="H359" s="268">
        <v>2</v>
      </c>
      <c r="I359" s="269"/>
      <c r="J359" s="270">
        <f>ROUND(I359*H359,2)</f>
        <v>0</v>
      </c>
      <c r="K359" s="271"/>
      <c r="L359" s="272"/>
      <c r="M359" s="273" t="s">
        <v>1</v>
      </c>
      <c r="N359" s="274" t="s">
        <v>44</v>
      </c>
      <c r="O359" s="91"/>
      <c r="P359" s="227">
        <f>O359*H359</f>
        <v>0</v>
      </c>
      <c r="Q359" s="227">
        <v>0.012999999999999999</v>
      </c>
      <c r="R359" s="227">
        <f>Q359*H359</f>
        <v>0.025999999999999999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335</v>
      </c>
      <c r="AT359" s="229" t="s">
        <v>354</v>
      </c>
      <c r="AU359" s="229" t="s">
        <v>157</v>
      </c>
      <c r="AY359" s="17" t="s">
        <v>151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157</v>
      </c>
      <c r="BK359" s="230">
        <f>ROUND(I359*H359,2)</f>
        <v>0</v>
      </c>
      <c r="BL359" s="17" t="s">
        <v>232</v>
      </c>
      <c r="BM359" s="229" t="s">
        <v>540</v>
      </c>
    </row>
    <row r="360" s="13" customFormat="1">
      <c r="A360" s="13"/>
      <c r="B360" s="231"/>
      <c r="C360" s="232"/>
      <c r="D360" s="233" t="s">
        <v>159</v>
      </c>
      <c r="E360" s="234" t="s">
        <v>1</v>
      </c>
      <c r="F360" s="235" t="s">
        <v>525</v>
      </c>
      <c r="G360" s="232"/>
      <c r="H360" s="236">
        <v>2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159</v>
      </c>
      <c r="AU360" s="242" t="s">
        <v>157</v>
      </c>
      <c r="AV360" s="13" t="s">
        <v>157</v>
      </c>
      <c r="AW360" s="13" t="s">
        <v>34</v>
      </c>
      <c r="AX360" s="13" t="s">
        <v>86</v>
      </c>
      <c r="AY360" s="242" t="s">
        <v>151</v>
      </c>
    </row>
    <row r="361" s="2" customFormat="1" ht="14.4" customHeight="1">
      <c r="A361" s="38"/>
      <c r="B361" s="39"/>
      <c r="C361" s="217" t="s">
        <v>541</v>
      </c>
      <c r="D361" s="217" t="s">
        <v>153</v>
      </c>
      <c r="E361" s="218" t="s">
        <v>542</v>
      </c>
      <c r="F361" s="219" t="s">
        <v>543</v>
      </c>
      <c r="G361" s="220" t="s">
        <v>404</v>
      </c>
      <c r="H361" s="221">
        <v>5</v>
      </c>
      <c r="I361" s="222"/>
      <c r="J361" s="223">
        <f>ROUND(I361*H361,2)</f>
        <v>0</v>
      </c>
      <c r="K361" s="224"/>
      <c r="L361" s="44"/>
      <c r="M361" s="225" t="s">
        <v>1</v>
      </c>
      <c r="N361" s="226" t="s">
        <v>44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232</v>
      </c>
      <c r="AT361" s="229" t="s">
        <v>153</v>
      </c>
      <c r="AU361" s="229" t="s">
        <v>157</v>
      </c>
      <c r="AY361" s="17" t="s">
        <v>151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157</v>
      </c>
      <c r="BK361" s="230">
        <f>ROUND(I361*H361,2)</f>
        <v>0</v>
      </c>
      <c r="BL361" s="17" t="s">
        <v>232</v>
      </c>
      <c r="BM361" s="229" t="s">
        <v>544</v>
      </c>
    </row>
    <row r="362" s="13" customFormat="1">
      <c r="A362" s="13"/>
      <c r="B362" s="231"/>
      <c r="C362" s="232"/>
      <c r="D362" s="233" t="s">
        <v>159</v>
      </c>
      <c r="E362" s="234" t="s">
        <v>1</v>
      </c>
      <c r="F362" s="235" t="s">
        <v>525</v>
      </c>
      <c r="G362" s="232"/>
      <c r="H362" s="236">
        <v>2</v>
      </c>
      <c r="I362" s="237"/>
      <c r="J362" s="232"/>
      <c r="K362" s="232"/>
      <c r="L362" s="238"/>
      <c r="M362" s="239"/>
      <c r="N362" s="240"/>
      <c r="O362" s="240"/>
      <c r="P362" s="240"/>
      <c r="Q362" s="240"/>
      <c r="R362" s="240"/>
      <c r="S362" s="240"/>
      <c r="T362" s="24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2" t="s">
        <v>159</v>
      </c>
      <c r="AU362" s="242" t="s">
        <v>157</v>
      </c>
      <c r="AV362" s="13" t="s">
        <v>157</v>
      </c>
      <c r="AW362" s="13" t="s">
        <v>34</v>
      </c>
      <c r="AX362" s="13" t="s">
        <v>78</v>
      </c>
      <c r="AY362" s="242" t="s">
        <v>151</v>
      </c>
    </row>
    <row r="363" s="13" customFormat="1">
      <c r="A363" s="13"/>
      <c r="B363" s="231"/>
      <c r="C363" s="232"/>
      <c r="D363" s="233" t="s">
        <v>159</v>
      </c>
      <c r="E363" s="234" t="s">
        <v>1</v>
      </c>
      <c r="F363" s="235" t="s">
        <v>526</v>
      </c>
      <c r="G363" s="232"/>
      <c r="H363" s="236">
        <v>3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159</v>
      </c>
      <c r="AU363" s="242" t="s">
        <v>157</v>
      </c>
      <c r="AV363" s="13" t="s">
        <v>157</v>
      </c>
      <c r="AW363" s="13" t="s">
        <v>34</v>
      </c>
      <c r="AX363" s="13" t="s">
        <v>78</v>
      </c>
      <c r="AY363" s="242" t="s">
        <v>151</v>
      </c>
    </row>
    <row r="364" s="14" customFormat="1">
      <c r="A364" s="14"/>
      <c r="B364" s="243"/>
      <c r="C364" s="244"/>
      <c r="D364" s="233" t="s">
        <v>159</v>
      </c>
      <c r="E364" s="245" t="s">
        <v>1</v>
      </c>
      <c r="F364" s="246" t="s">
        <v>163</v>
      </c>
      <c r="G364" s="244"/>
      <c r="H364" s="247">
        <v>5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159</v>
      </c>
      <c r="AU364" s="253" t="s">
        <v>157</v>
      </c>
      <c r="AV364" s="14" t="s">
        <v>156</v>
      </c>
      <c r="AW364" s="14" t="s">
        <v>34</v>
      </c>
      <c r="AX364" s="14" t="s">
        <v>86</v>
      </c>
      <c r="AY364" s="253" t="s">
        <v>151</v>
      </c>
    </row>
    <row r="365" s="2" customFormat="1" ht="24.15" customHeight="1">
      <c r="A365" s="38"/>
      <c r="B365" s="39"/>
      <c r="C365" s="264" t="s">
        <v>545</v>
      </c>
      <c r="D365" s="264" t="s">
        <v>354</v>
      </c>
      <c r="E365" s="265" t="s">
        <v>546</v>
      </c>
      <c r="F365" s="266" t="s">
        <v>547</v>
      </c>
      <c r="G365" s="267" t="s">
        <v>404</v>
      </c>
      <c r="H365" s="268">
        <v>5</v>
      </c>
      <c r="I365" s="269"/>
      <c r="J365" s="270">
        <f>ROUND(I365*H365,2)</f>
        <v>0</v>
      </c>
      <c r="K365" s="271"/>
      <c r="L365" s="272"/>
      <c r="M365" s="273" t="s">
        <v>1</v>
      </c>
      <c r="N365" s="274" t="s">
        <v>44</v>
      </c>
      <c r="O365" s="91"/>
      <c r="P365" s="227">
        <f>O365*H365</f>
        <v>0</v>
      </c>
      <c r="Q365" s="227">
        <v>0.0011999999999999999</v>
      </c>
      <c r="R365" s="227">
        <f>Q365*H365</f>
        <v>0.0059999999999999993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335</v>
      </c>
      <c r="AT365" s="229" t="s">
        <v>354</v>
      </c>
      <c r="AU365" s="229" t="s">
        <v>157</v>
      </c>
      <c r="AY365" s="17" t="s">
        <v>151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157</v>
      </c>
      <c r="BK365" s="230">
        <f>ROUND(I365*H365,2)</f>
        <v>0</v>
      </c>
      <c r="BL365" s="17" t="s">
        <v>232</v>
      </c>
      <c r="BM365" s="229" t="s">
        <v>548</v>
      </c>
    </row>
    <row r="366" s="13" customFormat="1">
      <c r="A366" s="13"/>
      <c r="B366" s="231"/>
      <c r="C366" s="232"/>
      <c r="D366" s="233" t="s">
        <v>159</v>
      </c>
      <c r="E366" s="234" t="s">
        <v>1</v>
      </c>
      <c r="F366" s="235" t="s">
        <v>177</v>
      </c>
      <c r="G366" s="232"/>
      <c r="H366" s="236">
        <v>5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159</v>
      </c>
      <c r="AU366" s="242" t="s">
        <v>157</v>
      </c>
      <c r="AV366" s="13" t="s">
        <v>157</v>
      </c>
      <c r="AW366" s="13" t="s">
        <v>34</v>
      </c>
      <c r="AX366" s="13" t="s">
        <v>86</v>
      </c>
      <c r="AY366" s="242" t="s">
        <v>151</v>
      </c>
    </row>
    <row r="367" s="2" customFormat="1" ht="24.15" customHeight="1">
      <c r="A367" s="38"/>
      <c r="B367" s="39"/>
      <c r="C367" s="217" t="s">
        <v>549</v>
      </c>
      <c r="D367" s="217" t="s">
        <v>153</v>
      </c>
      <c r="E367" s="218" t="s">
        <v>550</v>
      </c>
      <c r="F367" s="219" t="s">
        <v>551</v>
      </c>
      <c r="G367" s="220" t="s">
        <v>404</v>
      </c>
      <c r="H367" s="221">
        <v>5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44</v>
      </c>
      <c r="O367" s="91"/>
      <c r="P367" s="227">
        <f>O367*H367</f>
        <v>0</v>
      </c>
      <c r="Q367" s="227">
        <v>0.00044999999999999999</v>
      </c>
      <c r="R367" s="227">
        <f>Q367*H367</f>
        <v>0.0022499999999999998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232</v>
      </c>
      <c r="AT367" s="229" t="s">
        <v>153</v>
      </c>
      <c r="AU367" s="229" t="s">
        <v>157</v>
      </c>
      <c r="AY367" s="17" t="s">
        <v>151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157</v>
      </c>
      <c r="BK367" s="230">
        <f>ROUND(I367*H367,2)</f>
        <v>0</v>
      </c>
      <c r="BL367" s="17" t="s">
        <v>232</v>
      </c>
      <c r="BM367" s="229" t="s">
        <v>552</v>
      </c>
    </row>
    <row r="368" s="13" customFormat="1">
      <c r="A368" s="13"/>
      <c r="B368" s="231"/>
      <c r="C368" s="232"/>
      <c r="D368" s="233" t="s">
        <v>159</v>
      </c>
      <c r="E368" s="234" t="s">
        <v>1</v>
      </c>
      <c r="F368" s="235" t="s">
        <v>525</v>
      </c>
      <c r="G368" s="232"/>
      <c r="H368" s="236">
        <v>2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159</v>
      </c>
      <c r="AU368" s="242" t="s">
        <v>157</v>
      </c>
      <c r="AV368" s="13" t="s">
        <v>157</v>
      </c>
      <c r="AW368" s="13" t="s">
        <v>34</v>
      </c>
      <c r="AX368" s="13" t="s">
        <v>78</v>
      </c>
      <c r="AY368" s="242" t="s">
        <v>151</v>
      </c>
    </row>
    <row r="369" s="13" customFormat="1">
      <c r="A369" s="13"/>
      <c r="B369" s="231"/>
      <c r="C369" s="232"/>
      <c r="D369" s="233" t="s">
        <v>159</v>
      </c>
      <c r="E369" s="234" t="s">
        <v>1</v>
      </c>
      <c r="F369" s="235" t="s">
        <v>526</v>
      </c>
      <c r="G369" s="232"/>
      <c r="H369" s="236">
        <v>3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159</v>
      </c>
      <c r="AU369" s="242" t="s">
        <v>157</v>
      </c>
      <c r="AV369" s="13" t="s">
        <v>157</v>
      </c>
      <c r="AW369" s="13" t="s">
        <v>34</v>
      </c>
      <c r="AX369" s="13" t="s">
        <v>78</v>
      </c>
      <c r="AY369" s="242" t="s">
        <v>151</v>
      </c>
    </row>
    <row r="370" s="14" customFormat="1">
      <c r="A370" s="14"/>
      <c r="B370" s="243"/>
      <c r="C370" s="244"/>
      <c r="D370" s="233" t="s">
        <v>159</v>
      </c>
      <c r="E370" s="245" t="s">
        <v>1</v>
      </c>
      <c r="F370" s="246" t="s">
        <v>163</v>
      </c>
      <c r="G370" s="244"/>
      <c r="H370" s="247">
        <v>5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159</v>
      </c>
      <c r="AU370" s="253" t="s">
        <v>157</v>
      </c>
      <c r="AV370" s="14" t="s">
        <v>156</v>
      </c>
      <c r="AW370" s="14" t="s">
        <v>34</v>
      </c>
      <c r="AX370" s="14" t="s">
        <v>86</v>
      </c>
      <c r="AY370" s="253" t="s">
        <v>151</v>
      </c>
    </row>
    <row r="371" s="2" customFormat="1" ht="37.8" customHeight="1">
      <c r="A371" s="38"/>
      <c r="B371" s="39"/>
      <c r="C371" s="264" t="s">
        <v>553</v>
      </c>
      <c r="D371" s="264" t="s">
        <v>354</v>
      </c>
      <c r="E371" s="265" t="s">
        <v>554</v>
      </c>
      <c r="F371" s="266" t="s">
        <v>555</v>
      </c>
      <c r="G371" s="267" t="s">
        <v>404</v>
      </c>
      <c r="H371" s="268">
        <v>5</v>
      </c>
      <c r="I371" s="269"/>
      <c r="J371" s="270">
        <f>ROUND(I371*H371,2)</f>
        <v>0</v>
      </c>
      <c r="K371" s="271"/>
      <c r="L371" s="272"/>
      <c r="M371" s="273" t="s">
        <v>1</v>
      </c>
      <c r="N371" s="274" t="s">
        <v>44</v>
      </c>
      <c r="O371" s="91"/>
      <c r="P371" s="227">
        <f>O371*H371</f>
        <v>0</v>
      </c>
      <c r="Q371" s="227">
        <v>0.016</v>
      </c>
      <c r="R371" s="227">
        <f>Q371*H371</f>
        <v>0.080000000000000002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335</v>
      </c>
      <c r="AT371" s="229" t="s">
        <v>354</v>
      </c>
      <c r="AU371" s="229" t="s">
        <v>157</v>
      </c>
      <c r="AY371" s="17" t="s">
        <v>151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157</v>
      </c>
      <c r="BK371" s="230">
        <f>ROUND(I371*H371,2)</f>
        <v>0</v>
      </c>
      <c r="BL371" s="17" t="s">
        <v>232</v>
      </c>
      <c r="BM371" s="229" t="s">
        <v>556</v>
      </c>
    </row>
    <row r="372" s="13" customFormat="1">
      <c r="A372" s="13"/>
      <c r="B372" s="231"/>
      <c r="C372" s="232"/>
      <c r="D372" s="233" t="s">
        <v>159</v>
      </c>
      <c r="E372" s="234" t="s">
        <v>1</v>
      </c>
      <c r="F372" s="235" t="s">
        <v>177</v>
      </c>
      <c r="G372" s="232"/>
      <c r="H372" s="236">
        <v>5</v>
      </c>
      <c r="I372" s="237"/>
      <c r="J372" s="232"/>
      <c r="K372" s="232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159</v>
      </c>
      <c r="AU372" s="242" t="s">
        <v>157</v>
      </c>
      <c r="AV372" s="13" t="s">
        <v>157</v>
      </c>
      <c r="AW372" s="13" t="s">
        <v>34</v>
      </c>
      <c r="AX372" s="13" t="s">
        <v>86</v>
      </c>
      <c r="AY372" s="242" t="s">
        <v>151</v>
      </c>
    </row>
    <row r="373" s="2" customFormat="1" ht="24.15" customHeight="1">
      <c r="A373" s="38"/>
      <c r="B373" s="39"/>
      <c r="C373" s="217" t="s">
        <v>557</v>
      </c>
      <c r="D373" s="217" t="s">
        <v>153</v>
      </c>
      <c r="E373" s="218" t="s">
        <v>558</v>
      </c>
      <c r="F373" s="219" t="s">
        <v>559</v>
      </c>
      <c r="G373" s="220" t="s">
        <v>404</v>
      </c>
      <c r="H373" s="221">
        <v>1</v>
      </c>
      <c r="I373" s="222"/>
      <c r="J373" s="223">
        <f>ROUND(I373*H373,2)</f>
        <v>0</v>
      </c>
      <c r="K373" s="224"/>
      <c r="L373" s="44"/>
      <c r="M373" s="225" t="s">
        <v>1</v>
      </c>
      <c r="N373" s="226" t="s">
        <v>44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0.024</v>
      </c>
      <c r="T373" s="228">
        <f>S373*H373</f>
        <v>0.024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232</v>
      </c>
      <c r="AT373" s="229" t="s">
        <v>153</v>
      </c>
      <c r="AU373" s="229" t="s">
        <v>157</v>
      </c>
      <c r="AY373" s="17" t="s">
        <v>151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157</v>
      </c>
      <c r="BK373" s="230">
        <f>ROUND(I373*H373,2)</f>
        <v>0</v>
      </c>
      <c r="BL373" s="17" t="s">
        <v>232</v>
      </c>
      <c r="BM373" s="229" t="s">
        <v>560</v>
      </c>
    </row>
    <row r="374" s="13" customFormat="1">
      <c r="A374" s="13"/>
      <c r="B374" s="231"/>
      <c r="C374" s="232"/>
      <c r="D374" s="233" t="s">
        <v>159</v>
      </c>
      <c r="E374" s="234" t="s">
        <v>1</v>
      </c>
      <c r="F374" s="235" t="s">
        <v>561</v>
      </c>
      <c r="G374" s="232"/>
      <c r="H374" s="236">
        <v>1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159</v>
      </c>
      <c r="AU374" s="242" t="s">
        <v>157</v>
      </c>
      <c r="AV374" s="13" t="s">
        <v>157</v>
      </c>
      <c r="AW374" s="13" t="s">
        <v>34</v>
      </c>
      <c r="AX374" s="13" t="s">
        <v>78</v>
      </c>
      <c r="AY374" s="242" t="s">
        <v>151</v>
      </c>
    </row>
    <row r="375" s="14" customFormat="1">
      <c r="A375" s="14"/>
      <c r="B375" s="243"/>
      <c r="C375" s="244"/>
      <c r="D375" s="233" t="s">
        <v>159</v>
      </c>
      <c r="E375" s="245" t="s">
        <v>1</v>
      </c>
      <c r="F375" s="246" t="s">
        <v>163</v>
      </c>
      <c r="G375" s="244"/>
      <c r="H375" s="247">
        <v>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159</v>
      </c>
      <c r="AU375" s="253" t="s">
        <v>157</v>
      </c>
      <c r="AV375" s="14" t="s">
        <v>156</v>
      </c>
      <c r="AW375" s="14" t="s">
        <v>34</v>
      </c>
      <c r="AX375" s="14" t="s">
        <v>86</v>
      </c>
      <c r="AY375" s="253" t="s">
        <v>151</v>
      </c>
    </row>
    <row r="376" s="2" customFormat="1" ht="24.15" customHeight="1">
      <c r="A376" s="38"/>
      <c r="B376" s="39"/>
      <c r="C376" s="217" t="s">
        <v>562</v>
      </c>
      <c r="D376" s="217" t="s">
        <v>153</v>
      </c>
      <c r="E376" s="218" t="s">
        <v>563</v>
      </c>
      <c r="F376" s="219" t="s">
        <v>564</v>
      </c>
      <c r="G376" s="220" t="s">
        <v>404</v>
      </c>
      <c r="H376" s="221">
        <v>1</v>
      </c>
      <c r="I376" s="222"/>
      <c r="J376" s="223">
        <f>ROUND(I376*H376,2)</f>
        <v>0</v>
      </c>
      <c r="K376" s="224"/>
      <c r="L376" s="44"/>
      <c r="M376" s="225" t="s">
        <v>1</v>
      </c>
      <c r="N376" s="226" t="s">
        <v>44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232</v>
      </c>
      <c r="AT376" s="229" t="s">
        <v>153</v>
      </c>
      <c r="AU376" s="229" t="s">
        <v>157</v>
      </c>
      <c r="AY376" s="17" t="s">
        <v>151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157</v>
      </c>
      <c r="BK376" s="230">
        <f>ROUND(I376*H376,2)</f>
        <v>0</v>
      </c>
      <c r="BL376" s="17" t="s">
        <v>232</v>
      </c>
      <c r="BM376" s="229" t="s">
        <v>565</v>
      </c>
    </row>
    <row r="377" s="13" customFormat="1">
      <c r="A377" s="13"/>
      <c r="B377" s="231"/>
      <c r="C377" s="232"/>
      <c r="D377" s="233" t="s">
        <v>159</v>
      </c>
      <c r="E377" s="234" t="s">
        <v>1</v>
      </c>
      <c r="F377" s="235" t="s">
        <v>566</v>
      </c>
      <c r="G377" s="232"/>
      <c r="H377" s="236">
        <v>1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159</v>
      </c>
      <c r="AU377" s="242" t="s">
        <v>157</v>
      </c>
      <c r="AV377" s="13" t="s">
        <v>157</v>
      </c>
      <c r="AW377" s="13" t="s">
        <v>34</v>
      </c>
      <c r="AX377" s="13" t="s">
        <v>86</v>
      </c>
      <c r="AY377" s="242" t="s">
        <v>151</v>
      </c>
    </row>
    <row r="378" s="2" customFormat="1" ht="24.15" customHeight="1">
      <c r="A378" s="38"/>
      <c r="B378" s="39"/>
      <c r="C378" s="264" t="s">
        <v>567</v>
      </c>
      <c r="D378" s="264" t="s">
        <v>354</v>
      </c>
      <c r="E378" s="265" t="s">
        <v>568</v>
      </c>
      <c r="F378" s="266" t="s">
        <v>569</v>
      </c>
      <c r="G378" s="267" t="s">
        <v>404</v>
      </c>
      <c r="H378" s="268">
        <v>1</v>
      </c>
      <c r="I378" s="269"/>
      <c r="J378" s="270">
        <f>ROUND(I378*H378,2)</f>
        <v>0</v>
      </c>
      <c r="K378" s="271"/>
      <c r="L378" s="272"/>
      <c r="M378" s="273" t="s">
        <v>1</v>
      </c>
      <c r="N378" s="274" t="s">
        <v>44</v>
      </c>
      <c r="O378" s="91"/>
      <c r="P378" s="227">
        <f>O378*H378</f>
        <v>0</v>
      </c>
      <c r="Q378" s="227">
        <v>0.00123</v>
      </c>
      <c r="R378" s="227">
        <f>Q378*H378</f>
        <v>0.00123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335</v>
      </c>
      <c r="AT378" s="229" t="s">
        <v>354</v>
      </c>
      <c r="AU378" s="229" t="s">
        <v>157</v>
      </c>
      <c r="AY378" s="17" t="s">
        <v>151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157</v>
      </c>
      <c r="BK378" s="230">
        <f>ROUND(I378*H378,2)</f>
        <v>0</v>
      </c>
      <c r="BL378" s="17" t="s">
        <v>232</v>
      </c>
      <c r="BM378" s="229" t="s">
        <v>570</v>
      </c>
    </row>
    <row r="379" s="13" customFormat="1">
      <c r="A379" s="13"/>
      <c r="B379" s="231"/>
      <c r="C379" s="232"/>
      <c r="D379" s="233" t="s">
        <v>159</v>
      </c>
      <c r="E379" s="234" t="s">
        <v>1</v>
      </c>
      <c r="F379" s="235" t="s">
        <v>566</v>
      </c>
      <c r="G379" s="232"/>
      <c r="H379" s="236">
        <v>1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159</v>
      </c>
      <c r="AU379" s="242" t="s">
        <v>157</v>
      </c>
      <c r="AV379" s="13" t="s">
        <v>157</v>
      </c>
      <c r="AW379" s="13" t="s">
        <v>34</v>
      </c>
      <c r="AX379" s="13" t="s">
        <v>86</v>
      </c>
      <c r="AY379" s="242" t="s">
        <v>151</v>
      </c>
    </row>
    <row r="380" s="2" customFormat="1" ht="24.15" customHeight="1">
      <c r="A380" s="38"/>
      <c r="B380" s="39"/>
      <c r="C380" s="217" t="s">
        <v>571</v>
      </c>
      <c r="D380" s="217" t="s">
        <v>153</v>
      </c>
      <c r="E380" s="218" t="s">
        <v>572</v>
      </c>
      <c r="F380" s="219" t="s">
        <v>573</v>
      </c>
      <c r="G380" s="220" t="s">
        <v>308</v>
      </c>
      <c r="H380" s="221">
        <v>0.17100000000000001</v>
      </c>
      <c r="I380" s="222"/>
      <c r="J380" s="223">
        <f>ROUND(I380*H380,2)</f>
        <v>0</v>
      </c>
      <c r="K380" s="224"/>
      <c r="L380" s="44"/>
      <c r="M380" s="225" t="s">
        <v>1</v>
      </c>
      <c r="N380" s="226" t="s">
        <v>44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232</v>
      </c>
      <c r="AT380" s="229" t="s">
        <v>153</v>
      </c>
      <c r="AU380" s="229" t="s">
        <v>157</v>
      </c>
      <c r="AY380" s="17" t="s">
        <v>151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157</v>
      </c>
      <c r="BK380" s="230">
        <f>ROUND(I380*H380,2)</f>
        <v>0</v>
      </c>
      <c r="BL380" s="17" t="s">
        <v>232</v>
      </c>
      <c r="BM380" s="229" t="s">
        <v>574</v>
      </c>
    </row>
    <row r="381" s="12" customFormat="1" ht="22.8" customHeight="1">
      <c r="A381" s="12"/>
      <c r="B381" s="202"/>
      <c r="C381" s="203"/>
      <c r="D381" s="204" t="s">
        <v>77</v>
      </c>
      <c r="E381" s="215" t="s">
        <v>575</v>
      </c>
      <c r="F381" s="215" t="s">
        <v>576</v>
      </c>
      <c r="G381" s="203"/>
      <c r="H381" s="203"/>
      <c r="I381" s="206"/>
      <c r="J381" s="216">
        <f>BK381</f>
        <v>0</v>
      </c>
      <c r="K381" s="203"/>
      <c r="L381" s="207"/>
      <c r="M381" s="208"/>
      <c r="N381" s="209"/>
      <c r="O381" s="209"/>
      <c r="P381" s="210">
        <f>SUM(P382:P410)</f>
        <v>0</v>
      </c>
      <c r="Q381" s="209"/>
      <c r="R381" s="210">
        <f>SUM(R382:R410)</f>
        <v>0.18722349999999996</v>
      </c>
      <c r="S381" s="209"/>
      <c r="T381" s="211">
        <f>SUM(T382:T410)</f>
        <v>1.9102000999999997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2" t="s">
        <v>157</v>
      </c>
      <c r="AT381" s="213" t="s">
        <v>77</v>
      </c>
      <c r="AU381" s="213" t="s">
        <v>86</v>
      </c>
      <c r="AY381" s="212" t="s">
        <v>151</v>
      </c>
      <c r="BK381" s="214">
        <f>SUM(BK382:BK410)</f>
        <v>0</v>
      </c>
    </row>
    <row r="382" s="2" customFormat="1" ht="14.4" customHeight="1">
      <c r="A382" s="38"/>
      <c r="B382" s="39"/>
      <c r="C382" s="217" t="s">
        <v>577</v>
      </c>
      <c r="D382" s="217" t="s">
        <v>153</v>
      </c>
      <c r="E382" s="218" t="s">
        <v>578</v>
      </c>
      <c r="F382" s="219" t="s">
        <v>579</v>
      </c>
      <c r="G382" s="220" t="s">
        <v>90</v>
      </c>
      <c r="H382" s="221">
        <v>6.4299999999999997</v>
      </c>
      <c r="I382" s="222"/>
      <c r="J382" s="223">
        <f>ROUND(I382*H382,2)</f>
        <v>0</v>
      </c>
      <c r="K382" s="224"/>
      <c r="L382" s="44"/>
      <c r="M382" s="225" t="s">
        <v>1</v>
      </c>
      <c r="N382" s="226" t="s">
        <v>44</v>
      </c>
      <c r="O382" s="91"/>
      <c r="P382" s="227">
        <f>O382*H382</f>
        <v>0</v>
      </c>
      <c r="Q382" s="227">
        <v>0.00029999999999999997</v>
      </c>
      <c r="R382" s="227">
        <f>Q382*H382</f>
        <v>0.0019289999999999997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232</v>
      </c>
      <c r="AT382" s="229" t="s">
        <v>153</v>
      </c>
      <c r="AU382" s="229" t="s">
        <v>157</v>
      </c>
      <c r="AY382" s="17" t="s">
        <v>151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157</v>
      </c>
      <c r="BK382" s="230">
        <f>ROUND(I382*H382,2)</f>
        <v>0</v>
      </c>
      <c r="BL382" s="17" t="s">
        <v>232</v>
      </c>
      <c r="BM382" s="229" t="s">
        <v>580</v>
      </c>
    </row>
    <row r="383" s="13" customFormat="1">
      <c r="A383" s="13"/>
      <c r="B383" s="231"/>
      <c r="C383" s="232"/>
      <c r="D383" s="233" t="s">
        <v>159</v>
      </c>
      <c r="E383" s="234" t="s">
        <v>1</v>
      </c>
      <c r="F383" s="235" t="s">
        <v>581</v>
      </c>
      <c r="G383" s="232"/>
      <c r="H383" s="236">
        <v>0.88</v>
      </c>
      <c r="I383" s="237"/>
      <c r="J383" s="232"/>
      <c r="K383" s="232"/>
      <c r="L383" s="238"/>
      <c r="M383" s="239"/>
      <c r="N383" s="240"/>
      <c r="O383" s="240"/>
      <c r="P383" s="240"/>
      <c r="Q383" s="240"/>
      <c r="R383" s="240"/>
      <c r="S383" s="240"/>
      <c r="T383" s="24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2" t="s">
        <v>159</v>
      </c>
      <c r="AU383" s="242" t="s">
        <v>157</v>
      </c>
      <c r="AV383" s="13" t="s">
        <v>157</v>
      </c>
      <c r="AW383" s="13" t="s">
        <v>34</v>
      </c>
      <c r="AX383" s="13" t="s">
        <v>78</v>
      </c>
      <c r="AY383" s="242" t="s">
        <v>151</v>
      </c>
    </row>
    <row r="384" s="13" customFormat="1">
      <c r="A384" s="13"/>
      <c r="B384" s="231"/>
      <c r="C384" s="232"/>
      <c r="D384" s="233" t="s">
        <v>159</v>
      </c>
      <c r="E384" s="234" t="s">
        <v>1</v>
      </c>
      <c r="F384" s="235" t="s">
        <v>582</v>
      </c>
      <c r="G384" s="232"/>
      <c r="H384" s="236">
        <v>5.5499999999999998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159</v>
      </c>
      <c r="AU384" s="242" t="s">
        <v>157</v>
      </c>
      <c r="AV384" s="13" t="s">
        <v>157</v>
      </c>
      <c r="AW384" s="13" t="s">
        <v>34</v>
      </c>
      <c r="AX384" s="13" t="s">
        <v>78</v>
      </c>
      <c r="AY384" s="242" t="s">
        <v>151</v>
      </c>
    </row>
    <row r="385" s="14" customFormat="1">
      <c r="A385" s="14"/>
      <c r="B385" s="243"/>
      <c r="C385" s="244"/>
      <c r="D385" s="233" t="s">
        <v>159</v>
      </c>
      <c r="E385" s="245" t="s">
        <v>1</v>
      </c>
      <c r="F385" s="246" t="s">
        <v>163</v>
      </c>
      <c r="G385" s="244"/>
      <c r="H385" s="247">
        <v>6.4299999999999997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159</v>
      </c>
      <c r="AU385" s="253" t="s">
        <v>157</v>
      </c>
      <c r="AV385" s="14" t="s">
        <v>156</v>
      </c>
      <c r="AW385" s="14" t="s">
        <v>34</v>
      </c>
      <c r="AX385" s="14" t="s">
        <v>86</v>
      </c>
      <c r="AY385" s="253" t="s">
        <v>151</v>
      </c>
    </row>
    <row r="386" s="2" customFormat="1" ht="24.15" customHeight="1">
      <c r="A386" s="38"/>
      <c r="B386" s="39"/>
      <c r="C386" s="217" t="s">
        <v>583</v>
      </c>
      <c r="D386" s="217" t="s">
        <v>153</v>
      </c>
      <c r="E386" s="218" t="s">
        <v>584</v>
      </c>
      <c r="F386" s="219" t="s">
        <v>585</v>
      </c>
      <c r="G386" s="220" t="s">
        <v>239</v>
      </c>
      <c r="H386" s="221">
        <v>11.6</v>
      </c>
      <c r="I386" s="222"/>
      <c r="J386" s="223">
        <f>ROUND(I386*H386,2)</f>
        <v>0</v>
      </c>
      <c r="K386" s="224"/>
      <c r="L386" s="44"/>
      <c r="M386" s="225" t="s">
        <v>1</v>
      </c>
      <c r="N386" s="226" t="s">
        <v>44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0.01174</v>
      </c>
      <c r="T386" s="228">
        <f>S386*H386</f>
        <v>0.136184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232</v>
      </c>
      <c r="AT386" s="229" t="s">
        <v>153</v>
      </c>
      <c r="AU386" s="229" t="s">
        <v>157</v>
      </c>
      <c r="AY386" s="17" t="s">
        <v>151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157</v>
      </c>
      <c r="BK386" s="230">
        <f>ROUND(I386*H386,2)</f>
        <v>0</v>
      </c>
      <c r="BL386" s="17" t="s">
        <v>232</v>
      </c>
      <c r="BM386" s="229" t="s">
        <v>586</v>
      </c>
    </row>
    <row r="387" s="13" customFormat="1">
      <c r="A387" s="13"/>
      <c r="B387" s="231"/>
      <c r="C387" s="232"/>
      <c r="D387" s="233" t="s">
        <v>159</v>
      </c>
      <c r="E387" s="234" t="s">
        <v>1</v>
      </c>
      <c r="F387" s="235" t="s">
        <v>587</v>
      </c>
      <c r="G387" s="232"/>
      <c r="H387" s="236">
        <v>8.4000000000000004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159</v>
      </c>
      <c r="AU387" s="242" t="s">
        <v>157</v>
      </c>
      <c r="AV387" s="13" t="s">
        <v>157</v>
      </c>
      <c r="AW387" s="13" t="s">
        <v>34</v>
      </c>
      <c r="AX387" s="13" t="s">
        <v>78</v>
      </c>
      <c r="AY387" s="242" t="s">
        <v>151</v>
      </c>
    </row>
    <row r="388" s="13" customFormat="1">
      <c r="A388" s="13"/>
      <c r="B388" s="231"/>
      <c r="C388" s="232"/>
      <c r="D388" s="233" t="s">
        <v>159</v>
      </c>
      <c r="E388" s="234" t="s">
        <v>1</v>
      </c>
      <c r="F388" s="235" t="s">
        <v>588</v>
      </c>
      <c r="G388" s="232"/>
      <c r="H388" s="236">
        <v>3.2000000000000002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159</v>
      </c>
      <c r="AU388" s="242" t="s">
        <v>157</v>
      </c>
      <c r="AV388" s="13" t="s">
        <v>157</v>
      </c>
      <c r="AW388" s="13" t="s">
        <v>34</v>
      </c>
      <c r="AX388" s="13" t="s">
        <v>78</v>
      </c>
      <c r="AY388" s="242" t="s">
        <v>151</v>
      </c>
    </row>
    <row r="389" s="14" customFormat="1">
      <c r="A389" s="14"/>
      <c r="B389" s="243"/>
      <c r="C389" s="244"/>
      <c r="D389" s="233" t="s">
        <v>159</v>
      </c>
      <c r="E389" s="245" t="s">
        <v>1</v>
      </c>
      <c r="F389" s="246" t="s">
        <v>163</v>
      </c>
      <c r="G389" s="244"/>
      <c r="H389" s="247">
        <v>11.6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159</v>
      </c>
      <c r="AU389" s="253" t="s">
        <v>157</v>
      </c>
      <c r="AV389" s="14" t="s">
        <v>156</v>
      </c>
      <c r="AW389" s="14" t="s">
        <v>34</v>
      </c>
      <c r="AX389" s="14" t="s">
        <v>86</v>
      </c>
      <c r="AY389" s="253" t="s">
        <v>151</v>
      </c>
    </row>
    <row r="390" s="2" customFormat="1" ht="24.15" customHeight="1">
      <c r="A390" s="38"/>
      <c r="B390" s="39"/>
      <c r="C390" s="217" t="s">
        <v>589</v>
      </c>
      <c r="D390" s="217" t="s">
        <v>153</v>
      </c>
      <c r="E390" s="218" t="s">
        <v>590</v>
      </c>
      <c r="F390" s="219" t="s">
        <v>591</v>
      </c>
      <c r="G390" s="220" t="s">
        <v>239</v>
      </c>
      <c r="H390" s="221">
        <v>3.2000000000000002</v>
      </c>
      <c r="I390" s="222"/>
      <c r="J390" s="223">
        <f>ROUND(I390*H390,2)</f>
        <v>0</v>
      </c>
      <c r="K390" s="224"/>
      <c r="L390" s="44"/>
      <c r="M390" s="225" t="s">
        <v>1</v>
      </c>
      <c r="N390" s="226" t="s">
        <v>44</v>
      </c>
      <c r="O390" s="91"/>
      <c r="P390" s="227">
        <f>O390*H390</f>
        <v>0</v>
      </c>
      <c r="Q390" s="227">
        <v>0.00046000000000000001</v>
      </c>
      <c r="R390" s="227">
        <f>Q390*H390</f>
        <v>0.0014720000000000002</v>
      </c>
      <c r="S390" s="227">
        <v>0</v>
      </c>
      <c r="T390" s="228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9" t="s">
        <v>232</v>
      </c>
      <c r="AT390" s="229" t="s">
        <v>153</v>
      </c>
      <c r="AU390" s="229" t="s">
        <v>157</v>
      </c>
      <c r="AY390" s="17" t="s">
        <v>151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17" t="s">
        <v>157</v>
      </c>
      <c r="BK390" s="230">
        <f>ROUND(I390*H390,2)</f>
        <v>0</v>
      </c>
      <c r="BL390" s="17" t="s">
        <v>232</v>
      </c>
      <c r="BM390" s="229" t="s">
        <v>592</v>
      </c>
    </row>
    <row r="391" s="13" customFormat="1">
      <c r="A391" s="13"/>
      <c r="B391" s="231"/>
      <c r="C391" s="232"/>
      <c r="D391" s="233" t="s">
        <v>159</v>
      </c>
      <c r="E391" s="234" t="s">
        <v>1</v>
      </c>
      <c r="F391" s="235" t="s">
        <v>588</v>
      </c>
      <c r="G391" s="232"/>
      <c r="H391" s="236">
        <v>3.2000000000000002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159</v>
      </c>
      <c r="AU391" s="242" t="s">
        <v>157</v>
      </c>
      <c r="AV391" s="13" t="s">
        <v>157</v>
      </c>
      <c r="AW391" s="13" t="s">
        <v>34</v>
      </c>
      <c r="AX391" s="13" t="s">
        <v>86</v>
      </c>
      <c r="AY391" s="242" t="s">
        <v>151</v>
      </c>
    </row>
    <row r="392" s="2" customFormat="1" ht="37.8" customHeight="1">
      <c r="A392" s="38"/>
      <c r="B392" s="39"/>
      <c r="C392" s="264" t="s">
        <v>593</v>
      </c>
      <c r="D392" s="264" t="s">
        <v>354</v>
      </c>
      <c r="E392" s="265" t="s">
        <v>594</v>
      </c>
      <c r="F392" s="266" t="s">
        <v>595</v>
      </c>
      <c r="G392" s="267" t="s">
        <v>90</v>
      </c>
      <c r="H392" s="268">
        <v>0.35199999999999998</v>
      </c>
      <c r="I392" s="269"/>
      <c r="J392" s="270">
        <f>ROUND(I392*H392,2)</f>
        <v>0</v>
      </c>
      <c r="K392" s="271"/>
      <c r="L392" s="272"/>
      <c r="M392" s="273" t="s">
        <v>1</v>
      </c>
      <c r="N392" s="274" t="s">
        <v>44</v>
      </c>
      <c r="O392" s="91"/>
      <c r="P392" s="227">
        <f>O392*H392</f>
        <v>0</v>
      </c>
      <c r="Q392" s="227">
        <v>0.019199999999999998</v>
      </c>
      <c r="R392" s="227">
        <f>Q392*H392</f>
        <v>0.0067583999999999986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335</v>
      </c>
      <c r="AT392" s="229" t="s">
        <v>354</v>
      </c>
      <c r="AU392" s="229" t="s">
        <v>157</v>
      </c>
      <c r="AY392" s="17" t="s">
        <v>151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157</v>
      </c>
      <c r="BK392" s="230">
        <f>ROUND(I392*H392,2)</f>
        <v>0</v>
      </c>
      <c r="BL392" s="17" t="s">
        <v>232</v>
      </c>
      <c r="BM392" s="229" t="s">
        <v>596</v>
      </c>
    </row>
    <row r="393" s="13" customFormat="1">
      <c r="A393" s="13"/>
      <c r="B393" s="231"/>
      <c r="C393" s="232"/>
      <c r="D393" s="233" t="s">
        <v>159</v>
      </c>
      <c r="E393" s="234" t="s">
        <v>1</v>
      </c>
      <c r="F393" s="235" t="s">
        <v>597</v>
      </c>
      <c r="G393" s="232"/>
      <c r="H393" s="236">
        <v>0.32000000000000001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159</v>
      </c>
      <c r="AU393" s="242" t="s">
        <v>157</v>
      </c>
      <c r="AV393" s="13" t="s">
        <v>157</v>
      </c>
      <c r="AW393" s="13" t="s">
        <v>34</v>
      </c>
      <c r="AX393" s="13" t="s">
        <v>86</v>
      </c>
      <c r="AY393" s="242" t="s">
        <v>151</v>
      </c>
    </row>
    <row r="394" s="13" customFormat="1">
      <c r="A394" s="13"/>
      <c r="B394" s="231"/>
      <c r="C394" s="232"/>
      <c r="D394" s="233" t="s">
        <v>159</v>
      </c>
      <c r="E394" s="232"/>
      <c r="F394" s="235" t="s">
        <v>598</v>
      </c>
      <c r="G394" s="232"/>
      <c r="H394" s="236">
        <v>0.35199999999999998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159</v>
      </c>
      <c r="AU394" s="242" t="s">
        <v>157</v>
      </c>
      <c r="AV394" s="13" t="s">
        <v>157</v>
      </c>
      <c r="AW394" s="13" t="s">
        <v>4</v>
      </c>
      <c r="AX394" s="13" t="s">
        <v>86</v>
      </c>
      <c r="AY394" s="242" t="s">
        <v>151</v>
      </c>
    </row>
    <row r="395" s="2" customFormat="1" ht="24.15" customHeight="1">
      <c r="A395" s="38"/>
      <c r="B395" s="39"/>
      <c r="C395" s="217" t="s">
        <v>599</v>
      </c>
      <c r="D395" s="217" t="s">
        <v>153</v>
      </c>
      <c r="E395" s="218" t="s">
        <v>600</v>
      </c>
      <c r="F395" s="219" t="s">
        <v>601</v>
      </c>
      <c r="G395" s="220" t="s">
        <v>90</v>
      </c>
      <c r="H395" s="221">
        <v>21.329999999999998</v>
      </c>
      <c r="I395" s="222"/>
      <c r="J395" s="223">
        <f>ROUND(I395*H395,2)</f>
        <v>0</v>
      </c>
      <c r="K395" s="224"/>
      <c r="L395" s="44"/>
      <c r="M395" s="225" t="s">
        <v>1</v>
      </c>
      <c r="N395" s="226" t="s">
        <v>44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0.083169999999999994</v>
      </c>
      <c r="T395" s="228">
        <f>S395*H395</f>
        <v>1.7740160999999997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232</v>
      </c>
      <c r="AT395" s="229" t="s">
        <v>153</v>
      </c>
      <c r="AU395" s="229" t="s">
        <v>157</v>
      </c>
      <c r="AY395" s="17" t="s">
        <v>151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157</v>
      </c>
      <c r="BK395" s="230">
        <f>ROUND(I395*H395,2)</f>
        <v>0</v>
      </c>
      <c r="BL395" s="17" t="s">
        <v>232</v>
      </c>
      <c r="BM395" s="229" t="s">
        <v>602</v>
      </c>
    </row>
    <row r="396" s="13" customFormat="1">
      <c r="A396" s="13"/>
      <c r="B396" s="231"/>
      <c r="C396" s="232"/>
      <c r="D396" s="233" t="s">
        <v>159</v>
      </c>
      <c r="E396" s="234" t="s">
        <v>1</v>
      </c>
      <c r="F396" s="235" t="s">
        <v>603</v>
      </c>
      <c r="G396" s="232"/>
      <c r="H396" s="236">
        <v>15.17</v>
      </c>
      <c r="I396" s="237"/>
      <c r="J396" s="232"/>
      <c r="K396" s="232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159</v>
      </c>
      <c r="AU396" s="242" t="s">
        <v>157</v>
      </c>
      <c r="AV396" s="13" t="s">
        <v>157</v>
      </c>
      <c r="AW396" s="13" t="s">
        <v>34</v>
      </c>
      <c r="AX396" s="13" t="s">
        <v>78</v>
      </c>
      <c r="AY396" s="242" t="s">
        <v>151</v>
      </c>
    </row>
    <row r="397" s="13" customFormat="1">
      <c r="A397" s="13"/>
      <c r="B397" s="231"/>
      <c r="C397" s="232"/>
      <c r="D397" s="233" t="s">
        <v>159</v>
      </c>
      <c r="E397" s="234" t="s">
        <v>1</v>
      </c>
      <c r="F397" s="235" t="s">
        <v>604</v>
      </c>
      <c r="G397" s="232"/>
      <c r="H397" s="236">
        <v>6.1600000000000001</v>
      </c>
      <c r="I397" s="237"/>
      <c r="J397" s="232"/>
      <c r="K397" s="232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159</v>
      </c>
      <c r="AU397" s="242" t="s">
        <v>157</v>
      </c>
      <c r="AV397" s="13" t="s">
        <v>157</v>
      </c>
      <c r="AW397" s="13" t="s">
        <v>34</v>
      </c>
      <c r="AX397" s="13" t="s">
        <v>78</v>
      </c>
      <c r="AY397" s="242" t="s">
        <v>151</v>
      </c>
    </row>
    <row r="398" s="14" customFormat="1">
      <c r="A398" s="14"/>
      <c r="B398" s="243"/>
      <c r="C398" s="244"/>
      <c r="D398" s="233" t="s">
        <v>159</v>
      </c>
      <c r="E398" s="245" t="s">
        <v>1</v>
      </c>
      <c r="F398" s="246" t="s">
        <v>163</v>
      </c>
      <c r="G398" s="244"/>
      <c r="H398" s="247">
        <v>21.329999999999998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159</v>
      </c>
      <c r="AU398" s="253" t="s">
        <v>157</v>
      </c>
      <c r="AV398" s="14" t="s">
        <v>156</v>
      </c>
      <c r="AW398" s="14" t="s">
        <v>34</v>
      </c>
      <c r="AX398" s="14" t="s">
        <v>86</v>
      </c>
      <c r="AY398" s="253" t="s">
        <v>151</v>
      </c>
    </row>
    <row r="399" s="2" customFormat="1" ht="24.15" customHeight="1">
      <c r="A399" s="38"/>
      <c r="B399" s="39"/>
      <c r="C399" s="217" t="s">
        <v>605</v>
      </c>
      <c r="D399" s="217" t="s">
        <v>153</v>
      </c>
      <c r="E399" s="218" t="s">
        <v>606</v>
      </c>
      <c r="F399" s="219" t="s">
        <v>607</v>
      </c>
      <c r="G399" s="220" t="s">
        <v>90</v>
      </c>
      <c r="H399" s="221">
        <v>6.4299999999999997</v>
      </c>
      <c r="I399" s="222"/>
      <c r="J399" s="223">
        <f>ROUND(I399*H399,2)</f>
        <v>0</v>
      </c>
      <c r="K399" s="224"/>
      <c r="L399" s="44"/>
      <c r="M399" s="225" t="s">
        <v>1</v>
      </c>
      <c r="N399" s="226" t="s">
        <v>44</v>
      </c>
      <c r="O399" s="91"/>
      <c r="P399" s="227">
        <f>O399*H399</f>
        <v>0</v>
      </c>
      <c r="Q399" s="227">
        <v>0.0063499999999999997</v>
      </c>
      <c r="R399" s="227">
        <f>Q399*H399</f>
        <v>0.040830499999999999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232</v>
      </c>
      <c r="AT399" s="229" t="s">
        <v>153</v>
      </c>
      <c r="AU399" s="229" t="s">
        <v>157</v>
      </c>
      <c r="AY399" s="17" t="s">
        <v>151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157</v>
      </c>
      <c r="BK399" s="230">
        <f>ROUND(I399*H399,2)</f>
        <v>0</v>
      </c>
      <c r="BL399" s="17" t="s">
        <v>232</v>
      </c>
      <c r="BM399" s="229" t="s">
        <v>608</v>
      </c>
    </row>
    <row r="400" s="13" customFormat="1">
      <c r="A400" s="13"/>
      <c r="B400" s="231"/>
      <c r="C400" s="232"/>
      <c r="D400" s="233" t="s">
        <v>159</v>
      </c>
      <c r="E400" s="234" t="s">
        <v>1</v>
      </c>
      <c r="F400" s="235" t="s">
        <v>581</v>
      </c>
      <c r="G400" s="232"/>
      <c r="H400" s="236">
        <v>0.88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159</v>
      </c>
      <c r="AU400" s="242" t="s">
        <v>157</v>
      </c>
      <c r="AV400" s="13" t="s">
        <v>157</v>
      </c>
      <c r="AW400" s="13" t="s">
        <v>34</v>
      </c>
      <c r="AX400" s="13" t="s">
        <v>78</v>
      </c>
      <c r="AY400" s="242" t="s">
        <v>151</v>
      </c>
    </row>
    <row r="401" s="13" customFormat="1">
      <c r="A401" s="13"/>
      <c r="B401" s="231"/>
      <c r="C401" s="232"/>
      <c r="D401" s="233" t="s">
        <v>159</v>
      </c>
      <c r="E401" s="234" t="s">
        <v>1</v>
      </c>
      <c r="F401" s="235" t="s">
        <v>582</v>
      </c>
      <c r="G401" s="232"/>
      <c r="H401" s="236">
        <v>5.5499999999999998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159</v>
      </c>
      <c r="AU401" s="242" t="s">
        <v>157</v>
      </c>
      <c r="AV401" s="13" t="s">
        <v>157</v>
      </c>
      <c r="AW401" s="13" t="s">
        <v>34</v>
      </c>
      <c r="AX401" s="13" t="s">
        <v>78</v>
      </c>
      <c r="AY401" s="242" t="s">
        <v>151</v>
      </c>
    </row>
    <row r="402" s="14" customFormat="1">
      <c r="A402" s="14"/>
      <c r="B402" s="243"/>
      <c r="C402" s="244"/>
      <c r="D402" s="233" t="s">
        <v>159</v>
      </c>
      <c r="E402" s="245" t="s">
        <v>1</v>
      </c>
      <c r="F402" s="246" t="s">
        <v>163</v>
      </c>
      <c r="G402" s="244"/>
      <c r="H402" s="247">
        <v>6.4299999999999997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159</v>
      </c>
      <c r="AU402" s="253" t="s">
        <v>157</v>
      </c>
      <c r="AV402" s="14" t="s">
        <v>156</v>
      </c>
      <c r="AW402" s="14" t="s">
        <v>34</v>
      </c>
      <c r="AX402" s="14" t="s">
        <v>86</v>
      </c>
      <c r="AY402" s="253" t="s">
        <v>151</v>
      </c>
    </row>
    <row r="403" s="2" customFormat="1" ht="37.8" customHeight="1">
      <c r="A403" s="38"/>
      <c r="B403" s="39"/>
      <c r="C403" s="264" t="s">
        <v>609</v>
      </c>
      <c r="D403" s="264" t="s">
        <v>354</v>
      </c>
      <c r="E403" s="265" t="s">
        <v>594</v>
      </c>
      <c r="F403" s="266" t="s">
        <v>595</v>
      </c>
      <c r="G403" s="267" t="s">
        <v>90</v>
      </c>
      <c r="H403" s="268">
        <v>7.0730000000000004</v>
      </c>
      <c r="I403" s="269"/>
      <c r="J403" s="270">
        <f>ROUND(I403*H403,2)</f>
        <v>0</v>
      </c>
      <c r="K403" s="271"/>
      <c r="L403" s="272"/>
      <c r="M403" s="273" t="s">
        <v>1</v>
      </c>
      <c r="N403" s="274" t="s">
        <v>44</v>
      </c>
      <c r="O403" s="91"/>
      <c r="P403" s="227">
        <f>O403*H403</f>
        <v>0</v>
      </c>
      <c r="Q403" s="227">
        <v>0.019199999999999998</v>
      </c>
      <c r="R403" s="227">
        <f>Q403*H403</f>
        <v>0.1358016</v>
      </c>
      <c r="S403" s="227">
        <v>0</v>
      </c>
      <c r="T403" s="22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9" t="s">
        <v>335</v>
      </c>
      <c r="AT403" s="229" t="s">
        <v>354</v>
      </c>
      <c r="AU403" s="229" t="s">
        <v>157</v>
      </c>
      <c r="AY403" s="17" t="s">
        <v>151</v>
      </c>
      <c r="BE403" s="230">
        <f>IF(N403="základní",J403,0)</f>
        <v>0</v>
      </c>
      <c r="BF403" s="230">
        <f>IF(N403="snížená",J403,0)</f>
        <v>0</v>
      </c>
      <c r="BG403" s="230">
        <f>IF(N403="zákl. přenesená",J403,0)</f>
        <v>0</v>
      </c>
      <c r="BH403" s="230">
        <f>IF(N403="sníž. přenesená",J403,0)</f>
        <v>0</v>
      </c>
      <c r="BI403" s="230">
        <f>IF(N403="nulová",J403,0)</f>
        <v>0</v>
      </c>
      <c r="BJ403" s="17" t="s">
        <v>157</v>
      </c>
      <c r="BK403" s="230">
        <f>ROUND(I403*H403,2)</f>
        <v>0</v>
      </c>
      <c r="BL403" s="17" t="s">
        <v>232</v>
      </c>
      <c r="BM403" s="229" t="s">
        <v>610</v>
      </c>
    </row>
    <row r="404" s="13" customFormat="1">
      <c r="A404" s="13"/>
      <c r="B404" s="231"/>
      <c r="C404" s="232"/>
      <c r="D404" s="233" t="s">
        <v>159</v>
      </c>
      <c r="E404" s="234" t="s">
        <v>1</v>
      </c>
      <c r="F404" s="235" t="s">
        <v>611</v>
      </c>
      <c r="G404" s="232"/>
      <c r="H404" s="236">
        <v>6.4299999999999997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159</v>
      </c>
      <c r="AU404" s="242" t="s">
        <v>157</v>
      </c>
      <c r="AV404" s="13" t="s">
        <v>157</v>
      </c>
      <c r="AW404" s="13" t="s">
        <v>34</v>
      </c>
      <c r="AX404" s="13" t="s">
        <v>86</v>
      </c>
      <c r="AY404" s="242" t="s">
        <v>151</v>
      </c>
    </row>
    <row r="405" s="13" customFormat="1">
      <c r="A405" s="13"/>
      <c r="B405" s="231"/>
      <c r="C405" s="232"/>
      <c r="D405" s="233" t="s">
        <v>159</v>
      </c>
      <c r="E405" s="232"/>
      <c r="F405" s="235" t="s">
        <v>612</v>
      </c>
      <c r="G405" s="232"/>
      <c r="H405" s="236">
        <v>7.0730000000000004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159</v>
      </c>
      <c r="AU405" s="242" t="s">
        <v>157</v>
      </c>
      <c r="AV405" s="13" t="s">
        <v>157</v>
      </c>
      <c r="AW405" s="13" t="s">
        <v>4</v>
      </c>
      <c r="AX405" s="13" t="s">
        <v>86</v>
      </c>
      <c r="AY405" s="242" t="s">
        <v>151</v>
      </c>
    </row>
    <row r="406" s="2" customFormat="1" ht="14.4" customHeight="1">
      <c r="A406" s="38"/>
      <c r="B406" s="39"/>
      <c r="C406" s="217" t="s">
        <v>613</v>
      </c>
      <c r="D406" s="217" t="s">
        <v>153</v>
      </c>
      <c r="E406" s="218" t="s">
        <v>614</v>
      </c>
      <c r="F406" s="219" t="s">
        <v>615</v>
      </c>
      <c r="G406" s="220" t="s">
        <v>239</v>
      </c>
      <c r="H406" s="221">
        <v>14.4</v>
      </c>
      <c r="I406" s="222"/>
      <c r="J406" s="223">
        <f>ROUND(I406*H406,2)</f>
        <v>0</v>
      </c>
      <c r="K406" s="224"/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3.0000000000000001E-05</v>
      </c>
      <c r="R406" s="227">
        <f>Q406*H406</f>
        <v>0.00043200000000000004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232</v>
      </c>
      <c r="AT406" s="229" t="s">
        <v>153</v>
      </c>
      <c r="AU406" s="229" t="s">
        <v>157</v>
      </c>
      <c r="AY406" s="17" t="s">
        <v>151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157</v>
      </c>
      <c r="BK406" s="230">
        <f>ROUND(I406*H406,2)</f>
        <v>0</v>
      </c>
      <c r="BL406" s="17" t="s">
        <v>232</v>
      </c>
      <c r="BM406" s="229" t="s">
        <v>616</v>
      </c>
    </row>
    <row r="407" s="13" customFormat="1">
      <c r="A407" s="13"/>
      <c r="B407" s="231"/>
      <c r="C407" s="232"/>
      <c r="D407" s="233" t="s">
        <v>159</v>
      </c>
      <c r="E407" s="234" t="s">
        <v>1</v>
      </c>
      <c r="F407" s="235" t="s">
        <v>245</v>
      </c>
      <c r="G407" s="232"/>
      <c r="H407" s="236">
        <v>3.7999999999999998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159</v>
      </c>
      <c r="AU407" s="242" t="s">
        <v>157</v>
      </c>
      <c r="AV407" s="13" t="s">
        <v>157</v>
      </c>
      <c r="AW407" s="13" t="s">
        <v>34</v>
      </c>
      <c r="AX407" s="13" t="s">
        <v>78</v>
      </c>
      <c r="AY407" s="242" t="s">
        <v>151</v>
      </c>
    </row>
    <row r="408" s="13" customFormat="1">
      <c r="A408" s="13"/>
      <c r="B408" s="231"/>
      <c r="C408" s="232"/>
      <c r="D408" s="233" t="s">
        <v>159</v>
      </c>
      <c r="E408" s="234" t="s">
        <v>1</v>
      </c>
      <c r="F408" s="235" t="s">
        <v>246</v>
      </c>
      <c r="G408" s="232"/>
      <c r="H408" s="236">
        <v>10.6</v>
      </c>
      <c r="I408" s="237"/>
      <c r="J408" s="232"/>
      <c r="K408" s="232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159</v>
      </c>
      <c r="AU408" s="242" t="s">
        <v>157</v>
      </c>
      <c r="AV408" s="13" t="s">
        <v>157</v>
      </c>
      <c r="AW408" s="13" t="s">
        <v>34</v>
      </c>
      <c r="AX408" s="13" t="s">
        <v>78</v>
      </c>
      <c r="AY408" s="242" t="s">
        <v>151</v>
      </c>
    </row>
    <row r="409" s="14" customFormat="1">
      <c r="A409" s="14"/>
      <c r="B409" s="243"/>
      <c r="C409" s="244"/>
      <c r="D409" s="233" t="s">
        <v>159</v>
      </c>
      <c r="E409" s="245" t="s">
        <v>1</v>
      </c>
      <c r="F409" s="246" t="s">
        <v>163</v>
      </c>
      <c r="G409" s="244"/>
      <c r="H409" s="247">
        <v>14.4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159</v>
      </c>
      <c r="AU409" s="253" t="s">
        <v>157</v>
      </c>
      <c r="AV409" s="14" t="s">
        <v>156</v>
      </c>
      <c r="AW409" s="14" t="s">
        <v>34</v>
      </c>
      <c r="AX409" s="14" t="s">
        <v>86</v>
      </c>
      <c r="AY409" s="253" t="s">
        <v>151</v>
      </c>
    </row>
    <row r="410" s="2" customFormat="1" ht="24.15" customHeight="1">
      <c r="A410" s="38"/>
      <c r="B410" s="39"/>
      <c r="C410" s="217" t="s">
        <v>617</v>
      </c>
      <c r="D410" s="217" t="s">
        <v>153</v>
      </c>
      <c r="E410" s="218" t="s">
        <v>618</v>
      </c>
      <c r="F410" s="219" t="s">
        <v>619</v>
      </c>
      <c r="G410" s="220" t="s">
        <v>308</v>
      </c>
      <c r="H410" s="221">
        <v>0.187</v>
      </c>
      <c r="I410" s="222"/>
      <c r="J410" s="223">
        <f>ROUND(I410*H410,2)</f>
        <v>0</v>
      </c>
      <c r="K410" s="224"/>
      <c r="L410" s="44"/>
      <c r="M410" s="225" t="s">
        <v>1</v>
      </c>
      <c r="N410" s="226" t="s">
        <v>44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232</v>
      </c>
      <c r="AT410" s="229" t="s">
        <v>153</v>
      </c>
      <c r="AU410" s="229" t="s">
        <v>157</v>
      </c>
      <c r="AY410" s="17" t="s">
        <v>151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157</v>
      </c>
      <c r="BK410" s="230">
        <f>ROUND(I410*H410,2)</f>
        <v>0</v>
      </c>
      <c r="BL410" s="17" t="s">
        <v>232</v>
      </c>
      <c r="BM410" s="229" t="s">
        <v>620</v>
      </c>
    </row>
    <row r="411" s="12" customFormat="1" ht="22.8" customHeight="1">
      <c r="A411" s="12"/>
      <c r="B411" s="202"/>
      <c r="C411" s="203"/>
      <c r="D411" s="204" t="s">
        <v>77</v>
      </c>
      <c r="E411" s="215" t="s">
        <v>621</v>
      </c>
      <c r="F411" s="215" t="s">
        <v>622</v>
      </c>
      <c r="G411" s="203"/>
      <c r="H411" s="203"/>
      <c r="I411" s="206"/>
      <c r="J411" s="216">
        <f>BK411</f>
        <v>0</v>
      </c>
      <c r="K411" s="203"/>
      <c r="L411" s="207"/>
      <c r="M411" s="208"/>
      <c r="N411" s="209"/>
      <c r="O411" s="209"/>
      <c r="P411" s="210">
        <f>SUM(P412:P419)</f>
        <v>0</v>
      </c>
      <c r="Q411" s="209"/>
      <c r="R411" s="210">
        <f>SUM(R412:R419)</f>
        <v>0</v>
      </c>
      <c r="S411" s="209"/>
      <c r="T411" s="211">
        <f>SUM(T412:T419)</f>
        <v>0.97151999999999994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2" t="s">
        <v>157</v>
      </c>
      <c r="AT411" s="213" t="s">
        <v>77</v>
      </c>
      <c r="AU411" s="213" t="s">
        <v>86</v>
      </c>
      <c r="AY411" s="212" t="s">
        <v>151</v>
      </c>
      <c r="BK411" s="214">
        <f>SUM(BK412:BK419)</f>
        <v>0</v>
      </c>
    </row>
    <row r="412" s="2" customFormat="1" ht="24.15" customHeight="1">
      <c r="A412" s="38"/>
      <c r="B412" s="39"/>
      <c r="C412" s="217" t="s">
        <v>623</v>
      </c>
      <c r="D412" s="217" t="s">
        <v>153</v>
      </c>
      <c r="E412" s="218" t="s">
        <v>624</v>
      </c>
      <c r="F412" s="219" t="s">
        <v>625</v>
      </c>
      <c r="G412" s="220" t="s">
        <v>90</v>
      </c>
      <c r="H412" s="221">
        <v>30.359999999999999</v>
      </c>
      <c r="I412" s="222"/>
      <c r="J412" s="223">
        <f>ROUND(I412*H412,2)</f>
        <v>0</v>
      </c>
      <c r="K412" s="224"/>
      <c r="L412" s="44"/>
      <c r="M412" s="225" t="s">
        <v>1</v>
      </c>
      <c r="N412" s="226" t="s">
        <v>44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0.025000000000000001</v>
      </c>
      <c r="T412" s="228">
        <f>S412*H412</f>
        <v>0.75900000000000001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232</v>
      </c>
      <c r="AT412" s="229" t="s">
        <v>153</v>
      </c>
      <c r="AU412" s="229" t="s">
        <v>157</v>
      </c>
      <c r="AY412" s="17" t="s">
        <v>151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157</v>
      </c>
      <c r="BK412" s="230">
        <f>ROUND(I412*H412,2)</f>
        <v>0</v>
      </c>
      <c r="BL412" s="17" t="s">
        <v>232</v>
      </c>
      <c r="BM412" s="229" t="s">
        <v>626</v>
      </c>
    </row>
    <row r="413" s="13" customFormat="1">
      <c r="A413" s="13"/>
      <c r="B413" s="231"/>
      <c r="C413" s="232"/>
      <c r="D413" s="233" t="s">
        <v>159</v>
      </c>
      <c r="E413" s="234" t="s">
        <v>1</v>
      </c>
      <c r="F413" s="235" t="s">
        <v>364</v>
      </c>
      <c r="G413" s="232"/>
      <c r="H413" s="236">
        <v>15.4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159</v>
      </c>
      <c r="AU413" s="242" t="s">
        <v>157</v>
      </c>
      <c r="AV413" s="13" t="s">
        <v>157</v>
      </c>
      <c r="AW413" s="13" t="s">
        <v>34</v>
      </c>
      <c r="AX413" s="13" t="s">
        <v>78</v>
      </c>
      <c r="AY413" s="242" t="s">
        <v>151</v>
      </c>
    </row>
    <row r="414" s="13" customFormat="1">
      <c r="A414" s="13"/>
      <c r="B414" s="231"/>
      <c r="C414" s="232"/>
      <c r="D414" s="233" t="s">
        <v>159</v>
      </c>
      <c r="E414" s="234" t="s">
        <v>1</v>
      </c>
      <c r="F414" s="235" t="s">
        <v>365</v>
      </c>
      <c r="G414" s="232"/>
      <c r="H414" s="236">
        <v>14.960000000000001</v>
      </c>
      <c r="I414" s="237"/>
      <c r="J414" s="232"/>
      <c r="K414" s="232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159</v>
      </c>
      <c r="AU414" s="242" t="s">
        <v>157</v>
      </c>
      <c r="AV414" s="13" t="s">
        <v>157</v>
      </c>
      <c r="AW414" s="13" t="s">
        <v>34</v>
      </c>
      <c r="AX414" s="13" t="s">
        <v>78</v>
      </c>
      <c r="AY414" s="242" t="s">
        <v>151</v>
      </c>
    </row>
    <row r="415" s="14" customFormat="1">
      <c r="A415" s="14"/>
      <c r="B415" s="243"/>
      <c r="C415" s="244"/>
      <c r="D415" s="233" t="s">
        <v>159</v>
      </c>
      <c r="E415" s="245" t="s">
        <v>1</v>
      </c>
      <c r="F415" s="246" t="s">
        <v>163</v>
      </c>
      <c r="G415" s="244"/>
      <c r="H415" s="247">
        <v>30.359999999999999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159</v>
      </c>
      <c r="AU415" s="253" t="s">
        <v>157</v>
      </c>
      <c r="AV415" s="14" t="s">
        <v>156</v>
      </c>
      <c r="AW415" s="14" t="s">
        <v>34</v>
      </c>
      <c r="AX415" s="14" t="s">
        <v>86</v>
      </c>
      <c r="AY415" s="253" t="s">
        <v>151</v>
      </c>
    </row>
    <row r="416" s="2" customFormat="1" ht="14.4" customHeight="1">
      <c r="A416" s="38"/>
      <c r="B416" s="39"/>
      <c r="C416" s="217" t="s">
        <v>627</v>
      </c>
      <c r="D416" s="217" t="s">
        <v>153</v>
      </c>
      <c r="E416" s="218" t="s">
        <v>628</v>
      </c>
      <c r="F416" s="219" t="s">
        <v>629</v>
      </c>
      <c r="G416" s="220" t="s">
        <v>90</v>
      </c>
      <c r="H416" s="221">
        <v>30.359999999999999</v>
      </c>
      <c r="I416" s="222"/>
      <c r="J416" s="223">
        <f>ROUND(I416*H416,2)</f>
        <v>0</v>
      </c>
      <c r="K416" s="224"/>
      <c r="L416" s="44"/>
      <c r="M416" s="225" t="s">
        <v>1</v>
      </c>
      <c r="N416" s="226" t="s">
        <v>44</v>
      </c>
      <c r="O416" s="91"/>
      <c r="P416" s="227">
        <f>O416*H416</f>
        <v>0</v>
      </c>
      <c r="Q416" s="227">
        <v>0</v>
      </c>
      <c r="R416" s="227">
        <f>Q416*H416</f>
        <v>0</v>
      </c>
      <c r="S416" s="227">
        <v>0.0070000000000000001</v>
      </c>
      <c r="T416" s="228">
        <f>S416*H416</f>
        <v>0.21251999999999999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232</v>
      </c>
      <c r="AT416" s="229" t="s">
        <v>153</v>
      </c>
      <c r="AU416" s="229" t="s">
        <v>157</v>
      </c>
      <c r="AY416" s="17" t="s">
        <v>151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157</v>
      </c>
      <c r="BK416" s="230">
        <f>ROUND(I416*H416,2)</f>
        <v>0</v>
      </c>
      <c r="BL416" s="17" t="s">
        <v>232</v>
      </c>
      <c r="BM416" s="229" t="s">
        <v>630</v>
      </c>
    </row>
    <row r="417" s="13" customFormat="1">
      <c r="A417" s="13"/>
      <c r="B417" s="231"/>
      <c r="C417" s="232"/>
      <c r="D417" s="233" t="s">
        <v>159</v>
      </c>
      <c r="E417" s="234" t="s">
        <v>1</v>
      </c>
      <c r="F417" s="235" t="s">
        <v>364</v>
      </c>
      <c r="G417" s="232"/>
      <c r="H417" s="236">
        <v>15.4</v>
      </c>
      <c r="I417" s="237"/>
      <c r="J417" s="232"/>
      <c r="K417" s="232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159</v>
      </c>
      <c r="AU417" s="242" t="s">
        <v>157</v>
      </c>
      <c r="AV417" s="13" t="s">
        <v>157</v>
      </c>
      <c r="AW417" s="13" t="s">
        <v>34</v>
      </c>
      <c r="AX417" s="13" t="s">
        <v>78</v>
      </c>
      <c r="AY417" s="242" t="s">
        <v>151</v>
      </c>
    </row>
    <row r="418" s="13" customFormat="1">
      <c r="A418" s="13"/>
      <c r="B418" s="231"/>
      <c r="C418" s="232"/>
      <c r="D418" s="233" t="s">
        <v>159</v>
      </c>
      <c r="E418" s="234" t="s">
        <v>1</v>
      </c>
      <c r="F418" s="235" t="s">
        <v>365</v>
      </c>
      <c r="G418" s="232"/>
      <c r="H418" s="236">
        <v>14.960000000000001</v>
      </c>
      <c r="I418" s="237"/>
      <c r="J418" s="232"/>
      <c r="K418" s="232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159</v>
      </c>
      <c r="AU418" s="242" t="s">
        <v>157</v>
      </c>
      <c r="AV418" s="13" t="s">
        <v>157</v>
      </c>
      <c r="AW418" s="13" t="s">
        <v>34</v>
      </c>
      <c r="AX418" s="13" t="s">
        <v>78</v>
      </c>
      <c r="AY418" s="242" t="s">
        <v>151</v>
      </c>
    </row>
    <row r="419" s="14" customFormat="1">
      <c r="A419" s="14"/>
      <c r="B419" s="243"/>
      <c r="C419" s="244"/>
      <c r="D419" s="233" t="s">
        <v>159</v>
      </c>
      <c r="E419" s="245" t="s">
        <v>1</v>
      </c>
      <c r="F419" s="246" t="s">
        <v>163</v>
      </c>
      <c r="G419" s="244"/>
      <c r="H419" s="247">
        <v>30.359999999999999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159</v>
      </c>
      <c r="AU419" s="253" t="s">
        <v>157</v>
      </c>
      <c r="AV419" s="14" t="s">
        <v>156</v>
      </c>
      <c r="AW419" s="14" t="s">
        <v>34</v>
      </c>
      <c r="AX419" s="14" t="s">
        <v>86</v>
      </c>
      <c r="AY419" s="253" t="s">
        <v>151</v>
      </c>
    </row>
    <row r="420" s="12" customFormat="1" ht="22.8" customHeight="1">
      <c r="A420" s="12"/>
      <c r="B420" s="202"/>
      <c r="C420" s="203"/>
      <c r="D420" s="204" t="s">
        <v>77</v>
      </c>
      <c r="E420" s="215" t="s">
        <v>631</v>
      </c>
      <c r="F420" s="215" t="s">
        <v>632</v>
      </c>
      <c r="G420" s="203"/>
      <c r="H420" s="203"/>
      <c r="I420" s="206"/>
      <c r="J420" s="216">
        <f>BK420</f>
        <v>0</v>
      </c>
      <c r="K420" s="203"/>
      <c r="L420" s="207"/>
      <c r="M420" s="208"/>
      <c r="N420" s="209"/>
      <c r="O420" s="209"/>
      <c r="P420" s="210">
        <f>SUM(P421:P459)</f>
        <v>0</v>
      </c>
      <c r="Q420" s="209"/>
      <c r="R420" s="210">
        <f>SUM(R421:R459)</f>
        <v>0.22173293999999999</v>
      </c>
      <c r="S420" s="209"/>
      <c r="T420" s="211">
        <f>SUM(T421:T459)</f>
        <v>0.01848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2" t="s">
        <v>157</v>
      </c>
      <c r="AT420" s="213" t="s">
        <v>77</v>
      </c>
      <c r="AU420" s="213" t="s">
        <v>86</v>
      </c>
      <c r="AY420" s="212" t="s">
        <v>151</v>
      </c>
      <c r="BK420" s="214">
        <f>SUM(BK421:BK459)</f>
        <v>0</v>
      </c>
    </row>
    <row r="421" s="2" customFormat="1" ht="14.4" customHeight="1">
      <c r="A421" s="38"/>
      <c r="B421" s="39"/>
      <c r="C421" s="217" t="s">
        <v>633</v>
      </c>
      <c r="D421" s="217" t="s">
        <v>153</v>
      </c>
      <c r="E421" s="218" t="s">
        <v>634</v>
      </c>
      <c r="F421" s="219" t="s">
        <v>635</v>
      </c>
      <c r="G421" s="220" t="s">
        <v>90</v>
      </c>
      <c r="H421" s="221">
        <v>54.305</v>
      </c>
      <c r="I421" s="222"/>
      <c r="J421" s="223">
        <f>ROUND(I421*H421,2)</f>
        <v>0</v>
      </c>
      <c r="K421" s="224"/>
      <c r="L421" s="44"/>
      <c r="M421" s="225" t="s">
        <v>1</v>
      </c>
      <c r="N421" s="226" t="s">
        <v>44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232</v>
      </c>
      <c r="AT421" s="229" t="s">
        <v>153</v>
      </c>
      <c r="AU421" s="229" t="s">
        <v>157</v>
      </c>
      <c r="AY421" s="17" t="s">
        <v>151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157</v>
      </c>
      <c r="BK421" s="230">
        <f>ROUND(I421*H421,2)</f>
        <v>0</v>
      </c>
      <c r="BL421" s="17" t="s">
        <v>232</v>
      </c>
      <c r="BM421" s="229" t="s">
        <v>636</v>
      </c>
    </row>
    <row r="422" s="13" customFormat="1">
      <c r="A422" s="13"/>
      <c r="B422" s="231"/>
      <c r="C422" s="232"/>
      <c r="D422" s="233" t="s">
        <v>159</v>
      </c>
      <c r="E422" s="234" t="s">
        <v>1</v>
      </c>
      <c r="F422" s="235" t="s">
        <v>93</v>
      </c>
      <c r="G422" s="232"/>
      <c r="H422" s="236">
        <v>54.305</v>
      </c>
      <c r="I422" s="237"/>
      <c r="J422" s="232"/>
      <c r="K422" s="232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159</v>
      </c>
      <c r="AU422" s="242" t="s">
        <v>157</v>
      </c>
      <c r="AV422" s="13" t="s">
        <v>157</v>
      </c>
      <c r="AW422" s="13" t="s">
        <v>34</v>
      </c>
      <c r="AX422" s="13" t="s">
        <v>86</v>
      </c>
      <c r="AY422" s="242" t="s">
        <v>151</v>
      </c>
    </row>
    <row r="423" s="2" customFormat="1" ht="14.4" customHeight="1">
      <c r="A423" s="38"/>
      <c r="B423" s="39"/>
      <c r="C423" s="217" t="s">
        <v>637</v>
      </c>
      <c r="D423" s="217" t="s">
        <v>153</v>
      </c>
      <c r="E423" s="218" t="s">
        <v>638</v>
      </c>
      <c r="F423" s="219" t="s">
        <v>639</v>
      </c>
      <c r="G423" s="220" t="s">
        <v>90</v>
      </c>
      <c r="H423" s="221">
        <v>54.305</v>
      </c>
      <c r="I423" s="222"/>
      <c r="J423" s="223">
        <f>ROUND(I423*H423,2)</f>
        <v>0</v>
      </c>
      <c r="K423" s="224"/>
      <c r="L423" s="44"/>
      <c r="M423" s="225" t="s">
        <v>1</v>
      </c>
      <c r="N423" s="226" t="s">
        <v>44</v>
      </c>
      <c r="O423" s="91"/>
      <c r="P423" s="227">
        <f>O423*H423</f>
        <v>0</v>
      </c>
      <c r="Q423" s="227">
        <v>0</v>
      </c>
      <c r="R423" s="227">
        <f>Q423*H423</f>
        <v>0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232</v>
      </c>
      <c r="AT423" s="229" t="s">
        <v>153</v>
      </c>
      <c r="AU423" s="229" t="s">
        <v>157</v>
      </c>
      <c r="AY423" s="17" t="s">
        <v>151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157</v>
      </c>
      <c r="BK423" s="230">
        <f>ROUND(I423*H423,2)</f>
        <v>0</v>
      </c>
      <c r="BL423" s="17" t="s">
        <v>232</v>
      </c>
      <c r="BM423" s="229" t="s">
        <v>640</v>
      </c>
    </row>
    <row r="424" s="13" customFormat="1">
      <c r="A424" s="13"/>
      <c r="B424" s="231"/>
      <c r="C424" s="232"/>
      <c r="D424" s="233" t="s">
        <v>159</v>
      </c>
      <c r="E424" s="234" t="s">
        <v>1</v>
      </c>
      <c r="F424" s="235" t="s">
        <v>93</v>
      </c>
      <c r="G424" s="232"/>
      <c r="H424" s="236">
        <v>54.305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159</v>
      </c>
      <c r="AU424" s="242" t="s">
        <v>157</v>
      </c>
      <c r="AV424" s="13" t="s">
        <v>157</v>
      </c>
      <c r="AW424" s="13" t="s">
        <v>34</v>
      </c>
      <c r="AX424" s="13" t="s">
        <v>86</v>
      </c>
      <c r="AY424" s="242" t="s">
        <v>151</v>
      </c>
    </row>
    <row r="425" s="2" customFormat="1" ht="24.15" customHeight="1">
      <c r="A425" s="38"/>
      <c r="B425" s="39"/>
      <c r="C425" s="217" t="s">
        <v>641</v>
      </c>
      <c r="D425" s="217" t="s">
        <v>153</v>
      </c>
      <c r="E425" s="218" t="s">
        <v>642</v>
      </c>
      <c r="F425" s="219" t="s">
        <v>643</v>
      </c>
      <c r="G425" s="220" t="s">
        <v>90</v>
      </c>
      <c r="H425" s="221">
        <v>54.299999999999997</v>
      </c>
      <c r="I425" s="222"/>
      <c r="J425" s="223">
        <f>ROUND(I425*H425,2)</f>
        <v>0</v>
      </c>
      <c r="K425" s="224"/>
      <c r="L425" s="44"/>
      <c r="M425" s="225" t="s">
        <v>1</v>
      </c>
      <c r="N425" s="226" t="s">
        <v>44</v>
      </c>
      <c r="O425" s="91"/>
      <c r="P425" s="227">
        <f>O425*H425</f>
        <v>0</v>
      </c>
      <c r="Q425" s="227">
        <v>3.0000000000000001E-05</v>
      </c>
      <c r="R425" s="227">
        <f>Q425*H425</f>
        <v>0.001629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232</v>
      </c>
      <c r="AT425" s="229" t="s">
        <v>153</v>
      </c>
      <c r="AU425" s="229" t="s">
        <v>157</v>
      </c>
      <c r="AY425" s="17" t="s">
        <v>151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157</v>
      </c>
      <c r="BK425" s="230">
        <f>ROUND(I425*H425,2)</f>
        <v>0</v>
      </c>
      <c r="BL425" s="17" t="s">
        <v>232</v>
      </c>
      <c r="BM425" s="229" t="s">
        <v>644</v>
      </c>
    </row>
    <row r="426" s="13" customFormat="1">
      <c r="A426" s="13"/>
      <c r="B426" s="231"/>
      <c r="C426" s="232"/>
      <c r="D426" s="233" t="s">
        <v>159</v>
      </c>
      <c r="E426" s="234" t="s">
        <v>1</v>
      </c>
      <c r="F426" s="235" t="s">
        <v>645</v>
      </c>
      <c r="G426" s="232"/>
      <c r="H426" s="236">
        <v>8.4299999999999997</v>
      </c>
      <c r="I426" s="237"/>
      <c r="J426" s="232"/>
      <c r="K426" s="232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159</v>
      </c>
      <c r="AU426" s="242" t="s">
        <v>157</v>
      </c>
      <c r="AV426" s="13" t="s">
        <v>157</v>
      </c>
      <c r="AW426" s="13" t="s">
        <v>34</v>
      </c>
      <c r="AX426" s="13" t="s">
        <v>78</v>
      </c>
      <c r="AY426" s="242" t="s">
        <v>151</v>
      </c>
    </row>
    <row r="427" s="13" customFormat="1">
      <c r="A427" s="13"/>
      <c r="B427" s="231"/>
      <c r="C427" s="232"/>
      <c r="D427" s="233" t="s">
        <v>159</v>
      </c>
      <c r="E427" s="234" t="s">
        <v>1</v>
      </c>
      <c r="F427" s="235" t="s">
        <v>646</v>
      </c>
      <c r="G427" s="232"/>
      <c r="H427" s="236">
        <v>19.440000000000001</v>
      </c>
      <c r="I427" s="237"/>
      <c r="J427" s="232"/>
      <c r="K427" s="232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159</v>
      </c>
      <c r="AU427" s="242" t="s">
        <v>157</v>
      </c>
      <c r="AV427" s="13" t="s">
        <v>157</v>
      </c>
      <c r="AW427" s="13" t="s">
        <v>34</v>
      </c>
      <c r="AX427" s="13" t="s">
        <v>78</v>
      </c>
      <c r="AY427" s="242" t="s">
        <v>151</v>
      </c>
    </row>
    <row r="428" s="13" customFormat="1">
      <c r="A428" s="13"/>
      <c r="B428" s="231"/>
      <c r="C428" s="232"/>
      <c r="D428" s="233" t="s">
        <v>159</v>
      </c>
      <c r="E428" s="234" t="s">
        <v>1</v>
      </c>
      <c r="F428" s="235" t="s">
        <v>647</v>
      </c>
      <c r="G428" s="232"/>
      <c r="H428" s="236">
        <v>19.440000000000001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159</v>
      </c>
      <c r="AU428" s="242" t="s">
        <v>157</v>
      </c>
      <c r="AV428" s="13" t="s">
        <v>157</v>
      </c>
      <c r="AW428" s="13" t="s">
        <v>34</v>
      </c>
      <c r="AX428" s="13" t="s">
        <v>78</v>
      </c>
      <c r="AY428" s="242" t="s">
        <v>151</v>
      </c>
    </row>
    <row r="429" s="13" customFormat="1">
      <c r="A429" s="13"/>
      <c r="B429" s="231"/>
      <c r="C429" s="232"/>
      <c r="D429" s="233" t="s">
        <v>159</v>
      </c>
      <c r="E429" s="234" t="s">
        <v>1</v>
      </c>
      <c r="F429" s="235" t="s">
        <v>648</v>
      </c>
      <c r="G429" s="232"/>
      <c r="H429" s="236">
        <v>6.9900000000000002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159</v>
      </c>
      <c r="AU429" s="242" t="s">
        <v>157</v>
      </c>
      <c r="AV429" s="13" t="s">
        <v>157</v>
      </c>
      <c r="AW429" s="13" t="s">
        <v>34</v>
      </c>
      <c r="AX429" s="13" t="s">
        <v>78</v>
      </c>
      <c r="AY429" s="242" t="s">
        <v>151</v>
      </c>
    </row>
    <row r="430" s="14" customFormat="1">
      <c r="A430" s="14"/>
      <c r="B430" s="243"/>
      <c r="C430" s="244"/>
      <c r="D430" s="233" t="s">
        <v>159</v>
      </c>
      <c r="E430" s="245" t="s">
        <v>1</v>
      </c>
      <c r="F430" s="246" t="s">
        <v>163</v>
      </c>
      <c r="G430" s="244"/>
      <c r="H430" s="247">
        <v>54.299999999999997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159</v>
      </c>
      <c r="AU430" s="253" t="s">
        <v>157</v>
      </c>
      <c r="AV430" s="14" t="s">
        <v>156</v>
      </c>
      <c r="AW430" s="14" t="s">
        <v>34</v>
      </c>
      <c r="AX430" s="14" t="s">
        <v>86</v>
      </c>
      <c r="AY430" s="253" t="s">
        <v>151</v>
      </c>
    </row>
    <row r="431" s="2" customFormat="1" ht="24.15" customHeight="1">
      <c r="A431" s="38"/>
      <c r="B431" s="39"/>
      <c r="C431" s="217" t="s">
        <v>649</v>
      </c>
      <c r="D431" s="217" t="s">
        <v>153</v>
      </c>
      <c r="E431" s="218" t="s">
        <v>650</v>
      </c>
      <c r="F431" s="219" t="s">
        <v>651</v>
      </c>
      <c r="G431" s="220" t="s">
        <v>90</v>
      </c>
      <c r="H431" s="221">
        <v>6.1600000000000001</v>
      </c>
      <c r="I431" s="222"/>
      <c r="J431" s="223">
        <f>ROUND(I431*H431,2)</f>
        <v>0</v>
      </c>
      <c r="K431" s="224"/>
      <c r="L431" s="44"/>
      <c r="M431" s="225" t="s">
        <v>1</v>
      </c>
      <c r="N431" s="226" t="s">
        <v>44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0.0030000000000000001</v>
      </c>
      <c r="T431" s="228">
        <f>S431*H431</f>
        <v>0.01848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232</v>
      </c>
      <c r="AT431" s="229" t="s">
        <v>153</v>
      </c>
      <c r="AU431" s="229" t="s">
        <v>157</v>
      </c>
      <c r="AY431" s="17" t="s">
        <v>151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157</v>
      </c>
      <c r="BK431" s="230">
        <f>ROUND(I431*H431,2)</f>
        <v>0</v>
      </c>
      <c r="BL431" s="17" t="s">
        <v>232</v>
      </c>
      <c r="BM431" s="229" t="s">
        <v>652</v>
      </c>
    </row>
    <row r="432" s="13" customFormat="1">
      <c r="A432" s="13"/>
      <c r="B432" s="231"/>
      <c r="C432" s="232"/>
      <c r="D432" s="233" t="s">
        <v>159</v>
      </c>
      <c r="E432" s="234" t="s">
        <v>1</v>
      </c>
      <c r="F432" s="235" t="s">
        <v>604</v>
      </c>
      <c r="G432" s="232"/>
      <c r="H432" s="236">
        <v>6.1600000000000001</v>
      </c>
      <c r="I432" s="237"/>
      <c r="J432" s="232"/>
      <c r="K432" s="232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159</v>
      </c>
      <c r="AU432" s="242" t="s">
        <v>157</v>
      </c>
      <c r="AV432" s="13" t="s">
        <v>157</v>
      </c>
      <c r="AW432" s="13" t="s">
        <v>34</v>
      </c>
      <c r="AX432" s="13" t="s">
        <v>78</v>
      </c>
      <c r="AY432" s="242" t="s">
        <v>151</v>
      </c>
    </row>
    <row r="433" s="14" customFormat="1">
      <c r="A433" s="14"/>
      <c r="B433" s="243"/>
      <c r="C433" s="244"/>
      <c r="D433" s="233" t="s">
        <v>159</v>
      </c>
      <c r="E433" s="245" t="s">
        <v>1</v>
      </c>
      <c r="F433" s="246" t="s">
        <v>163</v>
      </c>
      <c r="G433" s="244"/>
      <c r="H433" s="247">
        <v>6.1600000000000001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159</v>
      </c>
      <c r="AU433" s="253" t="s">
        <v>157</v>
      </c>
      <c r="AV433" s="14" t="s">
        <v>156</v>
      </c>
      <c r="AW433" s="14" t="s">
        <v>34</v>
      </c>
      <c r="AX433" s="14" t="s">
        <v>86</v>
      </c>
      <c r="AY433" s="253" t="s">
        <v>151</v>
      </c>
    </row>
    <row r="434" s="2" customFormat="1" ht="14.4" customHeight="1">
      <c r="A434" s="38"/>
      <c r="B434" s="39"/>
      <c r="C434" s="217" t="s">
        <v>653</v>
      </c>
      <c r="D434" s="217" t="s">
        <v>153</v>
      </c>
      <c r="E434" s="218" t="s">
        <v>654</v>
      </c>
      <c r="F434" s="219" t="s">
        <v>655</v>
      </c>
      <c r="G434" s="220" t="s">
        <v>90</v>
      </c>
      <c r="H434" s="221">
        <v>47.875</v>
      </c>
      <c r="I434" s="222"/>
      <c r="J434" s="223">
        <f>ROUND(I434*H434,2)</f>
        <v>0</v>
      </c>
      <c r="K434" s="224"/>
      <c r="L434" s="44"/>
      <c r="M434" s="225" t="s">
        <v>1</v>
      </c>
      <c r="N434" s="226" t="s">
        <v>44</v>
      </c>
      <c r="O434" s="91"/>
      <c r="P434" s="227">
        <f>O434*H434</f>
        <v>0</v>
      </c>
      <c r="Q434" s="227">
        <v>0.00029999999999999997</v>
      </c>
      <c r="R434" s="227">
        <f>Q434*H434</f>
        <v>0.014362499999999999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232</v>
      </c>
      <c r="AT434" s="229" t="s">
        <v>153</v>
      </c>
      <c r="AU434" s="229" t="s">
        <v>157</v>
      </c>
      <c r="AY434" s="17" t="s">
        <v>151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157</v>
      </c>
      <c r="BK434" s="230">
        <f>ROUND(I434*H434,2)</f>
        <v>0</v>
      </c>
      <c r="BL434" s="17" t="s">
        <v>232</v>
      </c>
      <c r="BM434" s="229" t="s">
        <v>656</v>
      </c>
    </row>
    <row r="435" s="13" customFormat="1">
      <c r="A435" s="13"/>
      <c r="B435" s="231"/>
      <c r="C435" s="232"/>
      <c r="D435" s="233" t="s">
        <v>159</v>
      </c>
      <c r="E435" s="234" t="s">
        <v>1</v>
      </c>
      <c r="F435" s="235" t="s">
        <v>657</v>
      </c>
      <c r="G435" s="232"/>
      <c r="H435" s="236">
        <v>12.32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159</v>
      </c>
      <c r="AU435" s="242" t="s">
        <v>157</v>
      </c>
      <c r="AV435" s="13" t="s">
        <v>157</v>
      </c>
      <c r="AW435" s="13" t="s">
        <v>34</v>
      </c>
      <c r="AX435" s="13" t="s">
        <v>78</v>
      </c>
      <c r="AY435" s="242" t="s">
        <v>151</v>
      </c>
    </row>
    <row r="436" s="13" customFormat="1">
      <c r="A436" s="13"/>
      <c r="B436" s="231"/>
      <c r="C436" s="232"/>
      <c r="D436" s="233" t="s">
        <v>159</v>
      </c>
      <c r="E436" s="234" t="s">
        <v>1</v>
      </c>
      <c r="F436" s="235" t="s">
        <v>364</v>
      </c>
      <c r="G436" s="232"/>
      <c r="H436" s="236">
        <v>15.4</v>
      </c>
      <c r="I436" s="237"/>
      <c r="J436" s="232"/>
      <c r="K436" s="232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159</v>
      </c>
      <c r="AU436" s="242" t="s">
        <v>157</v>
      </c>
      <c r="AV436" s="13" t="s">
        <v>157</v>
      </c>
      <c r="AW436" s="13" t="s">
        <v>34</v>
      </c>
      <c r="AX436" s="13" t="s">
        <v>78</v>
      </c>
      <c r="AY436" s="242" t="s">
        <v>151</v>
      </c>
    </row>
    <row r="437" s="13" customFormat="1">
      <c r="A437" s="13"/>
      <c r="B437" s="231"/>
      <c r="C437" s="232"/>
      <c r="D437" s="233" t="s">
        <v>159</v>
      </c>
      <c r="E437" s="234" t="s">
        <v>1</v>
      </c>
      <c r="F437" s="235" t="s">
        <v>365</v>
      </c>
      <c r="G437" s="232"/>
      <c r="H437" s="236">
        <v>14.960000000000001</v>
      </c>
      <c r="I437" s="237"/>
      <c r="J437" s="232"/>
      <c r="K437" s="232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159</v>
      </c>
      <c r="AU437" s="242" t="s">
        <v>157</v>
      </c>
      <c r="AV437" s="13" t="s">
        <v>157</v>
      </c>
      <c r="AW437" s="13" t="s">
        <v>34</v>
      </c>
      <c r="AX437" s="13" t="s">
        <v>78</v>
      </c>
      <c r="AY437" s="242" t="s">
        <v>151</v>
      </c>
    </row>
    <row r="438" s="13" customFormat="1">
      <c r="A438" s="13"/>
      <c r="B438" s="231"/>
      <c r="C438" s="232"/>
      <c r="D438" s="233" t="s">
        <v>159</v>
      </c>
      <c r="E438" s="234" t="s">
        <v>1</v>
      </c>
      <c r="F438" s="235" t="s">
        <v>658</v>
      </c>
      <c r="G438" s="232"/>
      <c r="H438" s="236">
        <v>5.1950000000000003</v>
      </c>
      <c r="I438" s="237"/>
      <c r="J438" s="232"/>
      <c r="K438" s="232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159</v>
      </c>
      <c r="AU438" s="242" t="s">
        <v>157</v>
      </c>
      <c r="AV438" s="13" t="s">
        <v>157</v>
      </c>
      <c r="AW438" s="13" t="s">
        <v>34</v>
      </c>
      <c r="AX438" s="13" t="s">
        <v>78</v>
      </c>
      <c r="AY438" s="242" t="s">
        <v>151</v>
      </c>
    </row>
    <row r="439" s="14" customFormat="1">
      <c r="A439" s="14"/>
      <c r="B439" s="243"/>
      <c r="C439" s="244"/>
      <c r="D439" s="233" t="s">
        <v>159</v>
      </c>
      <c r="E439" s="245" t="s">
        <v>1</v>
      </c>
      <c r="F439" s="246" t="s">
        <v>163</v>
      </c>
      <c r="G439" s="244"/>
      <c r="H439" s="247">
        <v>47.875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159</v>
      </c>
      <c r="AU439" s="253" t="s">
        <v>157</v>
      </c>
      <c r="AV439" s="14" t="s">
        <v>156</v>
      </c>
      <c r="AW439" s="14" t="s">
        <v>34</v>
      </c>
      <c r="AX439" s="14" t="s">
        <v>86</v>
      </c>
      <c r="AY439" s="253" t="s">
        <v>151</v>
      </c>
    </row>
    <row r="440" s="2" customFormat="1" ht="37.8" customHeight="1">
      <c r="A440" s="38"/>
      <c r="B440" s="39"/>
      <c r="C440" s="264" t="s">
        <v>659</v>
      </c>
      <c r="D440" s="264" t="s">
        <v>354</v>
      </c>
      <c r="E440" s="265" t="s">
        <v>660</v>
      </c>
      <c r="F440" s="266" t="s">
        <v>661</v>
      </c>
      <c r="G440" s="267" t="s">
        <v>90</v>
      </c>
      <c r="H440" s="268">
        <v>52.662999999999997</v>
      </c>
      <c r="I440" s="269"/>
      <c r="J440" s="270">
        <f>ROUND(I440*H440,2)</f>
        <v>0</v>
      </c>
      <c r="K440" s="271"/>
      <c r="L440" s="272"/>
      <c r="M440" s="273" t="s">
        <v>1</v>
      </c>
      <c r="N440" s="274" t="s">
        <v>44</v>
      </c>
      <c r="O440" s="91"/>
      <c r="P440" s="227">
        <f>O440*H440</f>
        <v>0</v>
      </c>
      <c r="Q440" s="227">
        <v>0.0036800000000000001</v>
      </c>
      <c r="R440" s="227">
        <f>Q440*H440</f>
        <v>0.19379984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335</v>
      </c>
      <c r="AT440" s="229" t="s">
        <v>354</v>
      </c>
      <c r="AU440" s="229" t="s">
        <v>157</v>
      </c>
      <c r="AY440" s="17" t="s">
        <v>151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157</v>
      </c>
      <c r="BK440" s="230">
        <f>ROUND(I440*H440,2)</f>
        <v>0</v>
      </c>
      <c r="BL440" s="17" t="s">
        <v>232</v>
      </c>
      <c r="BM440" s="229" t="s">
        <v>662</v>
      </c>
    </row>
    <row r="441" s="13" customFormat="1">
      <c r="A441" s="13"/>
      <c r="B441" s="231"/>
      <c r="C441" s="232"/>
      <c r="D441" s="233" t="s">
        <v>159</v>
      </c>
      <c r="E441" s="234" t="s">
        <v>1</v>
      </c>
      <c r="F441" s="235" t="s">
        <v>663</v>
      </c>
      <c r="G441" s="232"/>
      <c r="H441" s="236">
        <v>47.875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159</v>
      </c>
      <c r="AU441" s="242" t="s">
        <v>157</v>
      </c>
      <c r="AV441" s="13" t="s">
        <v>157</v>
      </c>
      <c r="AW441" s="13" t="s">
        <v>34</v>
      </c>
      <c r="AX441" s="13" t="s">
        <v>86</v>
      </c>
      <c r="AY441" s="242" t="s">
        <v>151</v>
      </c>
    </row>
    <row r="442" s="13" customFormat="1">
      <c r="A442" s="13"/>
      <c r="B442" s="231"/>
      <c r="C442" s="232"/>
      <c r="D442" s="233" t="s">
        <v>159</v>
      </c>
      <c r="E442" s="232"/>
      <c r="F442" s="235" t="s">
        <v>664</v>
      </c>
      <c r="G442" s="232"/>
      <c r="H442" s="236">
        <v>52.662999999999997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159</v>
      </c>
      <c r="AU442" s="242" t="s">
        <v>157</v>
      </c>
      <c r="AV442" s="13" t="s">
        <v>157</v>
      </c>
      <c r="AW442" s="13" t="s">
        <v>4</v>
      </c>
      <c r="AX442" s="13" t="s">
        <v>86</v>
      </c>
      <c r="AY442" s="242" t="s">
        <v>151</v>
      </c>
    </row>
    <row r="443" s="2" customFormat="1" ht="14.4" customHeight="1">
      <c r="A443" s="38"/>
      <c r="B443" s="39"/>
      <c r="C443" s="217" t="s">
        <v>665</v>
      </c>
      <c r="D443" s="217" t="s">
        <v>153</v>
      </c>
      <c r="E443" s="218" t="s">
        <v>666</v>
      </c>
      <c r="F443" s="219" t="s">
        <v>667</v>
      </c>
      <c r="G443" s="220" t="s">
        <v>239</v>
      </c>
      <c r="H443" s="221">
        <v>51.399999999999999</v>
      </c>
      <c r="I443" s="222"/>
      <c r="J443" s="223">
        <f>ROUND(I443*H443,2)</f>
        <v>0</v>
      </c>
      <c r="K443" s="224"/>
      <c r="L443" s="44"/>
      <c r="M443" s="225" t="s">
        <v>1</v>
      </c>
      <c r="N443" s="226" t="s">
        <v>44</v>
      </c>
      <c r="O443" s="91"/>
      <c r="P443" s="227">
        <f>O443*H443</f>
        <v>0</v>
      </c>
      <c r="Q443" s="227">
        <v>1.0000000000000001E-05</v>
      </c>
      <c r="R443" s="227">
        <f>Q443*H443</f>
        <v>0.00051400000000000003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232</v>
      </c>
      <c r="AT443" s="229" t="s">
        <v>153</v>
      </c>
      <c r="AU443" s="229" t="s">
        <v>157</v>
      </c>
      <c r="AY443" s="17" t="s">
        <v>151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157</v>
      </c>
      <c r="BK443" s="230">
        <f>ROUND(I443*H443,2)</f>
        <v>0</v>
      </c>
      <c r="BL443" s="17" t="s">
        <v>232</v>
      </c>
      <c r="BM443" s="229" t="s">
        <v>668</v>
      </c>
    </row>
    <row r="444" s="13" customFormat="1">
      <c r="A444" s="13"/>
      <c r="B444" s="231"/>
      <c r="C444" s="232"/>
      <c r="D444" s="233" t="s">
        <v>159</v>
      </c>
      <c r="E444" s="234" t="s">
        <v>1</v>
      </c>
      <c r="F444" s="235" t="s">
        <v>669</v>
      </c>
      <c r="G444" s="232"/>
      <c r="H444" s="236">
        <v>12.800000000000001</v>
      </c>
      <c r="I444" s="237"/>
      <c r="J444" s="232"/>
      <c r="K444" s="232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159</v>
      </c>
      <c r="AU444" s="242" t="s">
        <v>157</v>
      </c>
      <c r="AV444" s="13" t="s">
        <v>157</v>
      </c>
      <c r="AW444" s="13" t="s">
        <v>34</v>
      </c>
      <c r="AX444" s="13" t="s">
        <v>78</v>
      </c>
      <c r="AY444" s="242" t="s">
        <v>151</v>
      </c>
    </row>
    <row r="445" s="13" customFormat="1">
      <c r="A445" s="13"/>
      <c r="B445" s="231"/>
      <c r="C445" s="232"/>
      <c r="D445" s="233" t="s">
        <v>159</v>
      </c>
      <c r="E445" s="234" t="s">
        <v>1</v>
      </c>
      <c r="F445" s="235" t="s">
        <v>670</v>
      </c>
      <c r="G445" s="232"/>
      <c r="H445" s="236">
        <v>15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159</v>
      </c>
      <c r="AU445" s="242" t="s">
        <v>157</v>
      </c>
      <c r="AV445" s="13" t="s">
        <v>157</v>
      </c>
      <c r="AW445" s="13" t="s">
        <v>34</v>
      </c>
      <c r="AX445" s="13" t="s">
        <v>78</v>
      </c>
      <c r="AY445" s="242" t="s">
        <v>151</v>
      </c>
    </row>
    <row r="446" s="13" customFormat="1">
      <c r="A446" s="13"/>
      <c r="B446" s="231"/>
      <c r="C446" s="232"/>
      <c r="D446" s="233" t="s">
        <v>159</v>
      </c>
      <c r="E446" s="234" t="s">
        <v>1</v>
      </c>
      <c r="F446" s="235" t="s">
        <v>671</v>
      </c>
      <c r="G446" s="232"/>
      <c r="H446" s="236">
        <v>14.800000000000001</v>
      </c>
      <c r="I446" s="237"/>
      <c r="J446" s="232"/>
      <c r="K446" s="232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159</v>
      </c>
      <c r="AU446" s="242" t="s">
        <v>157</v>
      </c>
      <c r="AV446" s="13" t="s">
        <v>157</v>
      </c>
      <c r="AW446" s="13" t="s">
        <v>34</v>
      </c>
      <c r="AX446" s="13" t="s">
        <v>78</v>
      </c>
      <c r="AY446" s="242" t="s">
        <v>151</v>
      </c>
    </row>
    <row r="447" s="13" customFormat="1">
      <c r="A447" s="13"/>
      <c r="B447" s="231"/>
      <c r="C447" s="232"/>
      <c r="D447" s="233" t="s">
        <v>159</v>
      </c>
      <c r="E447" s="234" t="s">
        <v>1</v>
      </c>
      <c r="F447" s="235" t="s">
        <v>672</v>
      </c>
      <c r="G447" s="232"/>
      <c r="H447" s="236">
        <v>8.8000000000000007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159</v>
      </c>
      <c r="AU447" s="242" t="s">
        <v>157</v>
      </c>
      <c r="AV447" s="13" t="s">
        <v>157</v>
      </c>
      <c r="AW447" s="13" t="s">
        <v>34</v>
      </c>
      <c r="AX447" s="13" t="s">
        <v>78</v>
      </c>
      <c r="AY447" s="242" t="s">
        <v>151</v>
      </c>
    </row>
    <row r="448" s="14" customFormat="1">
      <c r="A448" s="14"/>
      <c r="B448" s="243"/>
      <c r="C448" s="244"/>
      <c r="D448" s="233" t="s">
        <v>159</v>
      </c>
      <c r="E448" s="245" t="s">
        <v>1</v>
      </c>
      <c r="F448" s="246" t="s">
        <v>163</v>
      </c>
      <c r="G448" s="244"/>
      <c r="H448" s="247">
        <v>51.399999999999999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159</v>
      </c>
      <c r="AU448" s="253" t="s">
        <v>157</v>
      </c>
      <c r="AV448" s="14" t="s">
        <v>156</v>
      </c>
      <c r="AW448" s="14" t="s">
        <v>34</v>
      </c>
      <c r="AX448" s="14" t="s">
        <v>86</v>
      </c>
      <c r="AY448" s="253" t="s">
        <v>151</v>
      </c>
    </row>
    <row r="449" s="2" customFormat="1" ht="14.4" customHeight="1">
      <c r="A449" s="38"/>
      <c r="B449" s="39"/>
      <c r="C449" s="264" t="s">
        <v>673</v>
      </c>
      <c r="D449" s="264" t="s">
        <v>354</v>
      </c>
      <c r="E449" s="265" t="s">
        <v>674</v>
      </c>
      <c r="F449" s="266" t="s">
        <v>675</v>
      </c>
      <c r="G449" s="267" t="s">
        <v>239</v>
      </c>
      <c r="H449" s="268">
        <v>53.969999999999999</v>
      </c>
      <c r="I449" s="269"/>
      <c r="J449" s="270">
        <f>ROUND(I449*H449,2)</f>
        <v>0</v>
      </c>
      <c r="K449" s="271"/>
      <c r="L449" s="272"/>
      <c r="M449" s="273" t="s">
        <v>1</v>
      </c>
      <c r="N449" s="274" t="s">
        <v>44</v>
      </c>
      <c r="O449" s="91"/>
      <c r="P449" s="227">
        <f>O449*H449</f>
        <v>0</v>
      </c>
      <c r="Q449" s="227">
        <v>0.00020000000000000001</v>
      </c>
      <c r="R449" s="227">
        <f>Q449*H449</f>
        <v>0.010794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335</v>
      </c>
      <c r="AT449" s="229" t="s">
        <v>354</v>
      </c>
      <c r="AU449" s="229" t="s">
        <v>157</v>
      </c>
      <c r="AY449" s="17" t="s">
        <v>151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157</v>
      </c>
      <c r="BK449" s="230">
        <f>ROUND(I449*H449,2)</f>
        <v>0</v>
      </c>
      <c r="BL449" s="17" t="s">
        <v>232</v>
      </c>
      <c r="BM449" s="229" t="s">
        <v>676</v>
      </c>
    </row>
    <row r="450" s="13" customFormat="1">
      <c r="A450" s="13"/>
      <c r="B450" s="231"/>
      <c r="C450" s="232"/>
      <c r="D450" s="233" t="s">
        <v>159</v>
      </c>
      <c r="E450" s="234" t="s">
        <v>1</v>
      </c>
      <c r="F450" s="235" t="s">
        <v>677</v>
      </c>
      <c r="G450" s="232"/>
      <c r="H450" s="236">
        <v>51.399999999999999</v>
      </c>
      <c r="I450" s="237"/>
      <c r="J450" s="232"/>
      <c r="K450" s="232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159</v>
      </c>
      <c r="AU450" s="242" t="s">
        <v>157</v>
      </c>
      <c r="AV450" s="13" t="s">
        <v>157</v>
      </c>
      <c r="AW450" s="13" t="s">
        <v>34</v>
      </c>
      <c r="AX450" s="13" t="s">
        <v>86</v>
      </c>
      <c r="AY450" s="242" t="s">
        <v>151</v>
      </c>
    </row>
    <row r="451" s="13" customFormat="1">
      <c r="A451" s="13"/>
      <c r="B451" s="231"/>
      <c r="C451" s="232"/>
      <c r="D451" s="233" t="s">
        <v>159</v>
      </c>
      <c r="E451" s="232"/>
      <c r="F451" s="235" t="s">
        <v>678</v>
      </c>
      <c r="G451" s="232"/>
      <c r="H451" s="236">
        <v>53.969999999999999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159</v>
      </c>
      <c r="AU451" s="242" t="s">
        <v>157</v>
      </c>
      <c r="AV451" s="13" t="s">
        <v>157</v>
      </c>
      <c r="AW451" s="13" t="s">
        <v>4</v>
      </c>
      <c r="AX451" s="13" t="s">
        <v>86</v>
      </c>
      <c r="AY451" s="242" t="s">
        <v>151</v>
      </c>
    </row>
    <row r="452" s="2" customFormat="1" ht="14.4" customHeight="1">
      <c r="A452" s="38"/>
      <c r="B452" s="39"/>
      <c r="C452" s="217" t="s">
        <v>679</v>
      </c>
      <c r="D452" s="217" t="s">
        <v>153</v>
      </c>
      <c r="E452" s="218" t="s">
        <v>680</v>
      </c>
      <c r="F452" s="219" t="s">
        <v>681</v>
      </c>
      <c r="G452" s="220" t="s">
        <v>239</v>
      </c>
      <c r="H452" s="221">
        <v>3.6000000000000001</v>
      </c>
      <c r="I452" s="222"/>
      <c r="J452" s="223">
        <f>ROUND(I452*H452,2)</f>
        <v>0</v>
      </c>
      <c r="K452" s="224"/>
      <c r="L452" s="44"/>
      <c r="M452" s="225" t="s">
        <v>1</v>
      </c>
      <c r="N452" s="226" t="s">
        <v>44</v>
      </c>
      <c r="O452" s="91"/>
      <c r="P452" s="227">
        <f>O452*H452</f>
        <v>0</v>
      </c>
      <c r="Q452" s="227">
        <v>0</v>
      </c>
      <c r="R452" s="227">
        <f>Q452*H452</f>
        <v>0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232</v>
      </c>
      <c r="AT452" s="229" t="s">
        <v>153</v>
      </c>
      <c r="AU452" s="229" t="s">
        <v>157</v>
      </c>
      <c r="AY452" s="17" t="s">
        <v>151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157</v>
      </c>
      <c r="BK452" s="230">
        <f>ROUND(I452*H452,2)</f>
        <v>0</v>
      </c>
      <c r="BL452" s="17" t="s">
        <v>232</v>
      </c>
      <c r="BM452" s="229" t="s">
        <v>682</v>
      </c>
    </row>
    <row r="453" s="13" customFormat="1">
      <c r="A453" s="13"/>
      <c r="B453" s="231"/>
      <c r="C453" s="232"/>
      <c r="D453" s="233" t="s">
        <v>159</v>
      </c>
      <c r="E453" s="234" t="s">
        <v>1</v>
      </c>
      <c r="F453" s="235" t="s">
        <v>683</v>
      </c>
      <c r="G453" s="232"/>
      <c r="H453" s="236">
        <v>1.2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159</v>
      </c>
      <c r="AU453" s="242" t="s">
        <v>157</v>
      </c>
      <c r="AV453" s="13" t="s">
        <v>157</v>
      </c>
      <c r="AW453" s="13" t="s">
        <v>34</v>
      </c>
      <c r="AX453" s="13" t="s">
        <v>78</v>
      </c>
      <c r="AY453" s="242" t="s">
        <v>151</v>
      </c>
    </row>
    <row r="454" s="13" customFormat="1">
      <c r="A454" s="13"/>
      <c r="B454" s="231"/>
      <c r="C454" s="232"/>
      <c r="D454" s="233" t="s">
        <v>159</v>
      </c>
      <c r="E454" s="234" t="s">
        <v>1</v>
      </c>
      <c r="F454" s="235" t="s">
        <v>684</v>
      </c>
      <c r="G454" s="232"/>
      <c r="H454" s="236">
        <v>2.3999999999999999</v>
      </c>
      <c r="I454" s="237"/>
      <c r="J454" s="232"/>
      <c r="K454" s="232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159</v>
      </c>
      <c r="AU454" s="242" t="s">
        <v>157</v>
      </c>
      <c r="AV454" s="13" t="s">
        <v>157</v>
      </c>
      <c r="AW454" s="13" t="s">
        <v>34</v>
      </c>
      <c r="AX454" s="13" t="s">
        <v>78</v>
      </c>
      <c r="AY454" s="242" t="s">
        <v>151</v>
      </c>
    </row>
    <row r="455" s="14" customFormat="1">
      <c r="A455" s="14"/>
      <c r="B455" s="243"/>
      <c r="C455" s="244"/>
      <c r="D455" s="233" t="s">
        <v>159</v>
      </c>
      <c r="E455" s="245" t="s">
        <v>1</v>
      </c>
      <c r="F455" s="246" t="s">
        <v>163</v>
      </c>
      <c r="G455" s="244"/>
      <c r="H455" s="247">
        <v>3.6000000000000001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159</v>
      </c>
      <c r="AU455" s="253" t="s">
        <v>157</v>
      </c>
      <c r="AV455" s="14" t="s">
        <v>156</v>
      </c>
      <c r="AW455" s="14" t="s">
        <v>34</v>
      </c>
      <c r="AX455" s="14" t="s">
        <v>86</v>
      </c>
      <c r="AY455" s="253" t="s">
        <v>151</v>
      </c>
    </row>
    <row r="456" s="2" customFormat="1" ht="14.4" customHeight="1">
      <c r="A456" s="38"/>
      <c r="B456" s="39"/>
      <c r="C456" s="264" t="s">
        <v>685</v>
      </c>
      <c r="D456" s="264" t="s">
        <v>354</v>
      </c>
      <c r="E456" s="265" t="s">
        <v>686</v>
      </c>
      <c r="F456" s="266" t="s">
        <v>687</v>
      </c>
      <c r="G456" s="267" t="s">
        <v>239</v>
      </c>
      <c r="H456" s="268">
        <v>3.96</v>
      </c>
      <c r="I456" s="269"/>
      <c r="J456" s="270">
        <f>ROUND(I456*H456,2)</f>
        <v>0</v>
      </c>
      <c r="K456" s="271"/>
      <c r="L456" s="272"/>
      <c r="M456" s="273" t="s">
        <v>1</v>
      </c>
      <c r="N456" s="274" t="s">
        <v>44</v>
      </c>
      <c r="O456" s="91"/>
      <c r="P456" s="227">
        <f>O456*H456</f>
        <v>0</v>
      </c>
      <c r="Q456" s="227">
        <v>0.00016000000000000001</v>
      </c>
      <c r="R456" s="227">
        <f>Q456*H456</f>
        <v>0.00063360000000000001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335</v>
      </c>
      <c r="AT456" s="229" t="s">
        <v>354</v>
      </c>
      <c r="AU456" s="229" t="s">
        <v>157</v>
      </c>
      <c r="AY456" s="17" t="s">
        <v>151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157</v>
      </c>
      <c r="BK456" s="230">
        <f>ROUND(I456*H456,2)</f>
        <v>0</v>
      </c>
      <c r="BL456" s="17" t="s">
        <v>232</v>
      </c>
      <c r="BM456" s="229" t="s">
        <v>688</v>
      </c>
    </row>
    <row r="457" s="13" customFormat="1">
      <c r="A457" s="13"/>
      <c r="B457" s="231"/>
      <c r="C457" s="232"/>
      <c r="D457" s="233" t="s">
        <v>159</v>
      </c>
      <c r="E457" s="234" t="s">
        <v>1</v>
      </c>
      <c r="F457" s="235" t="s">
        <v>689</v>
      </c>
      <c r="G457" s="232"/>
      <c r="H457" s="236">
        <v>3.6000000000000001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159</v>
      </c>
      <c r="AU457" s="242" t="s">
        <v>157</v>
      </c>
      <c r="AV457" s="13" t="s">
        <v>157</v>
      </c>
      <c r="AW457" s="13" t="s">
        <v>34</v>
      </c>
      <c r="AX457" s="13" t="s">
        <v>86</v>
      </c>
      <c r="AY457" s="242" t="s">
        <v>151</v>
      </c>
    </row>
    <row r="458" s="13" customFormat="1">
      <c r="A458" s="13"/>
      <c r="B458" s="231"/>
      <c r="C458" s="232"/>
      <c r="D458" s="233" t="s">
        <v>159</v>
      </c>
      <c r="E458" s="232"/>
      <c r="F458" s="235" t="s">
        <v>690</v>
      </c>
      <c r="G458" s="232"/>
      <c r="H458" s="236">
        <v>3.96</v>
      </c>
      <c r="I458" s="237"/>
      <c r="J458" s="232"/>
      <c r="K458" s="232"/>
      <c r="L458" s="238"/>
      <c r="M458" s="239"/>
      <c r="N458" s="240"/>
      <c r="O458" s="240"/>
      <c r="P458" s="240"/>
      <c r="Q458" s="240"/>
      <c r="R458" s="240"/>
      <c r="S458" s="240"/>
      <c r="T458" s="241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2" t="s">
        <v>159</v>
      </c>
      <c r="AU458" s="242" t="s">
        <v>157</v>
      </c>
      <c r="AV458" s="13" t="s">
        <v>157</v>
      </c>
      <c r="AW458" s="13" t="s">
        <v>4</v>
      </c>
      <c r="AX458" s="13" t="s">
        <v>86</v>
      </c>
      <c r="AY458" s="242" t="s">
        <v>151</v>
      </c>
    </row>
    <row r="459" s="2" customFormat="1" ht="24.15" customHeight="1">
      <c r="A459" s="38"/>
      <c r="B459" s="39"/>
      <c r="C459" s="217" t="s">
        <v>691</v>
      </c>
      <c r="D459" s="217" t="s">
        <v>153</v>
      </c>
      <c r="E459" s="218" t="s">
        <v>692</v>
      </c>
      <c r="F459" s="219" t="s">
        <v>693</v>
      </c>
      <c r="G459" s="220" t="s">
        <v>308</v>
      </c>
      <c r="H459" s="221">
        <v>0.222</v>
      </c>
      <c r="I459" s="222"/>
      <c r="J459" s="223">
        <f>ROUND(I459*H459,2)</f>
        <v>0</v>
      </c>
      <c r="K459" s="224"/>
      <c r="L459" s="44"/>
      <c r="M459" s="225" t="s">
        <v>1</v>
      </c>
      <c r="N459" s="226" t="s">
        <v>44</v>
      </c>
      <c r="O459" s="91"/>
      <c r="P459" s="227">
        <f>O459*H459</f>
        <v>0</v>
      </c>
      <c r="Q459" s="227">
        <v>0</v>
      </c>
      <c r="R459" s="227">
        <f>Q459*H459</f>
        <v>0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232</v>
      </c>
      <c r="AT459" s="229" t="s">
        <v>153</v>
      </c>
      <c r="AU459" s="229" t="s">
        <v>157</v>
      </c>
      <c r="AY459" s="17" t="s">
        <v>151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157</v>
      </c>
      <c r="BK459" s="230">
        <f>ROUND(I459*H459,2)</f>
        <v>0</v>
      </c>
      <c r="BL459" s="17" t="s">
        <v>232</v>
      </c>
      <c r="BM459" s="229" t="s">
        <v>694</v>
      </c>
    </row>
    <row r="460" s="12" customFormat="1" ht="22.8" customHeight="1">
      <c r="A460" s="12"/>
      <c r="B460" s="202"/>
      <c r="C460" s="203"/>
      <c r="D460" s="204" t="s">
        <v>77</v>
      </c>
      <c r="E460" s="215" t="s">
        <v>695</v>
      </c>
      <c r="F460" s="215" t="s">
        <v>696</v>
      </c>
      <c r="G460" s="203"/>
      <c r="H460" s="203"/>
      <c r="I460" s="206"/>
      <c r="J460" s="216">
        <f>BK460</f>
        <v>0</v>
      </c>
      <c r="K460" s="203"/>
      <c r="L460" s="207"/>
      <c r="M460" s="208"/>
      <c r="N460" s="209"/>
      <c r="O460" s="209"/>
      <c r="P460" s="210">
        <f>SUM(P461:P479)</f>
        <v>0</v>
      </c>
      <c r="Q460" s="209"/>
      <c r="R460" s="210">
        <f>SUM(R461:R479)</f>
        <v>0.39216869999999998</v>
      </c>
      <c r="S460" s="209"/>
      <c r="T460" s="211">
        <f>SUM(T461:T479)</f>
        <v>1.6328525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2" t="s">
        <v>157</v>
      </c>
      <c r="AT460" s="213" t="s">
        <v>77</v>
      </c>
      <c r="AU460" s="213" t="s">
        <v>86</v>
      </c>
      <c r="AY460" s="212" t="s">
        <v>151</v>
      </c>
      <c r="BK460" s="214">
        <f>SUM(BK461:BK479)</f>
        <v>0</v>
      </c>
    </row>
    <row r="461" s="2" customFormat="1" ht="14.4" customHeight="1">
      <c r="A461" s="38"/>
      <c r="B461" s="39"/>
      <c r="C461" s="217" t="s">
        <v>697</v>
      </c>
      <c r="D461" s="217" t="s">
        <v>153</v>
      </c>
      <c r="E461" s="218" t="s">
        <v>698</v>
      </c>
      <c r="F461" s="219" t="s">
        <v>699</v>
      </c>
      <c r="G461" s="220" t="s">
        <v>90</v>
      </c>
      <c r="H461" s="221">
        <v>22.614999999999998</v>
      </c>
      <c r="I461" s="222"/>
      <c r="J461" s="223">
        <f>ROUND(I461*H461,2)</f>
        <v>0</v>
      </c>
      <c r="K461" s="224"/>
      <c r="L461" s="44"/>
      <c r="M461" s="225" t="s">
        <v>1</v>
      </c>
      <c r="N461" s="226" t="s">
        <v>44</v>
      </c>
      <c r="O461" s="91"/>
      <c r="P461" s="227">
        <f>O461*H461</f>
        <v>0</v>
      </c>
      <c r="Q461" s="227">
        <v>0.00029999999999999997</v>
      </c>
      <c r="R461" s="227">
        <f>Q461*H461</f>
        <v>0.0067844999999999989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232</v>
      </c>
      <c r="AT461" s="229" t="s">
        <v>153</v>
      </c>
      <c r="AU461" s="229" t="s">
        <v>157</v>
      </c>
      <c r="AY461" s="17" t="s">
        <v>151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157</v>
      </c>
      <c r="BK461" s="230">
        <f>ROUND(I461*H461,2)</f>
        <v>0</v>
      </c>
      <c r="BL461" s="17" t="s">
        <v>232</v>
      </c>
      <c r="BM461" s="229" t="s">
        <v>700</v>
      </c>
    </row>
    <row r="462" s="13" customFormat="1">
      <c r="A462" s="13"/>
      <c r="B462" s="231"/>
      <c r="C462" s="232"/>
      <c r="D462" s="233" t="s">
        <v>159</v>
      </c>
      <c r="E462" s="234" t="s">
        <v>1</v>
      </c>
      <c r="F462" s="235" t="s">
        <v>88</v>
      </c>
      <c r="G462" s="232"/>
      <c r="H462" s="236">
        <v>22.614999999999998</v>
      </c>
      <c r="I462" s="237"/>
      <c r="J462" s="232"/>
      <c r="K462" s="232"/>
      <c r="L462" s="238"/>
      <c r="M462" s="239"/>
      <c r="N462" s="240"/>
      <c r="O462" s="240"/>
      <c r="P462" s="240"/>
      <c r="Q462" s="240"/>
      <c r="R462" s="240"/>
      <c r="S462" s="240"/>
      <c r="T462" s="24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2" t="s">
        <v>159</v>
      </c>
      <c r="AU462" s="242" t="s">
        <v>157</v>
      </c>
      <c r="AV462" s="13" t="s">
        <v>157</v>
      </c>
      <c r="AW462" s="13" t="s">
        <v>34</v>
      </c>
      <c r="AX462" s="13" t="s">
        <v>86</v>
      </c>
      <c r="AY462" s="242" t="s">
        <v>151</v>
      </c>
    </row>
    <row r="463" s="2" customFormat="1" ht="24.15" customHeight="1">
      <c r="A463" s="38"/>
      <c r="B463" s="39"/>
      <c r="C463" s="217" t="s">
        <v>701</v>
      </c>
      <c r="D463" s="217" t="s">
        <v>153</v>
      </c>
      <c r="E463" s="218" t="s">
        <v>702</v>
      </c>
      <c r="F463" s="219" t="s">
        <v>703</v>
      </c>
      <c r="G463" s="220" t="s">
        <v>90</v>
      </c>
      <c r="H463" s="221">
        <v>20.035</v>
      </c>
      <c r="I463" s="222"/>
      <c r="J463" s="223">
        <f>ROUND(I463*H463,2)</f>
        <v>0</v>
      </c>
      <c r="K463" s="224"/>
      <c r="L463" s="44"/>
      <c r="M463" s="225" t="s">
        <v>1</v>
      </c>
      <c r="N463" s="226" t="s">
        <v>44</v>
      </c>
      <c r="O463" s="91"/>
      <c r="P463" s="227">
        <f>O463*H463</f>
        <v>0</v>
      </c>
      <c r="Q463" s="227">
        <v>0</v>
      </c>
      <c r="R463" s="227">
        <f>Q463*H463</f>
        <v>0</v>
      </c>
      <c r="S463" s="227">
        <v>0.081500000000000003</v>
      </c>
      <c r="T463" s="228">
        <f>S463*H463</f>
        <v>1.6328525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232</v>
      </c>
      <c r="AT463" s="229" t="s">
        <v>153</v>
      </c>
      <c r="AU463" s="229" t="s">
        <v>157</v>
      </c>
      <c r="AY463" s="17" t="s">
        <v>151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157</v>
      </c>
      <c r="BK463" s="230">
        <f>ROUND(I463*H463,2)</f>
        <v>0</v>
      </c>
      <c r="BL463" s="17" t="s">
        <v>232</v>
      </c>
      <c r="BM463" s="229" t="s">
        <v>704</v>
      </c>
    </row>
    <row r="464" s="13" customFormat="1">
      <c r="A464" s="13"/>
      <c r="B464" s="231"/>
      <c r="C464" s="232"/>
      <c r="D464" s="233" t="s">
        <v>159</v>
      </c>
      <c r="E464" s="234" t="s">
        <v>1</v>
      </c>
      <c r="F464" s="235" t="s">
        <v>705</v>
      </c>
      <c r="G464" s="232"/>
      <c r="H464" s="236">
        <v>17.254999999999999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159</v>
      </c>
      <c r="AU464" s="242" t="s">
        <v>157</v>
      </c>
      <c r="AV464" s="13" t="s">
        <v>157</v>
      </c>
      <c r="AW464" s="13" t="s">
        <v>34</v>
      </c>
      <c r="AX464" s="13" t="s">
        <v>78</v>
      </c>
      <c r="AY464" s="242" t="s">
        <v>151</v>
      </c>
    </row>
    <row r="465" s="13" customFormat="1">
      <c r="A465" s="13"/>
      <c r="B465" s="231"/>
      <c r="C465" s="232"/>
      <c r="D465" s="233" t="s">
        <v>159</v>
      </c>
      <c r="E465" s="234" t="s">
        <v>1</v>
      </c>
      <c r="F465" s="235" t="s">
        <v>706</v>
      </c>
      <c r="G465" s="232"/>
      <c r="H465" s="236">
        <v>2.7799999999999998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159</v>
      </c>
      <c r="AU465" s="242" t="s">
        <v>157</v>
      </c>
      <c r="AV465" s="13" t="s">
        <v>157</v>
      </c>
      <c r="AW465" s="13" t="s">
        <v>34</v>
      </c>
      <c r="AX465" s="13" t="s">
        <v>78</v>
      </c>
      <c r="AY465" s="242" t="s">
        <v>151</v>
      </c>
    </row>
    <row r="466" s="14" customFormat="1">
      <c r="A466" s="14"/>
      <c r="B466" s="243"/>
      <c r="C466" s="244"/>
      <c r="D466" s="233" t="s">
        <v>159</v>
      </c>
      <c r="E466" s="245" t="s">
        <v>1</v>
      </c>
      <c r="F466" s="246" t="s">
        <v>163</v>
      </c>
      <c r="G466" s="244"/>
      <c r="H466" s="247">
        <v>20.035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159</v>
      </c>
      <c r="AU466" s="253" t="s">
        <v>157</v>
      </c>
      <c r="AV466" s="14" t="s">
        <v>156</v>
      </c>
      <c r="AW466" s="14" t="s">
        <v>34</v>
      </c>
      <c r="AX466" s="14" t="s">
        <v>86</v>
      </c>
      <c r="AY466" s="253" t="s">
        <v>151</v>
      </c>
    </row>
    <row r="467" s="2" customFormat="1" ht="24.15" customHeight="1">
      <c r="A467" s="38"/>
      <c r="B467" s="39"/>
      <c r="C467" s="217" t="s">
        <v>707</v>
      </c>
      <c r="D467" s="217" t="s">
        <v>153</v>
      </c>
      <c r="E467" s="218" t="s">
        <v>708</v>
      </c>
      <c r="F467" s="219" t="s">
        <v>709</v>
      </c>
      <c r="G467" s="220" t="s">
        <v>90</v>
      </c>
      <c r="H467" s="221">
        <v>22.614999999999998</v>
      </c>
      <c r="I467" s="222"/>
      <c r="J467" s="223">
        <f>ROUND(I467*H467,2)</f>
        <v>0</v>
      </c>
      <c r="K467" s="224"/>
      <c r="L467" s="44"/>
      <c r="M467" s="225" t="s">
        <v>1</v>
      </c>
      <c r="N467" s="226" t="s">
        <v>44</v>
      </c>
      <c r="O467" s="91"/>
      <c r="P467" s="227">
        <f>O467*H467</f>
        <v>0</v>
      </c>
      <c r="Q467" s="227">
        <v>0.0030000000000000001</v>
      </c>
      <c r="R467" s="227">
        <f>Q467*H467</f>
        <v>0.067845000000000003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232</v>
      </c>
      <c r="AT467" s="229" t="s">
        <v>153</v>
      </c>
      <c r="AU467" s="229" t="s">
        <v>157</v>
      </c>
      <c r="AY467" s="17" t="s">
        <v>151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157</v>
      </c>
      <c r="BK467" s="230">
        <f>ROUND(I467*H467,2)</f>
        <v>0</v>
      </c>
      <c r="BL467" s="17" t="s">
        <v>232</v>
      </c>
      <c r="BM467" s="229" t="s">
        <v>710</v>
      </c>
    </row>
    <row r="468" s="13" customFormat="1">
      <c r="A468" s="13"/>
      <c r="B468" s="231"/>
      <c r="C468" s="232"/>
      <c r="D468" s="233" t="s">
        <v>159</v>
      </c>
      <c r="E468" s="234" t="s">
        <v>1</v>
      </c>
      <c r="F468" s="235" t="s">
        <v>88</v>
      </c>
      <c r="G468" s="232"/>
      <c r="H468" s="236">
        <v>22.614999999999998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159</v>
      </c>
      <c r="AU468" s="242" t="s">
        <v>157</v>
      </c>
      <c r="AV468" s="13" t="s">
        <v>157</v>
      </c>
      <c r="AW468" s="13" t="s">
        <v>34</v>
      </c>
      <c r="AX468" s="13" t="s">
        <v>86</v>
      </c>
      <c r="AY468" s="242" t="s">
        <v>151</v>
      </c>
    </row>
    <row r="469" s="2" customFormat="1" ht="14.4" customHeight="1">
      <c r="A469" s="38"/>
      <c r="B469" s="39"/>
      <c r="C469" s="264" t="s">
        <v>711</v>
      </c>
      <c r="D469" s="264" t="s">
        <v>354</v>
      </c>
      <c r="E469" s="265" t="s">
        <v>712</v>
      </c>
      <c r="F469" s="266" t="s">
        <v>713</v>
      </c>
      <c r="G469" s="267" t="s">
        <v>90</v>
      </c>
      <c r="H469" s="268">
        <v>24.876999999999999</v>
      </c>
      <c r="I469" s="269"/>
      <c r="J469" s="270">
        <f>ROUND(I469*H469,2)</f>
        <v>0</v>
      </c>
      <c r="K469" s="271"/>
      <c r="L469" s="272"/>
      <c r="M469" s="273" t="s">
        <v>1</v>
      </c>
      <c r="N469" s="274" t="s">
        <v>44</v>
      </c>
      <c r="O469" s="91"/>
      <c r="P469" s="227">
        <f>O469*H469</f>
        <v>0</v>
      </c>
      <c r="Q469" s="227">
        <v>0.0126</v>
      </c>
      <c r="R469" s="227">
        <f>Q469*H469</f>
        <v>0.31345020000000001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335</v>
      </c>
      <c r="AT469" s="229" t="s">
        <v>354</v>
      </c>
      <c r="AU469" s="229" t="s">
        <v>157</v>
      </c>
      <c r="AY469" s="17" t="s">
        <v>151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157</v>
      </c>
      <c r="BK469" s="230">
        <f>ROUND(I469*H469,2)</f>
        <v>0</v>
      </c>
      <c r="BL469" s="17" t="s">
        <v>232</v>
      </c>
      <c r="BM469" s="229" t="s">
        <v>714</v>
      </c>
    </row>
    <row r="470" s="13" customFormat="1">
      <c r="A470" s="13"/>
      <c r="B470" s="231"/>
      <c r="C470" s="232"/>
      <c r="D470" s="233" t="s">
        <v>159</v>
      </c>
      <c r="E470" s="232"/>
      <c r="F470" s="235" t="s">
        <v>715</v>
      </c>
      <c r="G470" s="232"/>
      <c r="H470" s="236">
        <v>24.876999999999999</v>
      </c>
      <c r="I470" s="237"/>
      <c r="J470" s="232"/>
      <c r="K470" s="232"/>
      <c r="L470" s="238"/>
      <c r="M470" s="239"/>
      <c r="N470" s="240"/>
      <c r="O470" s="240"/>
      <c r="P470" s="240"/>
      <c r="Q470" s="240"/>
      <c r="R470" s="240"/>
      <c r="S470" s="240"/>
      <c r="T470" s="241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2" t="s">
        <v>159</v>
      </c>
      <c r="AU470" s="242" t="s">
        <v>157</v>
      </c>
      <c r="AV470" s="13" t="s">
        <v>157</v>
      </c>
      <c r="AW470" s="13" t="s">
        <v>4</v>
      </c>
      <c r="AX470" s="13" t="s">
        <v>86</v>
      </c>
      <c r="AY470" s="242" t="s">
        <v>151</v>
      </c>
    </row>
    <row r="471" s="2" customFormat="1" ht="14.4" customHeight="1">
      <c r="A471" s="38"/>
      <c r="B471" s="39"/>
      <c r="C471" s="217" t="s">
        <v>716</v>
      </c>
      <c r="D471" s="217" t="s">
        <v>153</v>
      </c>
      <c r="E471" s="218" t="s">
        <v>717</v>
      </c>
      <c r="F471" s="219" t="s">
        <v>718</v>
      </c>
      <c r="G471" s="220" t="s">
        <v>239</v>
      </c>
      <c r="H471" s="221">
        <v>8.5</v>
      </c>
      <c r="I471" s="222"/>
      <c r="J471" s="223">
        <f>ROUND(I471*H471,2)</f>
        <v>0</v>
      </c>
      <c r="K471" s="224"/>
      <c r="L471" s="44"/>
      <c r="M471" s="225" t="s">
        <v>1</v>
      </c>
      <c r="N471" s="226" t="s">
        <v>44</v>
      </c>
      <c r="O471" s="91"/>
      <c r="P471" s="227">
        <f>O471*H471</f>
        <v>0</v>
      </c>
      <c r="Q471" s="227">
        <v>0.00031</v>
      </c>
      <c r="R471" s="227">
        <f>Q471*H471</f>
        <v>0.0026350000000000002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232</v>
      </c>
      <c r="AT471" s="229" t="s">
        <v>153</v>
      </c>
      <c r="AU471" s="229" t="s">
        <v>157</v>
      </c>
      <c r="AY471" s="17" t="s">
        <v>151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157</v>
      </c>
      <c r="BK471" s="230">
        <f>ROUND(I471*H471,2)</f>
        <v>0</v>
      </c>
      <c r="BL471" s="17" t="s">
        <v>232</v>
      </c>
      <c r="BM471" s="229" t="s">
        <v>719</v>
      </c>
    </row>
    <row r="472" s="13" customFormat="1">
      <c r="A472" s="13"/>
      <c r="B472" s="231"/>
      <c r="C472" s="232"/>
      <c r="D472" s="233" t="s">
        <v>159</v>
      </c>
      <c r="E472" s="234" t="s">
        <v>1</v>
      </c>
      <c r="F472" s="235" t="s">
        <v>720</v>
      </c>
      <c r="G472" s="232"/>
      <c r="H472" s="236">
        <v>8.5</v>
      </c>
      <c r="I472" s="237"/>
      <c r="J472" s="232"/>
      <c r="K472" s="232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159</v>
      </c>
      <c r="AU472" s="242" t="s">
        <v>157</v>
      </c>
      <c r="AV472" s="13" t="s">
        <v>157</v>
      </c>
      <c r="AW472" s="13" t="s">
        <v>34</v>
      </c>
      <c r="AX472" s="13" t="s">
        <v>86</v>
      </c>
      <c r="AY472" s="242" t="s">
        <v>151</v>
      </c>
    </row>
    <row r="473" s="2" customFormat="1" ht="14.4" customHeight="1">
      <c r="A473" s="38"/>
      <c r="B473" s="39"/>
      <c r="C473" s="217" t="s">
        <v>721</v>
      </c>
      <c r="D473" s="217" t="s">
        <v>153</v>
      </c>
      <c r="E473" s="218" t="s">
        <v>722</v>
      </c>
      <c r="F473" s="219" t="s">
        <v>723</v>
      </c>
      <c r="G473" s="220" t="s">
        <v>239</v>
      </c>
      <c r="H473" s="221">
        <v>3.2000000000000002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44</v>
      </c>
      <c r="O473" s="91"/>
      <c r="P473" s="227">
        <f>O473*H473</f>
        <v>0</v>
      </c>
      <c r="Q473" s="227">
        <v>0.00031</v>
      </c>
      <c r="R473" s="227">
        <f>Q473*H473</f>
        <v>0.00099200000000000004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232</v>
      </c>
      <c r="AT473" s="229" t="s">
        <v>153</v>
      </c>
      <c r="AU473" s="229" t="s">
        <v>157</v>
      </c>
      <c r="AY473" s="17" t="s">
        <v>151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157</v>
      </c>
      <c r="BK473" s="230">
        <f>ROUND(I473*H473,2)</f>
        <v>0</v>
      </c>
      <c r="BL473" s="17" t="s">
        <v>232</v>
      </c>
      <c r="BM473" s="229" t="s">
        <v>724</v>
      </c>
    </row>
    <row r="474" s="13" customFormat="1">
      <c r="A474" s="13"/>
      <c r="B474" s="231"/>
      <c r="C474" s="232"/>
      <c r="D474" s="233" t="s">
        <v>159</v>
      </c>
      <c r="E474" s="234" t="s">
        <v>1</v>
      </c>
      <c r="F474" s="235" t="s">
        <v>725</v>
      </c>
      <c r="G474" s="232"/>
      <c r="H474" s="236">
        <v>3.2000000000000002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159</v>
      </c>
      <c r="AU474" s="242" t="s">
        <v>157</v>
      </c>
      <c r="AV474" s="13" t="s">
        <v>157</v>
      </c>
      <c r="AW474" s="13" t="s">
        <v>34</v>
      </c>
      <c r="AX474" s="13" t="s">
        <v>86</v>
      </c>
      <c r="AY474" s="242" t="s">
        <v>151</v>
      </c>
    </row>
    <row r="475" s="2" customFormat="1" ht="14.4" customHeight="1">
      <c r="A475" s="38"/>
      <c r="B475" s="39"/>
      <c r="C475" s="217" t="s">
        <v>726</v>
      </c>
      <c r="D475" s="217" t="s">
        <v>153</v>
      </c>
      <c r="E475" s="218" t="s">
        <v>727</v>
      </c>
      <c r="F475" s="219" t="s">
        <v>728</v>
      </c>
      <c r="G475" s="220" t="s">
        <v>239</v>
      </c>
      <c r="H475" s="221">
        <v>15.4</v>
      </c>
      <c r="I475" s="222"/>
      <c r="J475" s="223">
        <f>ROUND(I475*H475,2)</f>
        <v>0</v>
      </c>
      <c r="K475" s="224"/>
      <c r="L475" s="44"/>
      <c r="M475" s="225" t="s">
        <v>1</v>
      </c>
      <c r="N475" s="226" t="s">
        <v>44</v>
      </c>
      <c r="O475" s="91"/>
      <c r="P475" s="227">
        <f>O475*H475</f>
        <v>0</v>
      </c>
      <c r="Q475" s="227">
        <v>3.0000000000000001E-05</v>
      </c>
      <c r="R475" s="227">
        <f>Q475*H475</f>
        <v>0.00046200000000000001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232</v>
      </c>
      <c r="AT475" s="229" t="s">
        <v>153</v>
      </c>
      <c r="AU475" s="229" t="s">
        <v>157</v>
      </c>
      <c r="AY475" s="17" t="s">
        <v>151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157</v>
      </c>
      <c r="BK475" s="230">
        <f>ROUND(I475*H475,2)</f>
        <v>0</v>
      </c>
      <c r="BL475" s="17" t="s">
        <v>232</v>
      </c>
      <c r="BM475" s="229" t="s">
        <v>729</v>
      </c>
    </row>
    <row r="476" s="13" customFormat="1">
      <c r="A476" s="13"/>
      <c r="B476" s="231"/>
      <c r="C476" s="232"/>
      <c r="D476" s="233" t="s">
        <v>159</v>
      </c>
      <c r="E476" s="234" t="s">
        <v>1</v>
      </c>
      <c r="F476" s="235" t="s">
        <v>730</v>
      </c>
      <c r="G476" s="232"/>
      <c r="H476" s="236">
        <v>15.4</v>
      </c>
      <c r="I476" s="237"/>
      <c r="J476" s="232"/>
      <c r="K476" s="232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159</v>
      </c>
      <c r="AU476" s="242" t="s">
        <v>157</v>
      </c>
      <c r="AV476" s="13" t="s">
        <v>157</v>
      </c>
      <c r="AW476" s="13" t="s">
        <v>34</v>
      </c>
      <c r="AX476" s="13" t="s">
        <v>86</v>
      </c>
      <c r="AY476" s="242" t="s">
        <v>151</v>
      </c>
    </row>
    <row r="477" s="2" customFormat="1" ht="14.4" customHeight="1">
      <c r="A477" s="38"/>
      <c r="B477" s="39"/>
      <c r="C477" s="217" t="s">
        <v>731</v>
      </c>
      <c r="D477" s="217" t="s">
        <v>153</v>
      </c>
      <c r="E477" s="218" t="s">
        <v>732</v>
      </c>
      <c r="F477" s="219" t="s">
        <v>733</v>
      </c>
      <c r="G477" s="220" t="s">
        <v>404</v>
      </c>
      <c r="H477" s="221">
        <v>5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44</v>
      </c>
      <c r="O477" s="91"/>
      <c r="P477" s="227">
        <f>O477*H477</f>
        <v>0</v>
      </c>
      <c r="Q477" s="227">
        <v>0</v>
      </c>
      <c r="R477" s="227">
        <f>Q477*H477</f>
        <v>0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232</v>
      </c>
      <c r="AT477" s="229" t="s">
        <v>153</v>
      </c>
      <c r="AU477" s="229" t="s">
        <v>157</v>
      </c>
      <c r="AY477" s="17" t="s">
        <v>151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157</v>
      </c>
      <c r="BK477" s="230">
        <f>ROUND(I477*H477,2)</f>
        <v>0</v>
      </c>
      <c r="BL477" s="17" t="s">
        <v>232</v>
      </c>
      <c r="BM477" s="229" t="s">
        <v>734</v>
      </c>
    </row>
    <row r="478" s="13" customFormat="1">
      <c r="A478" s="13"/>
      <c r="B478" s="231"/>
      <c r="C478" s="232"/>
      <c r="D478" s="233" t="s">
        <v>159</v>
      </c>
      <c r="E478" s="234" t="s">
        <v>1</v>
      </c>
      <c r="F478" s="235" t="s">
        <v>735</v>
      </c>
      <c r="G478" s="232"/>
      <c r="H478" s="236">
        <v>5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159</v>
      </c>
      <c r="AU478" s="242" t="s">
        <v>157</v>
      </c>
      <c r="AV478" s="13" t="s">
        <v>157</v>
      </c>
      <c r="AW478" s="13" t="s">
        <v>34</v>
      </c>
      <c r="AX478" s="13" t="s">
        <v>86</v>
      </c>
      <c r="AY478" s="242" t="s">
        <v>151</v>
      </c>
    </row>
    <row r="479" s="2" customFormat="1" ht="24.15" customHeight="1">
      <c r="A479" s="38"/>
      <c r="B479" s="39"/>
      <c r="C479" s="217" t="s">
        <v>736</v>
      </c>
      <c r="D479" s="217" t="s">
        <v>153</v>
      </c>
      <c r="E479" s="218" t="s">
        <v>737</v>
      </c>
      <c r="F479" s="219" t="s">
        <v>738</v>
      </c>
      <c r="G479" s="220" t="s">
        <v>308</v>
      </c>
      <c r="H479" s="221">
        <v>0.39200000000000002</v>
      </c>
      <c r="I479" s="222"/>
      <c r="J479" s="223">
        <f>ROUND(I479*H479,2)</f>
        <v>0</v>
      </c>
      <c r="K479" s="224"/>
      <c r="L479" s="44"/>
      <c r="M479" s="225" t="s">
        <v>1</v>
      </c>
      <c r="N479" s="226" t="s">
        <v>44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232</v>
      </c>
      <c r="AT479" s="229" t="s">
        <v>153</v>
      </c>
      <c r="AU479" s="229" t="s">
        <v>157</v>
      </c>
      <c r="AY479" s="17" t="s">
        <v>151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157</v>
      </c>
      <c r="BK479" s="230">
        <f>ROUND(I479*H479,2)</f>
        <v>0</v>
      </c>
      <c r="BL479" s="17" t="s">
        <v>232</v>
      </c>
      <c r="BM479" s="229" t="s">
        <v>739</v>
      </c>
    </row>
    <row r="480" s="12" customFormat="1" ht="22.8" customHeight="1">
      <c r="A480" s="12"/>
      <c r="B480" s="202"/>
      <c r="C480" s="203"/>
      <c r="D480" s="204" t="s">
        <v>77</v>
      </c>
      <c r="E480" s="215" t="s">
        <v>740</v>
      </c>
      <c r="F480" s="215" t="s">
        <v>741</v>
      </c>
      <c r="G480" s="203"/>
      <c r="H480" s="203"/>
      <c r="I480" s="206"/>
      <c r="J480" s="216">
        <f>BK480</f>
        <v>0</v>
      </c>
      <c r="K480" s="203"/>
      <c r="L480" s="207"/>
      <c r="M480" s="208"/>
      <c r="N480" s="209"/>
      <c r="O480" s="209"/>
      <c r="P480" s="210">
        <f>SUM(P481:P492)</f>
        <v>0</v>
      </c>
      <c r="Q480" s="209"/>
      <c r="R480" s="210">
        <f>SUM(R481:R492)</f>
        <v>0.00085999999999999998</v>
      </c>
      <c r="S480" s="209"/>
      <c r="T480" s="211">
        <f>SUM(T481:T492)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2" t="s">
        <v>157</v>
      </c>
      <c r="AT480" s="213" t="s">
        <v>77</v>
      </c>
      <c r="AU480" s="213" t="s">
        <v>86</v>
      </c>
      <c r="AY480" s="212" t="s">
        <v>151</v>
      </c>
      <c r="BK480" s="214">
        <f>SUM(BK481:BK492)</f>
        <v>0</v>
      </c>
    </row>
    <row r="481" s="2" customFormat="1" ht="24.15" customHeight="1">
      <c r="A481" s="38"/>
      <c r="B481" s="39"/>
      <c r="C481" s="217" t="s">
        <v>742</v>
      </c>
      <c r="D481" s="217" t="s">
        <v>153</v>
      </c>
      <c r="E481" s="218" t="s">
        <v>743</v>
      </c>
      <c r="F481" s="219" t="s">
        <v>744</v>
      </c>
      <c r="G481" s="220" t="s">
        <v>239</v>
      </c>
      <c r="H481" s="221">
        <v>17.199999999999999</v>
      </c>
      <c r="I481" s="222"/>
      <c r="J481" s="223">
        <f>ROUND(I481*H481,2)</f>
        <v>0</v>
      </c>
      <c r="K481" s="224"/>
      <c r="L481" s="44"/>
      <c r="M481" s="225" t="s">
        <v>1</v>
      </c>
      <c r="N481" s="226" t="s">
        <v>44</v>
      </c>
      <c r="O481" s="91"/>
      <c r="P481" s="227">
        <f>O481*H481</f>
        <v>0</v>
      </c>
      <c r="Q481" s="227">
        <v>2.0000000000000002E-05</v>
      </c>
      <c r="R481" s="227">
        <f>Q481*H481</f>
        <v>0.00034400000000000001</v>
      </c>
      <c r="S481" s="227">
        <v>0</v>
      </c>
      <c r="T481" s="228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232</v>
      </c>
      <c r="AT481" s="229" t="s">
        <v>153</v>
      </c>
      <c r="AU481" s="229" t="s">
        <v>157</v>
      </c>
      <c r="AY481" s="17" t="s">
        <v>151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157</v>
      </c>
      <c r="BK481" s="230">
        <f>ROUND(I481*H481,2)</f>
        <v>0</v>
      </c>
      <c r="BL481" s="17" t="s">
        <v>232</v>
      </c>
      <c r="BM481" s="229" t="s">
        <v>745</v>
      </c>
    </row>
    <row r="482" s="15" customFormat="1">
      <c r="A482" s="15"/>
      <c r="B482" s="254"/>
      <c r="C482" s="255"/>
      <c r="D482" s="233" t="s">
        <v>159</v>
      </c>
      <c r="E482" s="256" t="s">
        <v>1</v>
      </c>
      <c r="F482" s="257" t="s">
        <v>286</v>
      </c>
      <c r="G482" s="255"/>
      <c r="H482" s="256" t="s">
        <v>1</v>
      </c>
      <c r="I482" s="258"/>
      <c r="J482" s="255"/>
      <c r="K482" s="255"/>
      <c r="L482" s="259"/>
      <c r="M482" s="260"/>
      <c r="N482" s="261"/>
      <c r="O482" s="261"/>
      <c r="P482" s="261"/>
      <c r="Q482" s="261"/>
      <c r="R482" s="261"/>
      <c r="S482" s="261"/>
      <c r="T482" s="262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3" t="s">
        <v>159</v>
      </c>
      <c r="AU482" s="263" t="s">
        <v>157</v>
      </c>
      <c r="AV482" s="15" t="s">
        <v>86</v>
      </c>
      <c r="AW482" s="15" t="s">
        <v>34</v>
      </c>
      <c r="AX482" s="15" t="s">
        <v>78</v>
      </c>
      <c r="AY482" s="263" t="s">
        <v>151</v>
      </c>
    </row>
    <row r="483" s="13" customFormat="1">
      <c r="A483" s="13"/>
      <c r="B483" s="231"/>
      <c r="C483" s="232"/>
      <c r="D483" s="233" t="s">
        <v>159</v>
      </c>
      <c r="E483" s="234" t="s">
        <v>1</v>
      </c>
      <c r="F483" s="235" t="s">
        <v>746</v>
      </c>
      <c r="G483" s="232"/>
      <c r="H483" s="236">
        <v>7.4000000000000004</v>
      </c>
      <c r="I483" s="237"/>
      <c r="J483" s="232"/>
      <c r="K483" s="232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159</v>
      </c>
      <c r="AU483" s="242" t="s">
        <v>157</v>
      </c>
      <c r="AV483" s="13" t="s">
        <v>157</v>
      </c>
      <c r="AW483" s="13" t="s">
        <v>34</v>
      </c>
      <c r="AX483" s="13" t="s">
        <v>78</v>
      </c>
      <c r="AY483" s="242" t="s">
        <v>151</v>
      </c>
    </row>
    <row r="484" s="13" customFormat="1">
      <c r="A484" s="13"/>
      <c r="B484" s="231"/>
      <c r="C484" s="232"/>
      <c r="D484" s="233" t="s">
        <v>159</v>
      </c>
      <c r="E484" s="234" t="s">
        <v>1</v>
      </c>
      <c r="F484" s="235" t="s">
        <v>288</v>
      </c>
      <c r="G484" s="232"/>
      <c r="H484" s="236">
        <v>2.3999999999999999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159</v>
      </c>
      <c r="AU484" s="242" t="s">
        <v>157</v>
      </c>
      <c r="AV484" s="13" t="s">
        <v>157</v>
      </c>
      <c r="AW484" s="13" t="s">
        <v>34</v>
      </c>
      <c r="AX484" s="13" t="s">
        <v>78</v>
      </c>
      <c r="AY484" s="242" t="s">
        <v>151</v>
      </c>
    </row>
    <row r="485" s="13" customFormat="1">
      <c r="A485" s="13"/>
      <c r="B485" s="231"/>
      <c r="C485" s="232"/>
      <c r="D485" s="233" t="s">
        <v>159</v>
      </c>
      <c r="E485" s="234" t="s">
        <v>1</v>
      </c>
      <c r="F485" s="235" t="s">
        <v>747</v>
      </c>
      <c r="G485" s="232"/>
      <c r="H485" s="236">
        <v>7.4000000000000004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159</v>
      </c>
      <c r="AU485" s="242" t="s">
        <v>157</v>
      </c>
      <c r="AV485" s="13" t="s">
        <v>157</v>
      </c>
      <c r="AW485" s="13" t="s">
        <v>34</v>
      </c>
      <c r="AX485" s="13" t="s">
        <v>78</v>
      </c>
      <c r="AY485" s="242" t="s">
        <v>151</v>
      </c>
    </row>
    <row r="486" s="14" customFormat="1">
      <c r="A486" s="14"/>
      <c r="B486" s="243"/>
      <c r="C486" s="244"/>
      <c r="D486" s="233" t="s">
        <v>159</v>
      </c>
      <c r="E486" s="245" t="s">
        <v>1</v>
      </c>
      <c r="F486" s="246" t="s">
        <v>163</v>
      </c>
      <c r="G486" s="244"/>
      <c r="H486" s="247">
        <v>17.199999999999999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159</v>
      </c>
      <c r="AU486" s="253" t="s">
        <v>157</v>
      </c>
      <c r="AV486" s="14" t="s">
        <v>156</v>
      </c>
      <c r="AW486" s="14" t="s">
        <v>34</v>
      </c>
      <c r="AX486" s="14" t="s">
        <v>86</v>
      </c>
      <c r="AY486" s="253" t="s">
        <v>151</v>
      </c>
    </row>
    <row r="487" s="2" customFormat="1" ht="24.15" customHeight="1">
      <c r="A487" s="38"/>
      <c r="B487" s="39"/>
      <c r="C487" s="217" t="s">
        <v>748</v>
      </c>
      <c r="D487" s="217" t="s">
        <v>153</v>
      </c>
      <c r="E487" s="218" t="s">
        <v>749</v>
      </c>
      <c r="F487" s="219" t="s">
        <v>750</v>
      </c>
      <c r="G487" s="220" t="s">
        <v>239</v>
      </c>
      <c r="H487" s="221">
        <v>17.199999999999999</v>
      </c>
      <c r="I487" s="222"/>
      <c r="J487" s="223">
        <f>ROUND(I487*H487,2)</f>
        <v>0</v>
      </c>
      <c r="K487" s="224"/>
      <c r="L487" s="44"/>
      <c r="M487" s="225" t="s">
        <v>1</v>
      </c>
      <c r="N487" s="226" t="s">
        <v>44</v>
      </c>
      <c r="O487" s="91"/>
      <c r="P487" s="227">
        <f>O487*H487</f>
        <v>0</v>
      </c>
      <c r="Q487" s="227">
        <v>3.0000000000000001E-05</v>
      </c>
      <c r="R487" s="227">
        <f>Q487*H487</f>
        <v>0.00051599999999999997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232</v>
      </c>
      <c r="AT487" s="229" t="s">
        <v>153</v>
      </c>
      <c r="AU487" s="229" t="s">
        <v>157</v>
      </c>
      <c r="AY487" s="17" t="s">
        <v>151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157</v>
      </c>
      <c r="BK487" s="230">
        <f>ROUND(I487*H487,2)</f>
        <v>0</v>
      </c>
      <c r="BL487" s="17" t="s">
        <v>232</v>
      </c>
      <c r="BM487" s="229" t="s">
        <v>751</v>
      </c>
    </row>
    <row r="488" s="15" customFormat="1">
      <c r="A488" s="15"/>
      <c r="B488" s="254"/>
      <c r="C488" s="255"/>
      <c r="D488" s="233" t="s">
        <v>159</v>
      </c>
      <c r="E488" s="256" t="s">
        <v>1</v>
      </c>
      <c r="F488" s="257" t="s">
        <v>286</v>
      </c>
      <c r="G488" s="255"/>
      <c r="H488" s="256" t="s">
        <v>1</v>
      </c>
      <c r="I488" s="258"/>
      <c r="J488" s="255"/>
      <c r="K488" s="255"/>
      <c r="L488" s="259"/>
      <c r="M488" s="260"/>
      <c r="N488" s="261"/>
      <c r="O488" s="261"/>
      <c r="P488" s="261"/>
      <c r="Q488" s="261"/>
      <c r="R488" s="261"/>
      <c r="S488" s="261"/>
      <c r="T488" s="262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3" t="s">
        <v>159</v>
      </c>
      <c r="AU488" s="263" t="s">
        <v>157</v>
      </c>
      <c r="AV488" s="15" t="s">
        <v>86</v>
      </c>
      <c r="AW488" s="15" t="s">
        <v>34</v>
      </c>
      <c r="AX488" s="15" t="s">
        <v>78</v>
      </c>
      <c r="AY488" s="263" t="s">
        <v>151</v>
      </c>
    </row>
    <row r="489" s="13" customFormat="1">
      <c r="A489" s="13"/>
      <c r="B489" s="231"/>
      <c r="C489" s="232"/>
      <c r="D489" s="233" t="s">
        <v>159</v>
      </c>
      <c r="E489" s="234" t="s">
        <v>1</v>
      </c>
      <c r="F489" s="235" t="s">
        <v>746</v>
      </c>
      <c r="G489" s="232"/>
      <c r="H489" s="236">
        <v>7.4000000000000004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159</v>
      </c>
      <c r="AU489" s="242" t="s">
        <v>157</v>
      </c>
      <c r="AV489" s="13" t="s">
        <v>157</v>
      </c>
      <c r="AW489" s="13" t="s">
        <v>34</v>
      </c>
      <c r="AX489" s="13" t="s">
        <v>78</v>
      </c>
      <c r="AY489" s="242" t="s">
        <v>151</v>
      </c>
    </row>
    <row r="490" s="13" customFormat="1">
      <c r="A490" s="13"/>
      <c r="B490" s="231"/>
      <c r="C490" s="232"/>
      <c r="D490" s="233" t="s">
        <v>159</v>
      </c>
      <c r="E490" s="234" t="s">
        <v>1</v>
      </c>
      <c r="F490" s="235" t="s">
        <v>288</v>
      </c>
      <c r="G490" s="232"/>
      <c r="H490" s="236">
        <v>2.3999999999999999</v>
      </c>
      <c r="I490" s="237"/>
      <c r="J490" s="232"/>
      <c r="K490" s="232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159</v>
      </c>
      <c r="AU490" s="242" t="s">
        <v>157</v>
      </c>
      <c r="AV490" s="13" t="s">
        <v>157</v>
      </c>
      <c r="AW490" s="13" t="s">
        <v>34</v>
      </c>
      <c r="AX490" s="13" t="s">
        <v>78</v>
      </c>
      <c r="AY490" s="242" t="s">
        <v>151</v>
      </c>
    </row>
    <row r="491" s="13" customFormat="1">
      <c r="A491" s="13"/>
      <c r="B491" s="231"/>
      <c r="C491" s="232"/>
      <c r="D491" s="233" t="s">
        <v>159</v>
      </c>
      <c r="E491" s="234" t="s">
        <v>1</v>
      </c>
      <c r="F491" s="235" t="s">
        <v>747</v>
      </c>
      <c r="G491" s="232"/>
      <c r="H491" s="236">
        <v>7.4000000000000004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159</v>
      </c>
      <c r="AU491" s="242" t="s">
        <v>157</v>
      </c>
      <c r="AV491" s="13" t="s">
        <v>157</v>
      </c>
      <c r="AW491" s="13" t="s">
        <v>34</v>
      </c>
      <c r="AX491" s="13" t="s">
        <v>78</v>
      </c>
      <c r="AY491" s="242" t="s">
        <v>151</v>
      </c>
    </row>
    <row r="492" s="14" customFormat="1">
      <c r="A492" s="14"/>
      <c r="B492" s="243"/>
      <c r="C492" s="244"/>
      <c r="D492" s="233" t="s">
        <v>159</v>
      </c>
      <c r="E492" s="245" t="s">
        <v>1</v>
      </c>
      <c r="F492" s="246" t="s">
        <v>163</v>
      </c>
      <c r="G492" s="244"/>
      <c r="H492" s="247">
        <v>17.199999999999999</v>
      </c>
      <c r="I492" s="248"/>
      <c r="J492" s="244"/>
      <c r="K492" s="244"/>
      <c r="L492" s="249"/>
      <c r="M492" s="250"/>
      <c r="N492" s="251"/>
      <c r="O492" s="251"/>
      <c r="P492" s="251"/>
      <c r="Q492" s="251"/>
      <c r="R492" s="251"/>
      <c r="S492" s="251"/>
      <c r="T492" s="25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3" t="s">
        <v>159</v>
      </c>
      <c r="AU492" s="253" t="s">
        <v>157</v>
      </c>
      <c r="AV492" s="14" t="s">
        <v>156</v>
      </c>
      <c r="AW492" s="14" t="s">
        <v>34</v>
      </c>
      <c r="AX492" s="14" t="s">
        <v>86</v>
      </c>
      <c r="AY492" s="253" t="s">
        <v>151</v>
      </c>
    </row>
    <row r="493" s="12" customFormat="1" ht="22.8" customHeight="1">
      <c r="A493" s="12"/>
      <c r="B493" s="202"/>
      <c r="C493" s="203"/>
      <c r="D493" s="204" t="s">
        <v>77</v>
      </c>
      <c r="E493" s="215" t="s">
        <v>752</v>
      </c>
      <c r="F493" s="215" t="s">
        <v>753</v>
      </c>
      <c r="G493" s="203"/>
      <c r="H493" s="203"/>
      <c r="I493" s="206"/>
      <c r="J493" s="216">
        <f>BK493</f>
        <v>0</v>
      </c>
      <c r="K493" s="203"/>
      <c r="L493" s="207"/>
      <c r="M493" s="208"/>
      <c r="N493" s="209"/>
      <c r="O493" s="209"/>
      <c r="P493" s="210">
        <f>SUM(P494:P517)</f>
        <v>0</v>
      </c>
      <c r="Q493" s="209"/>
      <c r="R493" s="210">
        <f>SUM(R494:R517)</f>
        <v>0.28368110000000002</v>
      </c>
      <c r="S493" s="209"/>
      <c r="T493" s="211">
        <f>SUM(T494:T517)</f>
        <v>0.095829399999999995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2" t="s">
        <v>157</v>
      </c>
      <c r="AT493" s="213" t="s">
        <v>77</v>
      </c>
      <c r="AU493" s="213" t="s">
        <v>86</v>
      </c>
      <c r="AY493" s="212" t="s">
        <v>151</v>
      </c>
      <c r="BK493" s="214">
        <f>SUM(BK494:BK517)</f>
        <v>0</v>
      </c>
    </row>
    <row r="494" s="2" customFormat="1" ht="24.15" customHeight="1">
      <c r="A494" s="38"/>
      <c r="B494" s="39"/>
      <c r="C494" s="217" t="s">
        <v>754</v>
      </c>
      <c r="D494" s="217" t="s">
        <v>153</v>
      </c>
      <c r="E494" s="218" t="s">
        <v>755</v>
      </c>
      <c r="F494" s="219" t="s">
        <v>756</v>
      </c>
      <c r="G494" s="220" t="s">
        <v>90</v>
      </c>
      <c r="H494" s="221">
        <v>190.38999999999999</v>
      </c>
      <c r="I494" s="222"/>
      <c r="J494" s="223">
        <f>ROUND(I494*H494,2)</f>
        <v>0</v>
      </c>
      <c r="K494" s="224"/>
      <c r="L494" s="44"/>
      <c r="M494" s="225" t="s">
        <v>1</v>
      </c>
      <c r="N494" s="226" t="s">
        <v>44</v>
      </c>
      <c r="O494" s="91"/>
      <c r="P494" s="227">
        <f>O494*H494</f>
        <v>0</v>
      </c>
      <c r="Q494" s="227">
        <v>0</v>
      </c>
      <c r="R494" s="227">
        <f>Q494*H494</f>
        <v>0</v>
      </c>
      <c r="S494" s="227">
        <v>0.00014999999999999999</v>
      </c>
      <c r="T494" s="228">
        <f>S494*H494</f>
        <v>0.028558499999999997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232</v>
      </c>
      <c r="AT494" s="229" t="s">
        <v>153</v>
      </c>
      <c r="AU494" s="229" t="s">
        <v>157</v>
      </c>
      <c r="AY494" s="17" t="s">
        <v>151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157</v>
      </c>
      <c r="BK494" s="230">
        <f>ROUND(I494*H494,2)</f>
        <v>0</v>
      </c>
      <c r="BL494" s="17" t="s">
        <v>232</v>
      </c>
      <c r="BM494" s="229" t="s">
        <v>757</v>
      </c>
    </row>
    <row r="495" s="13" customFormat="1">
      <c r="A495" s="13"/>
      <c r="B495" s="231"/>
      <c r="C495" s="232"/>
      <c r="D495" s="233" t="s">
        <v>159</v>
      </c>
      <c r="E495" s="234" t="s">
        <v>1</v>
      </c>
      <c r="F495" s="235" t="s">
        <v>93</v>
      </c>
      <c r="G495" s="232"/>
      <c r="H495" s="236">
        <v>54.305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159</v>
      </c>
      <c r="AU495" s="242" t="s">
        <v>157</v>
      </c>
      <c r="AV495" s="13" t="s">
        <v>157</v>
      </c>
      <c r="AW495" s="13" t="s">
        <v>34</v>
      </c>
      <c r="AX495" s="13" t="s">
        <v>78</v>
      </c>
      <c r="AY495" s="242" t="s">
        <v>151</v>
      </c>
    </row>
    <row r="496" s="13" customFormat="1">
      <c r="A496" s="13"/>
      <c r="B496" s="231"/>
      <c r="C496" s="232"/>
      <c r="D496" s="233" t="s">
        <v>159</v>
      </c>
      <c r="E496" s="234" t="s">
        <v>1</v>
      </c>
      <c r="F496" s="235" t="s">
        <v>97</v>
      </c>
      <c r="G496" s="232"/>
      <c r="H496" s="236">
        <v>158.69999999999999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159</v>
      </c>
      <c r="AU496" s="242" t="s">
        <v>157</v>
      </c>
      <c r="AV496" s="13" t="s">
        <v>157</v>
      </c>
      <c r="AW496" s="13" t="s">
        <v>34</v>
      </c>
      <c r="AX496" s="13" t="s">
        <v>78</v>
      </c>
      <c r="AY496" s="242" t="s">
        <v>151</v>
      </c>
    </row>
    <row r="497" s="13" customFormat="1">
      <c r="A497" s="13"/>
      <c r="B497" s="231"/>
      <c r="C497" s="232"/>
      <c r="D497" s="233" t="s">
        <v>159</v>
      </c>
      <c r="E497" s="234" t="s">
        <v>1</v>
      </c>
      <c r="F497" s="235" t="s">
        <v>208</v>
      </c>
      <c r="G497" s="232"/>
      <c r="H497" s="236">
        <v>-22.614999999999998</v>
      </c>
      <c r="I497" s="237"/>
      <c r="J497" s="232"/>
      <c r="K497" s="232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159</v>
      </c>
      <c r="AU497" s="242" t="s">
        <v>157</v>
      </c>
      <c r="AV497" s="13" t="s">
        <v>157</v>
      </c>
      <c r="AW497" s="13" t="s">
        <v>34</v>
      </c>
      <c r="AX497" s="13" t="s">
        <v>78</v>
      </c>
      <c r="AY497" s="242" t="s">
        <v>151</v>
      </c>
    </row>
    <row r="498" s="14" customFormat="1">
      <c r="A498" s="14"/>
      <c r="B498" s="243"/>
      <c r="C498" s="244"/>
      <c r="D498" s="233" t="s">
        <v>159</v>
      </c>
      <c r="E498" s="245" t="s">
        <v>1</v>
      </c>
      <c r="F498" s="246" t="s">
        <v>163</v>
      </c>
      <c r="G498" s="244"/>
      <c r="H498" s="247">
        <v>190.38999999999999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159</v>
      </c>
      <c r="AU498" s="253" t="s">
        <v>157</v>
      </c>
      <c r="AV498" s="14" t="s">
        <v>156</v>
      </c>
      <c r="AW498" s="14" t="s">
        <v>34</v>
      </c>
      <c r="AX498" s="14" t="s">
        <v>86</v>
      </c>
      <c r="AY498" s="253" t="s">
        <v>151</v>
      </c>
    </row>
    <row r="499" s="2" customFormat="1" ht="14.4" customHeight="1">
      <c r="A499" s="38"/>
      <c r="B499" s="39"/>
      <c r="C499" s="217" t="s">
        <v>758</v>
      </c>
      <c r="D499" s="217" t="s">
        <v>153</v>
      </c>
      <c r="E499" s="218" t="s">
        <v>759</v>
      </c>
      <c r="F499" s="219" t="s">
        <v>760</v>
      </c>
      <c r="G499" s="220" t="s">
        <v>90</v>
      </c>
      <c r="H499" s="221">
        <v>190.38999999999999</v>
      </c>
      <c r="I499" s="222"/>
      <c r="J499" s="223">
        <f>ROUND(I499*H499,2)</f>
        <v>0</v>
      </c>
      <c r="K499" s="224"/>
      <c r="L499" s="44"/>
      <c r="M499" s="225" t="s">
        <v>1</v>
      </c>
      <c r="N499" s="226" t="s">
        <v>44</v>
      </c>
      <c r="O499" s="91"/>
      <c r="P499" s="227">
        <f>O499*H499</f>
        <v>0</v>
      </c>
      <c r="Q499" s="227">
        <v>0.001</v>
      </c>
      <c r="R499" s="227">
        <f>Q499*H499</f>
        <v>0.19039</v>
      </c>
      <c r="S499" s="227">
        <v>0.00031</v>
      </c>
      <c r="T499" s="228">
        <f>S499*H499</f>
        <v>0.059020899999999994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232</v>
      </c>
      <c r="AT499" s="229" t="s">
        <v>153</v>
      </c>
      <c r="AU499" s="229" t="s">
        <v>157</v>
      </c>
      <c r="AY499" s="17" t="s">
        <v>151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157</v>
      </c>
      <c r="BK499" s="230">
        <f>ROUND(I499*H499,2)</f>
        <v>0</v>
      </c>
      <c r="BL499" s="17" t="s">
        <v>232</v>
      </c>
      <c r="BM499" s="229" t="s">
        <v>761</v>
      </c>
    </row>
    <row r="500" s="13" customFormat="1">
      <c r="A500" s="13"/>
      <c r="B500" s="231"/>
      <c r="C500" s="232"/>
      <c r="D500" s="233" t="s">
        <v>159</v>
      </c>
      <c r="E500" s="234" t="s">
        <v>1</v>
      </c>
      <c r="F500" s="235" t="s">
        <v>97</v>
      </c>
      <c r="G500" s="232"/>
      <c r="H500" s="236">
        <v>158.69999999999999</v>
      </c>
      <c r="I500" s="237"/>
      <c r="J500" s="232"/>
      <c r="K500" s="232"/>
      <c r="L500" s="238"/>
      <c r="M500" s="239"/>
      <c r="N500" s="240"/>
      <c r="O500" s="240"/>
      <c r="P500" s="240"/>
      <c r="Q500" s="240"/>
      <c r="R500" s="240"/>
      <c r="S500" s="240"/>
      <c r="T500" s="24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2" t="s">
        <v>159</v>
      </c>
      <c r="AU500" s="242" t="s">
        <v>157</v>
      </c>
      <c r="AV500" s="13" t="s">
        <v>157</v>
      </c>
      <c r="AW500" s="13" t="s">
        <v>34</v>
      </c>
      <c r="AX500" s="13" t="s">
        <v>78</v>
      </c>
      <c r="AY500" s="242" t="s">
        <v>151</v>
      </c>
    </row>
    <row r="501" s="13" customFormat="1">
      <c r="A501" s="13"/>
      <c r="B501" s="231"/>
      <c r="C501" s="232"/>
      <c r="D501" s="233" t="s">
        <v>159</v>
      </c>
      <c r="E501" s="234" t="s">
        <v>1</v>
      </c>
      <c r="F501" s="235" t="s">
        <v>93</v>
      </c>
      <c r="G501" s="232"/>
      <c r="H501" s="236">
        <v>54.305</v>
      </c>
      <c r="I501" s="237"/>
      <c r="J501" s="232"/>
      <c r="K501" s="232"/>
      <c r="L501" s="238"/>
      <c r="M501" s="239"/>
      <c r="N501" s="240"/>
      <c r="O501" s="240"/>
      <c r="P501" s="240"/>
      <c r="Q501" s="240"/>
      <c r="R501" s="240"/>
      <c r="S501" s="240"/>
      <c r="T501" s="241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2" t="s">
        <v>159</v>
      </c>
      <c r="AU501" s="242" t="s">
        <v>157</v>
      </c>
      <c r="AV501" s="13" t="s">
        <v>157</v>
      </c>
      <c r="AW501" s="13" t="s">
        <v>34</v>
      </c>
      <c r="AX501" s="13" t="s">
        <v>78</v>
      </c>
      <c r="AY501" s="242" t="s">
        <v>151</v>
      </c>
    </row>
    <row r="502" s="13" customFormat="1">
      <c r="A502" s="13"/>
      <c r="B502" s="231"/>
      <c r="C502" s="232"/>
      <c r="D502" s="233" t="s">
        <v>159</v>
      </c>
      <c r="E502" s="234" t="s">
        <v>1</v>
      </c>
      <c r="F502" s="235" t="s">
        <v>208</v>
      </c>
      <c r="G502" s="232"/>
      <c r="H502" s="236">
        <v>-22.614999999999998</v>
      </c>
      <c r="I502" s="237"/>
      <c r="J502" s="232"/>
      <c r="K502" s="232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159</v>
      </c>
      <c r="AU502" s="242" t="s">
        <v>157</v>
      </c>
      <c r="AV502" s="13" t="s">
        <v>157</v>
      </c>
      <c r="AW502" s="13" t="s">
        <v>34</v>
      </c>
      <c r="AX502" s="13" t="s">
        <v>78</v>
      </c>
      <c r="AY502" s="242" t="s">
        <v>151</v>
      </c>
    </row>
    <row r="503" s="14" customFormat="1">
      <c r="A503" s="14"/>
      <c r="B503" s="243"/>
      <c r="C503" s="244"/>
      <c r="D503" s="233" t="s">
        <v>159</v>
      </c>
      <c r="E503" s="245" t="s">
        <v>1</v>
      </c>
      <c r="F503" s="246" t="s">
        <v>163</v>
      </c>
      <c r="G503" s="244"/>
      <c r="H503" s="247">
        <v>190.38999999999999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159</v>
      </c>
      <c r="AU503" s="253" t="s">
        <v>157</v>
      </c>
      <c r="AV503" s="14" t="s">
        <v>156</v>
      </c>
      <c r="AW503" s="14" t="s">
        <v>34</v>
      </c>
      <c r="AX503" s="14" t="s">
        <v>86</v>
      </c>
      <c r="AY503" s="253" t="s">
        <v>151</v>
      </c>
    </row>
    <row r="504" s="2" customFormat="1" ht="24.15" customHeight="1">
      <c r="A504" s="38"/>
      <c r="B504" s="39"/>
      <c r="C504" s="217" t="s">
        <v>762</v>
      </c>
      <c r="D504" s="217" t="s">
        <v>153</v>
      </c>
      <c r="E504" s="218" t="s">
        <v>763</v>
      </c>
      <c r="F504" s="219" t="s">
        <v>764</v>
      </c>
      <c r="G504" s="220" t="s">
        <v>90</v>
      </c>
      <c r="H504" s="221">
        <v>33</v>
      </c>
      <c r="I504" s="222"/>
      <c r="J504" s="223">
        <f>ROUND(I504*H504,2)</f>
        <v>0</v>
      </c>
      <c r="K504" s="224"/>
      <c r="L504" s="44"/>
      <c r="M504" s="225" t="s">
        <v>1</v>
      </c>
      <c r="N504" s="226" t="s">
        <v>44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0.00025000000000000001</v>
      </c>
      <c r="T504" s="228">
        <f>S504*H504</f>
        <v>0.0082500000000000004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232</v>
      </c>
      <c r="AT504" s="229" t="s">
        <v>153</v>
      </c>
      <c r="AU504" s="229" t="s">
        <v>157</v>
      </c>
      <c r="AY504" s="17" t="s">
        <v>151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157</v>
      </c>
      <c r="BK504" s="230">
        <f>ROUND(I504*H504,2)</f>
        <v>0</v>
      </c>
      <c r="BL504" s="17" t="s">
        <v>232</v>
      </c>
      <c r="BM504" s="229" t="s">
        <v>765</v>
      </c>
    </row>
    <row r="505" s="13" customFormat="1">
      <c r="A505" s="13"/>
      <c r="B505" s="231"/>
      <c r="C505" s="232"/>
      <c r="D505" s="233" t="s">
        <v>159</v>
      </c>
      <c r="E505" s="234" t="s">
        <v>1</v>
      </c>
      <c r="F505" s="235" t="s">
        <v>766</v>
      </c>
      <c r="G505" s="232"/>
      <c r="H505" s="236">
        <v>22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159</v>
      </c>
      <c r="AU505" s="242" t="s">
        <v>157</v>
      </c>
      <c r="AV505" s="13" t="s">
        <v>157</v>
      </c>
      <c r="AW505" s="13" t="s">
        <v>34</v>
      </c>
      <c r="AX505" s="13" t="s">
        <v>78</v>
      </c>
      <c r="AY505" s="242" t="s">
        <v>151</v>
      </c>
    </row>
    <row r="506" s="13" customFormat="1">
      <c r="A506" s="13"/>
      <c r="B506" s="231"/>
      <c r="C506" s="232"/>
      <c r="D506" s="233" t="s">
        <v>159</v>
      </c>
      <c r="E506" s="234" t="s">
        <v>1</v>
      </c>
      <c r="F506" s="235" t="s">
        <v>767</v>
      </c>
      <c r="G506" s="232"/>
      <c r="H506" s="236">
        <v>11</v>
      </c>
      <c r="I506" s="237"/>
      <c r="J506" s="232"/>
      <c r="K506" s="232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159</v>
      </c>
      <c r="AU506" s="242" t="s">
        <v>157</v>
      </c>
      <c r="AV506" s="13" t="s">
        <v>157</v>
      </c>
      <c r="AW506" s="13" t="s">
        <v>34</v>
      </c>
      <c r="AX506" s="13" t="s">
        <v>78</v>
      </c>
      <c r="AY506" s="242" t="s">
        <v>151</v>
      </c>
    </row>
    <row r="507" s="14" customFormat="1">
      <c r="A507" s="14"/>
      <c r="B507" s="243"/>
      <c r="C507" s="244"/>
      <c r="D507" s="233" t="s">
        <v>159</v>
      </c>
      <c r="E507" s="245" t="s">
        <v>1</v>
      </c>
      <c r="F507" s="246" t="s">
        <v>163</v>
      </c>
      <c r="G507" s="244"/>
      <c r="H507" s="247">
        <v>33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159</v>
      </c>
      <c r="AU507" s="253" t="s">
        <v>157</v>
      </c>
      <c r="AV507" s="14" t="s">
        <v>156</v>
      </c>
      <c r="AW507" s="14" t="s">
        <v>34</v>
      </c>
      <c r="AX507" s="14" t="s">
        <v>86</v>
      </c>
      <c r="AY507" s="253" t="s">
        <v>151</v>
      </c>
    </row>
    <row r="508" s="2" customFormat="1" ht="24.15" customHeight="1">
      <c r="A508" s="38"/>
      <c r="B508" s="39"/>
      <c r="C508" s="217" t="s">
        <v>768</v>
      </c>
      <c r="D508" s="217" t="s">
        <v>153</v>
      </c>
      <c r="E508" s="218" t="s">
        <v>769</v>
      </c>
      <c r="F508" s="219" t="s">
        <v>770</v>
      </c>
      <c r="G508" s="220" t="s">
        <v>90</v>
      </c>
      <c r="H508" s="221">
        <v>190.38999999999999</v>
      </c>
      <c r="I508" s="222"/>
      <c r="J508" s="223">
        <f>ROUND(I508*H508,2)</f>
        <v>0</v>
      </c>
      <c r="K508" s="224"/>
      <c r="L508" s="44"/>
      <c r="M508" s="225" t="s">
        <v>1</v>
      </c>
      <c r="N508" s="226" t="s">
        <v>44</v>
      </c>
      <c r="O508" s="91"/>
      <c r="P508" s="227">
        <f>O508*H508</f>
        <v>0</v>
      </c>
      <c r="Q508" s="227">
        <v>0.00020000000000000001</v>
      </c>
      <c r="R508" s="227">
        <f>Q508*H508</f>
        <v>0.038078000000000001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232</v>
      </c>
      <c r="AT508" s="229" t="s">
        <v>153</v>
      </c>
      <c r="AU508" s="229" t="s">
        <v>157</v>
      </c>
      <c r="AY508" s="17" t="s">
        <v>151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157</v>
      </c>
      <c r="BK508" s="230">
        <f>ROUND(I508*H508,2)</f>
        <v>0</v>
      </c>
      <c r="BL508" s="17" t="s">
        <v>232</v>
      </c>
      <c r="BM508" s="229" t="s">
        <v>771</v>
      </c>
    </row>
    <row r="509" s="13" customFormat="1">
      <c r="A509" s="13"/>
      <c r="B509" s="231"/>
      <c r="C509" s="232"/>
      <c r="D509" s="233" t="s">
        <v>159</v>
      </c>
      <c r="E509" s="234" t="s">
        <v>1</v>
      </c>
      <c r="F509" s="235" t="s">
        <v>93</v>
      </c>
      <c r="G509" s="232"/>
      <c r="H509" s="236">
        <v>54.305</v>
      </c>
      <c r="I509" s="237"/>
      <c r="J509" s="232"/>
      <c r="K509" s="232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159</v>
      </c>
      <c r="AU509" s="242" t="s">
        <v>157</v>
      </c>
      <c r="AV509" s="13" t="s">
        <v>157</v>
      </c>
      <c r="AW509" s="13" t="s">
        <v>34</v>
      </c>
      <c r="AX509" s="13" t="s">
        <v>78</v>
      </c>
      <c r="AY509" s="242" t="s">
        <v>151</v>
      </c>
    </row>
    <row r="510" s="13" customFormat="1">
      <c r="A510" s="13"/>
      <c r="B510" s="231"/>
      <c r="C510" s="232"/>
      <c r="D510" s="233" t="s">
        <v>159</v>
      </c>
      <c r="E510" s="234" t="s">
        <v>1</v>
      </c>
      <c r="F510" s="235" t="s">
        <v>97</v>
      </c>
      <c r="G510" s="232"/>
      <c r="H510" s="236">
        <v>158.69999999999999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159</v>
      </c>
      <c r="AU510" s="242" t="s">
        <v>157</v>
      </c>
      <c r="AV510" s="13" t="s">
        <v>157</v>
      </c>
      <c r="AW510" s="13" t="s">
        <v>34</v>
      </c>
      <c r="AX510" s="13" t="s">
        <v>78</v>
      </c>
      <c r="AY510" s="242" t="s">
        <v>151</v>
      </c>
    </row>
    <row r="511" s="13" customFormat="1">
      <c r="A511" s="13"/>
      <c r="B511" s="231"/>
      <c r="C511" s="232"/>
      <c r="D511" s="233" t="s">
        <v>159</v>
      </c>
      <c r="E511" s="234" t="s">
        <v>1</v>
      </c>
      <c r="F511" s="235" t="s">
        <v>208</v>
      </c>
      <c r="G511" s="232"/>
      <c r="H511" s="236">
        <v>-22.614999999999998</v>
      </c>
      <c r="I511" s="237"/>
      <c r="J511" s="232"/>
      <c r="K511" s="232"/>
      <c r="L511" s="238"/>
      <c r="M511" s="239"/>
      <c r="N511" s="240"/>
      <c r="O511" s="240"/>
      <c r="P511" s="240"/>
      <c r="Q511" s="240"/>
      <c r="R511" s="240"/>
      <c r="S511" s="240"/>
      <c r="T511" s="24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2" t="s">
        <v>159</v>
      </c>
      <c r="AU511" s="242" t="s">
        <v>157</v>
      </c>
      <c r="AV511" s="13" t="s">
        <v>157</v>
      </c>
      <c r="AW511" s="13" t="s">
        <v>34</v>
      </c>
      <c r="AX511" s="13" t="s">
        <v>78</v>
      </c>
      <c r="AY511" s="242" t="s">
        <v>151</v>
      </c>
    </row>
    <row r="512" s="14" customFormat="1">
      <c r="A512" s="14"/>
      <c r="B512" s="243"/>
      <c r="C512" s="244"/>
      <c r="D512" s="233" t="s">
        <v>159</v>
      </c>
      <c r="E512" s="245" t="s">
        <v>1</v>
      </c>
      <c r="F512" s="246" t="s">
        <v>163</v>
      </c>
      <c r="G512" s="244"/>
      <c r="H512" s="247">
        <v>190.38999999999999</v>
      </c>
      <c r="I512" s="248"/>
      <c r="J512" s="244"/>
      <c r="K512" s="244"/>
      <c r="L512" s="249"/>
      <c r="M512" s="250"/>
      <c r="N512" s="251"/>
      <c r="O512" s="251"/>
      <c r="P512" s="251"/>
      <c r="Q512" s="251"/>
      <c r="R512" s="251"/>
      <c r="S512" s="251"/>
      <c r="T512" s="25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3" t="s">
        <v>159</v>
      </c>
      <c r="AU512" s="253" t="s">
        <v>157</v>
      </c>
      <c r="AV512" s="14" t="s">
        <v>156</v>
      </c>
      <c r="AW512" s="14" t="s">
        <v>34</v>
      </c>
      <c r="AX512" s="14" t="s">
        <v>86</v>
      </c>
      <c r="AY512" s="253" t="s">
        <v>151</v>
      </c>
    </row>
    <row r="513" s="2" customFormat="1" ht="24.15" customHeight="1">
      <c r="A513" s="38"/>
      <c r="B513" s="39"/>
      <c r="C513" s="217" t="s">
        <v>772</v>
      </c>
      <c r="D513" s="217" t="s">
        <v>153</v>
      </c>
      <c r="E513" s="218" t="s">
        <v>773</v>
      </c>
      <c r="F513" s="219" t="s">
        <v>774</v>
      </c>
      <c r="G513" s="220" t="s">
        <v>90</v>
      </c>
      <c r="H513" s="221">
        <v>190.38999999999999</v>
      </c>
      <c r="I513" s="222"/>
      <c r="J513" s="223">
        <f>ROUND(I513*H513,2)</f>
        <v>0</v>
      </c>
      <c r="K513" s="224"/>
      <c r="L513" s="44"/>
      <c r="M513" s="225" t="s">
        <v>1</v>
      </c>
      <c r="N513" s="226" t="s">
        <v>44</v>
      </c>
      <c r="O513" s="91"/>
      <c r="P513" s="227">
        <f>O513*H513</f>
        <v>0</v>
      </c>
      <c r="Q513" s="227">
        <v>0.00029</v>
      </c>
      <c r="R513" s="227">
        <f>Q513*H513</f>
        <v>0.055213099999999994</v>
      </c>
      <c r="S513" s="227">
        <v>0</v>
      </c>
      <c r="T513" s="228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9" t="s">
        <v>232</v>
      </c>
      <c r="AT513" s="229" t="s">
        <v>153</v>
      </c>
      <c r="AU513" s="229" t="s">
        <v>157</v>
      </c>
      <c r="AY513" s="17" t="s">
        <v>151</v>
      </c>
      <c r="BE513" s="230">
        <f>IF(N513="základní",J513,0)</f>
        <v>0</v>
      </c>
      <c r="BF513" s="230">
        <f>IF(N513="snížená",J513,0)</f>
        <v>0</v>
      </c>
      <c r="BG513" s="230">
        <f>IF(N513="zákl. přenesená",J513,0)</f>
        <v>0</v>
      </c>
      <c r="BH513" s="230">
        <f>IF(N513="sníž. přenesená",J513,0)</f>
        <v>0</v>
      </c>
      <c r="BI513" s="230">
        <f>IF(N513="nulová",J513,0)</f>
        <v>0</v>
      </c>
      <c r="BJ513" s="17" t="s">
        <v>157</v>
      </c>
      <c r="BK513" s="230">
        <f>ROUND(I513*H513,2)</f>
        <v>0</v>
      </c>
      <c r="BL513" s="17" t="s">
        <v>232</v>
      </c>
      <c r="BM513" s="229" t="s">
        <v>775</v>
      </c>
    </row>
    <row r="514" s="13" customFormat="1">
      <c r="A514" s="13"/>
      <c r="B514" s="231"/>
      <c r="C514" s="232"/>
      <c r="D514" s="233" t="s">
        <v>159</v>
      </c>
      <c r="E514" s="234" t="s">
        <v>1</v>
      </c>
      <c r="F514" s="235" t="s">
        <v>93</v>
      </c>
      <c r="G514" s="232"/>
      <c r="H514" s="236">
        <v>54.305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159</v>
      </c>
      <c r="AU514" s="242" t="s">
        <v>157</v>
      </c>
      <c r="AV514" s="13" t="s">
        <v>157</v>
      </c>
      <c r="AW514" s="13" t="s">
        <v>34</v>
      </c>
      <c r="AX514" s="13" t="s">
        <v>78</v>
      </c>
      <c r="AY514" s="242" t="s">
        <v>151</v>
      </c>
    </row>
    <row r="515" s="13" customFormat="1">
      <c r="A515" s="13"/>
      <c r="B515" s="231"/>
      <c r="C515" s="232"/>
      <c r="D515" s="233" t="s">
        <v>159</v>
      </c>
      <c r="E515" s="234" t="s">
        <v>1</v>
      </c>
      <c r="F515" s="235" t="s">
        <v>97</v>
      </c>
      <c r="G515" s="232"/>
      <c r="H515" s="236">
        <v>158.69999999999999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159</v>
      </c>
      <c r="AU515" s="242" t="s">
        <v>157</v>
      </c>
      <c r="AV515" s="13" t="s">
        <v>157</v>
      </c>
      <c r="AW515" s="13" t="s">
        <v>34</v>
      </c>
      <c r="AX515" s="13" t="s">
        <v>78</v>
      </c>
      <c r="AY515" s="242" t="s">
        <v>151</v>
      </c>
    </row>
    <row r="516" s="13" customFormat="1">
      <c r="A516" s="13"/>
      <c r="B516" s="231"/>
      <c r="C516" s="232"/>
      <c r="D516" s="233" t="s">
        <v>159</v>
      </c>
      <c r="E516" s="234" t="s">
        <v>1</v>
      </c>
      <c r="F516" s="235" t="s">
        <v>208</v>
      </c>
      <c r="G516" s="232"/>
      <c r="H516" s="236">
        <v>-22.614999999999998</v>
      </c>
      <c r="I516" s="237"/>
      <c r="J516" s="232"/>
      <c r="K516" s="232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159</v>
      </c>
      <c r="AU516" s="242" t="s">
        <v>157</v>
      </c>
      <c r="AV516" s="13" t="s">
        <v>157</v>
      </c>
      <c r="AW516" s="13" t="s">
        <v>34</v>
      </c>
      <c r="AX516" s="13" t="s">
        <v>78</v>
      </c>
      <c r="AY516" s="242" t="s">
        <v>151</v>
      </c>
    </row>
    <row r="517" s="14" customFormat="1">
      <c r="A517" s="14"/>
      <c r="B517" s="243"/>
      <c r="C517" s="244"/>
      <c r="D517" s="233" t="s">
        <v>159</v>
      </c>
      <c r="E517" s="245" t="s">
        <v>1</v>
      </c>
      <c r="F517" s="246" t="s">
        <v>163</v>
      </c>
      <c r="G517" s="244"/>
      <c r="H517" s="247">
        <v>190.38999999999999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159</v>
      </c>
      <c r="AU517" s="253" t="s">
        <v>157</v>
      </c>
      <c r="AV517" s="14" t="s">
        <v>156</v>
      </c>
      <c r="AW517" s="14" t="s">
        <v>34</v>
      </c>
      <c r="AX517" s="14" t="s">
        <v>86</v>
      </c>
      <c r="AY517" s="253" t="s">
        <v>151</v>
      </c>
    </row>
    <row r="518" s="12" customFormat="1" ht="25.92" customHeight="1">
      <c r="A518" s="12"/>
      <c r="B518" s="202"/>
      <c r="C518" s="203"/>
      <c r="D518" s="204" t="s">
        <v>77</v>
      </c>
      <c r="E518" s="205" t="s">
        <v>776</v>
      </c>
      <c r="F518" s="205" t="s">
        <v>777</v>
      </c>
      <c r="G518" s="203"/>
      <c r="H518" s="203"/>
      <c r="I518" s="206"/>
      <c r="J518" s="189">
        <f>BK518</f>
        <v>0</v>
      </c>
      <c r="K518" s="203"/>
      <c r="L518" s="207"/>
      <c r="M518" s="208"/>
      <c r="N518" s="209"/>
      <c r="O518" s="209"/>
      <c r="P518" s="210">
        <f>P519+P522</f>
        <v>0</v>
      </c>
      <c r="Q518" s="209"/>
      <c r="R518" s="210">
        <f>R519+R522</f>
        <v>0</v>
      </c>
      <c r="S518" s="209"/>
      <c r="T518" s="211">
        <f>T519+T522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2" t="s">
        <v>177</v>
      </c>
      <c r="AT518" s="213" t="s">
        <v>77</v>
      </c>
      <c r="AU518" s="213" t="s">
        <v>78</v>
      </c>
      <c r="AY518" s="212" t="s">
        <v>151</v>
      </c>
      <c r="BK518" s="214">
        <f>BK519+BK522</f>
        <v>0</v>
      </c>
    </row>
    <row r="519" s="12" customFormat="1" ht="22.8" customHeight="1">
      <c r="A519" s="12"/>
      <c r="B519" s="202"/>
      <c r="C519" s="203"/>
      <c r="D519" s="204" t="s">
        <v>77</v>
      </c>
      <c r="E519" s="215" t="s">
        <v>778</v>
      </c>
      <c r="F519" s="215" t="s">
        <v>779</v>
      </c>
      <c r="G519" s="203"/>
      <c r="H519" s="203"/>
      <c r="I519" s="206"/>
      <c r="J519" s="216">
        <f>BK519</f>
        <v>0</v>
      </c>
      <c r="K519" s="203"/>
      <c r="L519" s="207"/>
      <c r="M519" s="208"/>
      <c r="N519" s="209"/>
      <c r="O519" s="209"/>
      <c r="P519" s="210">
        <f>SUM(P520:P521)</f>
        <v>0</v>
      </c>
      <c r="Q519" s="209"/>
      <c r="R519" s="210">
        <f>SUM(R520:R521)</f>
        <v>0</v>
      </c>
      <c r="S519" s="209"/>
      <c r="T519" s="211">
        <f>SUM(T520:T521)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2" t="s">
        <v>177</v>
      </c>
      <c r="AT519" s="213" t="s">
        <v>77</v>
      </c>
      <c r="AU519" s="213" t="s">
        <v>86</v>
      </c>
      <c r="AY519" s="212" t="s">
        <v>151</v>
      </c>
      <c r="BK519" s="214">
        <f>SUM(BK520:BK521)</f>
        <v>0</v>
      </c>
    </row>
    <row r="520" s="2" customFormat="1" ht="14.4" customHeight="1">
      <c r="A520" s="38"/>
      <c r="B520" s="39"/>
      <c r="C520" s="217" t="s">
        <v>780</v>
      </c>
      <c r="D520" s="217" t="s">
        <v>153</v>
      </c>
      <c r="E520" s="218" t="s">
        <v>781</v>
      </c>
      <c r="F520" s="219" t="s">
        <v>782</v>
      </c>
      <c r="G520" s="220" t="s">
        <v>375</v>
      </c>
      <c r="H520" s="221">
        <v>1</v>
      </c>
      <c r="I520" s="222"/>
      <c r="J520" s="223">
        <f>ROUND(I520*H520,2)</f>
        <v>0</v>
      </c>
      <c r="K520" s="224"/>
      <c r="L520" s="44"/>
      <c r="M520" s="225" t="s">
        <v>1</v>
      </c>
      <c r="N520" s="226" t="s">
        <v>44</v>
      </c>
      <c r="O520" s="91"/>
      <c r="P520" s="227">
        <f>O520*H520</f>
        <v>0</v>
      </c>
      <c r="Q520" s="227">
        <v>0</v>
      </c>
      <c r="R520" s="227">
        <f>Q520*H520</f>
        <v>0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783</v>
      </c>
      <c r="AT520" s="229" t="s">
        <v>153</v>
      </c>
      <c r="AU520" s="229" t="s">
        <v>157</v>
      </c>
      <c r="AY520" s="17" t="s">
        <v>151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157</v>
      </c>
      <c r="BK520" s="230">
        <f>ROUND(I520*H520,2)</f>
        <v>0</v>
      </c>
      <c r="BL520" s="17" t="s">
        <v>783</v>
      </c>
      <c r="BM520" s="229" t="s">
        <v>784</v>
      </c>
    </row>
    <row r="521" s="13" customFormat="1">
      <c r="A521" s="13"/>
      <c r="B521" s="231"/>
      <c r="C521" s="232"/>
      <c r="D521" s="233" t="s">
        <v>159</v>
      </c>
      <c r="E521" s="234" t="s">
        <v>1</v>
      </c>
      <c r="F521" s="235" t="s">
        <v>86</v>
      </c>
      <c r="G521" s="232"/>
      <c r="H521" s="236">
        <v>1</v>
      </c>
      <c r="I521" s="237"/>
      <c r="J521" s="232"/>
      <c r="K521" s="232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159</v>
      </c>
      <c r="AU521" s="242" t="s">
        <v>157</v>
      </c>
      <c r="AV521" s="13" t="s">
        <v>157</v>
      </c>
      <c r="AW521" s="13" t="s">
        <v>34</v>
      </c>
      <c r="AX521" s="13" t="s">
        <v>86</v>
      </c>
      <c r="AY521" s="242" t="s">
        <v>151</v>
      </c>
    </row>
    <row r="522" s="12" customFormat="1" ht="22.8" customHeight="1">
      <c r="A522" s="12"/>
      <c r="B522" s="202"/>
      <c r="C522" s="203"/>
      <c r="D522" s="204" t="s">
        <v>77</v>
      </c>
      <c r="E522" s="215" t="s">
        <v>785</v>
      </c>
      <c r="F522" s="215" t="s">
        <v>786</v>
      </c>
      <c r="G522" s="203"/>
      <c r="H522" s="203"/>
      <c r="I522" s="206"/>
      <c r="J522" s="216">
        <f>BK522</f>
        <v>0</v>
      </c>
      <c r="K522" s="203"/>
      <c r="L522" s="207"/>
      <c r="M522" s="208"/>
      <c r="N522" s="209"/>
      <c r="O522" s="209"/>
      <c r="P522" s="210">
        <f>SUM(P523:P524)</f>
        <v>0</v>
      </c>
      <c r="Q522" s="209"/>
      <c r="R522" s="210">
        <f>SUM(R523:R524)</f>
        <v>0</v>
      </c>
      <c r="S522" s="209"/>
      <c r="T522" s="211">
        <f>SUM(T523:T524)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2" t="s">
        <v>177</v>
      </c>
      <c r="AT522" s="213" t="s">
        <v>77</v>
      </c>
      <c r="AU522" s="213" t="s">
        <v>86</v>
      </c>
      <c r="AY522" s="212" t="s">
        <v>151</v>
      </c>
      <c r="BK522" s="214">
        <f>SUM(BK523:BK524)</f>
        <v>0</v>
      </c>
    </row>
    <row r="523" s="2" customFormat="1" ht="14.4" customHeight="1">
      <c r="A523" s="38"/>
      <c r="B523" s="39"/>
      <c r="C523" s="217" t="s">
        <v>787</v>
      </c>
      <c r="D523" s="217" t="s">
        <v>153</v>
      </c>
      <c r="E523" s="218" t="s">
        <v>788</v>
      </c>
      <c r="F523" s="219" t="s">
        <v>789</v>
      </c>
      <c r="G523" s="220" t="s">
        <v>475</v>
      </c>
      <c r="H523" s="275"/>
      <c r="I523" s="222"/>
      <c r="J523" s="223">
        <f>ROUND(I523*H523,2)</f>
        <v>0</v>
      </c>
      <c r="K523" s="224"/>
      <c r="L523" s="44"/>
      <c r="M523" s="225" t="s">
        <v>1</v>
      </c>
      <c r="N523" s="226" t="s">
        <v>44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783</v>
      </c>
      <c r="AT523" s="229" t="s">
        <v>153</v>
      </c>
      <c r="AU523" s="229" t="s">
        <v>157</v>
      </c>
      <c r="AY523" s="17" t="s">
        <v>151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157</v>
      </c>
      <c r="BK523" s="230">
        <f>ROUND(I523*H523,2)</f>
        <v>0</v>
      </c>
      <c r="BL523" s="17" t="s">
        <v>783</v>
      </c>
      <c r="BM523" s="229" t="s">
        <v>790</v>
      </c>
    </row>
    <row r="524" s="13" customFormat="1">
      <c r="A524" s="13"/>
      <c r="B524" s="231"/>
      <c r="C524" s="232"/>
      <c r="D524" s="233" t="s">
        <v>159</v>
      </c>
      <c r="E524" s="234" t="s">
        <v>1</v>
      </c>
      <c r="F524" s="235" t="s">
        <v>791</v>
      </c>
      <c r="G524" s="232"/>
      <c r="H524" s="236">
        <v>1.5</v>
      </c>
      <c r="I524" s="237"/>
      <c r="J524" s="232"/>
      <c r="K524" s="232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159</v>
      </c>
      <c r="AU524" s="242" t="s">
        <v>157</v>
      </c>
      <c r="AV524" s="13" t="s">
        <v>157</v>
      </c>
      <c r="AW524" s="13" t="s">
        <v>34</v>
      </c>
      <c r="AX524" s="13" t="s">
        <v>86</v>
      </c>
      <c r="AY524" s="242" t="s">
        <v>151</v>
      </c>
    </row>
    <row r="525" s="2" customFormat="1" ht="49.92" customHeight="1">
      <c r="A525" s="38"/>
      <c r="B525" s="39"/>
      <c r="C525" s="40"/>
      <c r="D525" s="40"/>
      <c r="E525" s="205" t="s">
        <v>792</v>
      </c>
      <c r="F525" s="205" t="s">
        <v>793</v>
      </c>
      <c r="G525" s="40"/>
      <c r="H525" s="40"/>
      <c r="I525" s="40"/>
      <c r="J525" s="189">
        <f>BK525</f>
        <v>0</v>
      </c>
      <c r="K525" s="40"/>
      <c r="L525" s="44"/>
      <c r="M525" s="276"/>
      <c r="N525" s="277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77</v>
      </c>
      <c r="AU525" s="17" t="s">
        <v>78</v>
      </c>
      <c r="AY525" s="17" t="s">
        <v>794</v>
      </c>
      <c r="BK525" s="230">
        <f>SUM(BK526:BK530)</f>
        <v>0</v>
      </c>
    </row>
    <row r="526" s="2" customFormat="1" ht="16.32" customHeight="1">
      <c r="A526" s="38"/>
      <c r="B526" s="39"/>
      <c r="C526" s="278" t="s">
        <v>1</v>
      </c>
      <c r="D526" s="278" t="s">
        <v>153</v>
      </c>
      <c r="E526" s="279" t="s">
        <v>1</v>
      </c>
      <c r="F526" s="280" t="s">
        <v>1</v>
      </c>
      <c r="G526" s="281" t="s">
        <v>1</v>
      </c>
      <c r="H526" s="282"/>
      <c r="I526" s="283"/>
      <c r="J526" s="284">
        <f>BK526</f>
        <v>0</v>
      </c>
      <c r="K526" s="224"/>
      <c r="L526" s="44"/>
      <c r="M526" s="285" t="s">
        <v>1</v>
      </c>
      <c r="N526" s="286" t="s">
        <v>44</v>
      </c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794</v>
      </c>
      <c r="AU526" s="17" t="s">
        <v>86</v>
      </c>
      <c r="AY526" s="17" t="s">
        <v>794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157</v>
      </c>
      <c r="BK526" s="230">
        <f>I526*H526</f>
        <v>0</v>
      </c>
    </row>
    <row r="527" s="2" customFormat="1" ht="16.32" customHeight="1">
      <c r="A527" s="38"/>
      <c r="B527" s="39"/>
      <c r="C527" s="278" t="s">
        <v>1</v>
      </c>
      <c r="D527" s="278" t="s">
        <v>153</v>
      </c>
      <c r="E527" s="279" t="s">
        <v>1</v>
      </c>
      <c r="F527" s="280" t="s">
        <v>1</v>
      </c>
      <c r="G527" s="281" t="s">
        <v>1</v>
      </c>
      <c r="H527" s="282"/>
      <c r="I527" s="283"/>
      <c r="J527" s="284">
        <f>BK527</f>
        <v>0</v>
      </c>
      <c r="K527" s="224"/>
      <c r="L527" s="44"/>
      <c r="M527" s="285" t="s">
        <v>1</v>
      </c>
      <c r="N527" s="286" t="s">
        <v>44</v>
      </c>
      <c r="O527" s="91"/>
      <c r="P527" s="91"/>
      <c r="Q527" s="91"/>
      <c r="R527" s="91"/>
      <c r="S527" s="91"/>
      <c r="T527" s="92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794</v>
      </c>
      <c r="AU527" s="17" t="s">
        <v>86</v>
      </c>
      <c r="AY527" s="17" t="s">
        <v>794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157</v>
      </c>
      <c r="BK527" s="230">
        <f>I527*H527</f>
        <v>0</v>
      </c>
    </row>
    <row r="528" s="2" customFormat="1" ht="16.32" customHeight="1">
      <c r="A528" s="38"/>
      <c r="B528" s="39"/>
      <c r="C528" s="278" t="s">
        <v>1</v>
      </c>
      <c r="D528" s="278" t="s">
        <v>153</v>
      </c>
      <c r="E528" s="279" t="s">
        <v>1</v>
      </c>
      <c r="F528" s="280" t="s">
        <v>1</v>
      </c>
      <c r="G528" s="281" t="s">
        <v>1</v>
      </c>
      <c r="H528" s="282"/>
      <c r="I528" s="283"/>
      <c r="J528" s="284">
        <f>BK528</f>
        <v>0</v>
      </c>
      <c r="K528" s="224"/>
      <c r="L528" s="44"/>
      <c r="M528" s="285" t="s">
        <v>1</v>
      </c>
      <c r="N528" s="286" t="s">
        <v>44</v>
      </c>
      <c r="O528" s="91"/>
      <c r="P528" s="91"/>
      <c r="Q528" s="91"/>
      <c r="R528" s="91"/>
      <c r="S528" s="91"/>
      <c r="T528" s="92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794</v>
      </c>
      <c r="AU528" s="17" t="s">
        <v>86</v>
      </c>
      <c r="AY528" s="17" t="s">
        <v>794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157</v>
      </c>
      <c r="BK528" s="230">
        <f>I528*H528</f>
        <v>0</v>
      </c>
    </row>
    <row r="529" s="2" customFormat="1" ht="16.32" customHeight="1">
      <c r="A529" s="38"/>
      <c r="B529" s="39"/>
      <c r="C529" s="278" t="s">
        <v>1</v>
      </c>
      <c r="D529" s="278" t="s">
        <v>153</v>
      </c>
      <c r="E529" s="279" t="s">
        <v>1</v>
      </c>
      <c r="F529" s="280" t="s">
        <v>1</v>
      </c>
      <c r="G529" s="281" t="s">
        <v>1</v>
      </c>
      <c r="H529" s="282"/>
      <c r="I529" s="283"/>
      <c r="J529" s="284">
        <f>BK529</f>
        <v>0</v>
      </c>
      <c r="K529" s="224"/>
      <c r="L529" s="44"/>
      <c r="M529" s="285" t="s">
        <v>1</v>
      </c>
      <c r="N529" s="286" t="s">
        <v>44</v>
      </c>
      <c r="O529" s="91"/>
      <c r="P529" s="91"/>
      <c r="Q529" s="91"/>
      <c r="R529" s="91"/>
      <c r="S529" s="91"/>
      <c r="T529" s="92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794</v>
      </c>
      <c r="AU529" s="17" t="s">
        <v>86</v>
      </c>
      <c r="AY529" s="17" t="s">
        <v>794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157</v>
      </c>
      <c r="BK529" s="230">
        <f>I529*H529</f>
        <v>0</v>
      </c>
    </row>
    <row r="530" s="2" customFormat="1" ht="16.32" customHeight="1">
      <c r="A530" s="38"/>
      <c r="B530" s="39"/>
      <c r="C530" s="278" t="s">
        <v>1</v>
      </c>
      <c r="D530" s="278" t="s">
        <v>153</v>
      </c>
      <c r="E530" s="279" t="s">
        <v>1</v>
      </c>
      <c r="F530" s="280" t="s">
        <v>1</v>
      </c>
      <c r="G530" s="281" t="s">
        <v>1</v>
      </c>
      <c r="H530" s="282"/>
      <c r="I530" s="283"/>
      <c r="J530" s="284">
        <f>BK530</f>
        <v>0</v>
      </c>
      <c r="K530" s="224"/>
      <c r="L530" s="44"/>
      <c r="M530" s="285" t="s">
        <v>1</v>
      </c>
      <c r="N530" s="286" t="s">
        <v>44</v>
      </c>
      <c r="O530" s="287"/>
      <c r="P530" s="287"/>
      <c r="Q530" s="287"/>
      <c r="R530" s="287"/>
      <c r="S530" s="287"/>
      <c r="T530" s="288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794</v>
      </c>
      <c r="AU530" s="17" t="s">
        <v>86</v>
      </c>
      <c r="AY530" s="17" t="s">
        <v>794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157</v>
      </c>
      <c r="BK530" s="230">
        <f>I530*H530</f>
        <v>0</v>
      </c>
    </row>
    <row r="531" s="2" customFormat="1" ht="6.96" customHeight="1">
      <c r="A531" s="38"/>
      <c r="B531" s="66"/>
      <c r="C531" s="67"/>
      <c r="D531" s="67"/>
      <c r="E531" s="67"/>
      <c r="F531" s="67"/>
      <c r="G531" s="67"/>
      <c r="H531" s="67"/>
      <c r="I531" s="67"/>
      <c r="J531" s="67"/>
      <c r="K531" s="67"/>
      <c r="L531" s="44"/>
      <c r="M531" s="38"/>
      <c r="O531" s="38"/>
      <c r="P531" s="38"/>
      <c r="Q531" s="38"/>
      <c r="R531" s="38"/>
      <c r="S531" s="38"/>
      <c r="T531" s="38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</row>
  </sheetData>
  <sheetProtection sheet="1" autoFilter="0" formatColumns="0" formatRows="0" objects="1" scenarios="1" spinCount="100000" saltValue="u+wpJwQNW1NhPNEGBFCvQd5ZqHqKxfHRp+FUV8G1KjVvgmiZRzx15ga5kpuDfaTMoD49jaDBDL5f3M7CL9VU9A==" hashValue="APjMQRdhz3gNMYr72f9eEDZKyOQ+s19jrpnxqXrIsF9fmwxXjTrtpOgu+ydHGFy10CdMaXFYcmO0nWL3TnzRNw==" algorithmName="SHA-512" password="CC35"/>
  <autoFilter ref="C142:K530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dataValidations count="2">
    <dataValidation type="list" allowBlank="1" showInputMessage="1" showErrorMessage="1" error="Povoleny jsou hodnoty K, M." sqref="D526:D531">
      <formula1>"K, M"</formula1>
    </dataValidation>
    <dataValidation type="list" allowBlank="1" showInputMessage="1" showErrorMessage="1" error="Povoleny jsou hodnoty základní, snížená, zákl. přenesená, sníž. přenesená, nulová." sqref="N526:N531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0"/>
    </row>
    <row r="4" s="1" customFormat="1" ht="24.96" customHeight="1">
      <c r="B4" s="20"/>
      <c r="C4" s="135" t="s">
        <v>795</v>
      </c>
      <c r="H4" s="20"/>
    </row>
    <row r="5" s="1" customFormat="1" ht="12" customHeight="1">
      <c r="B5" s="20"/>
      <c r="C5" s="289" t="s">
        <v>13</v>
      </c>
      <c r="D5" s="144" t="s">
        <v>14</v>
      </c>
      <c r="E5" s="1"/>
      <c r="F5" s="1"/>
      <c r="H5" s="20"/>
    </row>
    <row r="6" s="1" customFormat="1" ht="36.96" customHeight="1">
      <c r="B6" s="20"/>
      <c r="C6" s="290" t="s">
        <v>16</v>
      </c>
      <c r="D6" s="291" t="s">
        <v>17</v>
      </c>
      <c r="E6" s="1"/>
      <c r="F6" s="1"/>
      <c r="H6" s="20"/>
    </row>
    <row r="7" s="1" customFormat="1" ht="16.5" customHeight="1">
      <c r="B7" s="20"/>
      <c r="C7" s="137" t="s">
        <v>22</v>
      </c>
      <c r="D7" s="141" t="str">
        <f>'Rekapitulace stavby'!AN8</f>
        <v>23. 8. 2021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0"/>
      <c r="B9" s="292"/>
      <c r="C9" s="293" t="s">
        <v>59</v>
      </c>
      <c r="D9" s="294" t="s">
        <v>60</v>
      </c>
      <c r="E9" s="294" t="s">
        <v>138</v>
      </c>
      <c r="F9" s="295" t="s">
        <v>796</v>
      </c>
      <c r="G9" s="190"/>
      <c r="H9" s="292"/>
    </row>
    <row r="10" s="2" customFormat="1" ht="26.4" customHeight="1">
      <c r="A10" s="38"/>
      <c r="B10" s="44"/>
      <c r="C10" s="296" t="s">
        <v>797</v>
      </c>
      <c r="D10" s="296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297" t="s">
        <v>88</v>
      </c>
      <c r="D11" s="298" t="s">
        <v>89</v>
      </c>
      <c r="E11" s="299" t="s">
        <v>90</v>
      </c>
      <c r="F11" s="300">
        <v>22.614999999999998</v>
      </c>
      <c r="G11" s="38"/>
      <c r="H11" s="44"/>
    </row>
    <row r="12" s="2" customFormat="1" ht="16.8" customHeight="1">
      <c r="A12" s="38"/>
      <c r="B12" s="44"/>
      <c r="C12" s="301" t="s">
        <v>1</v>
      </c>
      <c r="D12" s="301" t="s">
        <v>798</v>
      </c>
      <c r="E12" s="17" t="s">
        <v>1</v>
      </c>
      <c r="F12" s="302">
        <v>22.614999999999998</v>
      </c>
      <c r="G12" s="38"/>
      <c r="H12" s="44"/>
    </row>
    <row r="13" s="2" customFormat="1" ht="16.8" customHeight="1">
      <c r="A13" s="38"/>
      <c r="B13" s="44"/>
      <c r="C13" s="303" t="s">
        <v>799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1" t="s">
        <v>205</v>
      </c>
      <c r="D14" s="301" t="s">
        <v>206</v>
      </c>
      <c r="E14" s="17" t="s">
        <v>90</v>
      </c>
      <c r="F14" s="302">
        <v>136.08500000000001</v>
      </c>
      <c r="G14" s="38"/>
      <c r="H14" s="44"/>
    </row>
    <row r="15" s="2" customFormat="1" ht="16.8" customHeight="1">
      <c r="A15" s="38"/>
      <c r="B15" s="44"/>
      <c r="C15" s="301" t="s">
        <v>698</v>
      </c>
      <c r="D15" s="301" t="s">
        <v>699</v>
      </c>
      <c r="E15" s="17" t="s">
        <v>90</v>
      </c>
      <c r="F15" s="302">
        <v>22.614999999999998</v>
      </c>
      <c r="G15" s="38"/>
      <c r="H15" s="44"/>
    </row>
    <row r="16" s="2" customFormat="1" ht="16.8" customHeight="1">
      <c r="A16" s="38"/>
      <c r="B16" s="44"/>
      <c r="C16" s="301" t="s">
        <v>708</v>
      </c>
      <c r="D16" s="301" t="s">
        <v>709</v>
      </c>
      <c r="E16" s="17" t="s">
        <v>90</v>
      </c>
      <c r="F16" s="302">
        <v>22.614999999999998</v>
      </c>
      <c r="G16" s="38"/>
      <c r="H16" s="44"/>
    </row>
    <row r="17" s="2" customFormat="1" ht="16.8" customHeight="1">
      <c r="A17" s="38"/>
      <c r="B17" s="44"/>
      <c r="C17" s="301" t="s">
        <v>755</v>
      </c>
      <c r="D17" s="301" t="s">
        <v>756</v>
      </c>
      <c r="E17" s="17" t="s">
        <v>90</v>
      </c>
      <c r="F17" s="302">
        <v>190.38999999999999</v>
      </c>
      <c r="G17" s="38"/>
      <c r="H17" s="44"/>
    </row>
    <row r="18" s="2" customFormat="1" ht="16.8" customHeight="1">
      <c r="A18" s="38"/>
      <c r="B18" s="44"/>
      <c r="C18" s="301" t="s">
        <v>759</v>
      </c>
      <c r="D18" s="301" t="s">
        <v>760</v>
      </c>
      <c r="E18" s="17" t="s">
        <v>90</v>
      </c>
      <c r="F18" s="302">
        <v>190.38999999999999</v>
      </c>
      <c r="G18" s="38"/>
      <c r="H18" s="44"/>
    </row>
    <row r="19" s="2" customFormat="1">
      <c r="A19" s="38"/>
      <c r="B19" s="44"/>
      <c r="C19" s="301" t="s">
        <v>769</v>
      </c>
      <c r="D19" s="301" t="s">
        <v>770</v>
      </c>
      <c r="E19" s="17" t="s">
        <v>90</v>
      </c>
      <c r="F19" s="302">
        <v>190.38999999999999</v>
      </c>
      <c r="G19" s="38"/>
      <c r="H19" s="44"/>
    </row>
    <row r="20" s="2" customFormat="1" ht="16.8" customHeight="1">
      <c r="A20" s="38"/>
      <c r="B20" s="44"/>
      <c r="C20" s="301" t="s">
        <v>773</v>
      </c>
      <c r="D20" s="301" t="s">
        <v>774</v>
      </c>
      <c r="E20" s="17" t="s">
        <v>90</v>
      </c>
      <c r="F20" s="302">
        <v>190.38999999999999</v>
      </c>
      <c r="G20" s="38"/>
      <c r="H20" s="44"/>
    </row>
    <row r="21" s="2" customFormat="1" ht="16.8" customHeight="1">
      <c r="A21" s="38"/>
      <c r="B21" s="44"/>
      <c r="C21" s="301" t="s">
        <v>712</v>
      </c>
      <c r="D21" s="301" t="s">
        <v>713</v>
      </c>
      <c r="E21" s="17" t="s">
        <v>90</v>
      </c>
      <c r="F21" s="302">
        <v>24.876999999999999</v>
      </c>
      <c r="G21" s="38"/>
      <c r="H21" s="44"/>
    </row>
    <row r="22" s="2" customFormat="1" ht="16.8" customHeight="1">
      <c r="A22" s="38"/>
      <c r="B22" s="44"/>
      <c r="C22" s="297" t="s">
        <v>93</v>
      </c>
      <c r="D22" s="298" t="s">
        <v>94</v>
      </c>
      <c r="E22" s="299" t="s">
        <v>90</v>
      </c>
      <c r="F22" s="300">
        <v>54.305</v>
      </c>
      <c r="G22" s="38"/>
      <c r="H22" s="44"/>
    </row>
    <row r="23" s="2" customFormat="1" ht="16.8" customHeight="1">
      <c r="A23" s="38"/>
      <c r="B23" s="44"/>
      <c r="C23" s="301" t="s">
        <v>1</v>
      </c>
      <c r="D23" s="301" t="s">
        <v>657</v>
      </c>
      <c r="E23" s="17" t="s">
        <v>1</v>
      </c>
      <c r="F23" s="302">
        <v>12.32</v>
      </c>
      <c r="G23" s="38"/>
      <c r="H23" s="44"/>
    </row>
    <row r="24" s="2" customFormat="1" ht="16.8" customHeight="1">
      <c r="A24" s="38"/>
      <c r="B24" s="44"/>
      <c r="C24" s="301" t="s">
        <v>1</v>
      </c>
      <c r="D24" s="301" t="s">
        <v>364</v>
      </c>
      <c r="E24" s="17" t="s">
        <v>1</v>
      </c>
      <c r="F24" s="302">
        <v>15.4</v>
      </c>
      <c r="G24" s="38"/>
      <c r="H24" s="44"/>
    </row>
    <row r="25" s="2" customFormat="1" ht="16.8" customHeight="1">
      <c r="A25" s="38"/>
      <c r="B25" s="44"/>
      <c r="C25" s="301" t="s">
        <v>1</v>
      </c>
      <c r="D25" s="301" t="s">
        <v>365</v>
      </c>
      <c r="E25" s="17" t="s">
        <v>1</v>
      </c>
      <c r="F25" s="302">
        <v>14.960000000000001</v>
      </c>
      <c r="G25" s="38"/>
      <c r="H25" s="44"/>
    </row>
    <row r="26" s="2" customFormat="1" ht="16.8" customHeight="1">
      <c r="A26" s="38"/>
      <c r="B26" s="44"/>
      <c r="C26" s="301" t="s">
        <v>1</v>
      </c>
      <c r="D26" s="301" t="s">
        <v>658</v>
      </c>
      <c r="E26" s="17" t="s">
        <v>1</v>
      </c>
      <c r="F26" s="302">
        <v>5.1950000000000003</v>
      </c>
      <c r="G26" s="38"/>
      <c r="H26" s="44"/>
    </row>
    <row r="27" s="2" customFormat="1" ht="16.8" customHeight="1">
      <c r="A27" s="38"/>
      <c r="B27" s="44"/>
      <c r="C27" s="301" t="s">
        <v>1</v>
      </c>
      <c r="D27" s="301" t="s">
        <v>581</v>
      </c>
      <c r="E27" s="17" t="s">
        <v>1</v>
      </c>
      <c r="F27" s="302">
        <v>0.88</v>
      </c>
      <c r="G27" s="38"/>
      <c r="H27" s="44"/>
    </row>
    <row r="28" s="2" customFormat="1" ht="16.8" customHeight="1">
      <c r="A28" s="38"/>
      <c r="B28" s="44"/>
      <c r="C28" s="301" t="s">
        <v>1</v>
      </c>
      <c r="D28" s="301" t="s">
        <v>582</v>
      </c>
      <c r="E28" s="17" t="s">
        <v>1</v>
      </c>
      <c r="F28" s="302">
        <v>5.5499999999999998</v>
      </c>
      <c r="G28" s="38"/>
      <c r="H28" s="44"/>
    </row>
    <row r="29" s="2" customFormat="1" ht="16.8" customHeight="1">
      <c r="A29" s="38"/>
      <c r="B29" s="44"/>
      <c r="C29" s="301" t="s">
        <v>1</v>
      </c>
      <c r="D29" s="301" t="s">
        <v>163</v>
      </c>
      <c r="E29" s="17" t="s">
        <v>1</v>
      </c>
      <c r="F29" s="302">
        <v>54.305</v>
      </c>
      <c r="G29" s="38"/>
      <c r="H29" s="44"/>
    </row>
    <row r="30" s="2" customFormat="1" ht="16.8" customHeight="1">
      <c r="A30" s="38"/>
      <c r="B30" s="44"/>
      <c r="C30" s="303" t="s">
        <v>799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301" t="s">
        <v>185</v>
      </c>
      <c r="D31" s="301" t="s">
        <v>186</v>
      </c>
      <c r="E31" s="17" t="s">
        <v>90</v>
      </c>
      <c r="F31" s="302">
        <v>54.305</v>
      </c>
      <c r="G31" s="38"/>
      <c r="H31" s="44"/>
    </row>
    <row r="32" s="2" customFormat="1" ht="16.8" customHeight="1">
      <c r="A32" s="38"/>
      <c r="B32" s="44"/>
      <c r="C32" s="301" t="s">
        <v>189</v>
      </c>
      <c r="D32" s="301" t="s">
        <v>190</v>
      </c>
      <c r="E32" s="17" t="s">
        <v>90</v>
      </c>
      <c r="F32" s="302">
        <v>54.305</v>
      </c>
      <c r="G32" s="38"/>
      <c r="H32" s="44"/>
    </row>
    <row r="33" s="2" customFormat="1" ht="16.8" customHeight="1">
      <c r="A33" s="38"/>
      <c r="B33" s="44"/>
      <c r="C33" s="301" t="s">
        <v>193</v>
      </c>
      <c r="D33" s="301" t="s">
        <v>194</v>
      </c>
      <c r="E33" s="17" t="s">
        <v>90</v>
      </c>
      <c r="F33" s="302">
        <v>54.305</v>
      </c>
      <c r="G33" s="38"/>
      <c r="H33" s="44"/>
    </row>
    <row r="34" s="2" customFormat="1" ht="16.8" customHeight="1">
      <c r="A34" s="38"/>
      <c r="B34" s="44"/>
      <c r="C34" s="301" t="s">
        <v>229</v>
      </c>
      <c r="D34" s="301" t="s">
        <v>230</v>
      </c>
      <c r="E34" s="17" t="s">
        <v>90</v>
      </c>
      <c r="F34" s="302">
        <v>54.305</v>
      </c>
      <c r="G34" s="38"/>
      <c r="H34" s="44"/>
    </row>
    <row r="35" s="2" customFormat="1" ht="16.8" customHeight="1">
      <c r="A35" s="38"/>
      <c r="B35" s="44"/>
      <c r="C35" s="301" t="s">
        <v>233</v>
      </c>
      <c r="D35" s="301" t="s">
        <v>234</v>
      </c>
      <c r="E35" s="17" t="s">
        <v>90</v>
      </c>
      <c r="F35" s="302">
        <v>54.305</v>
      </c>
      <c r="G35" s="38"/>
      <c r="H35" s="44"/>
    </row>
    <row r="36" s="2" customFormat="1" ht="16.8" customHeight="1">
      <c r="A36" s="38"/>
      <c r="B36" s="44"/>
      <c r="C36" s="301" t="s">
        <v>634</v>
      </c>
      <c r="D36" s="301" t="s">
        <v>635</v>
      </c>
      <c r="E36" s="17" t="s">
        <v>90</v>
      </c>
      <c r="F36" s="302">
        <v>54.305</v>
      </c>
      <c r="G36" s="38"/>
      <c r="H36" s="44"/>
    </row>
    <row r="37" s="2" customFormat="1" ht="16.8" customHeight="1">
      <c r="A37" s="38"/>
      <c r="B37" s="44"/>
      <c r="C37" s="301" t="s">
        <v>638</v>
      </c>
      <c r="D37" s="301" t="s">
        <v>639</v>
      </c>
      <c r="E37" s="17" t="s">
        <v>90</v>
      </c>
      <c r="F37" s="302">
        <v>54.305</v>
      </c>
      <c r="G37" s="38"/>
      <c r="H37" s="44"/>
    </row>
    <row r="38" s="2" customFormat="1" ht="16.8" customHeight="1">
      <c r="A38" s="38"/>
      <c r="B38" s="44"/>
      <c r="C38" s="301" t="s">
        <v>755</v>
      </c>
      <c r="D38" s="301" t="s">
        <v>756</v>
      </c>
      <c r="E38" s="17" t="s">
        <v>90</v>
      </c>
      <c r="F38" s="302">
        <v>190.38999999999999</v>
      </c>
      <c r="G38" s="38"/>
      <c r="H38" s="44"/>
    </row>
    <row r="39" s="2" customFormat="1" ht="16.8" customHeight="1">
      <c r="A39" s="38"/>
      <c r="B39" s="44"/>
      <c r="C39" s="301" t="s">
        <v>759</v>
      </c>
      <c r="D39" s="301" t="s">
        <v>760</v>
      </c>
      <c r="E39" s="17" t="s">
        <v>90</v>
      </c>
      <c r="F39" s="302">
        <v>190.38999999999999</v>
      </c>
      <c r="G39" s="38"/>
      <c r="H39" s="44"/>
    </row>
    <row r="40" s="2" customFormat="1">
      <c r="A40" s="38"/>
      <c r="B40" s="44"/>
      <c r="C40" s="301" t="s">
        <v>769</v>
      </c>
      <c r="D40" s="301" t="s">
        <v>770</v>
      </c>
      <c r="E40" s="17" t="s">
        <v>90</v>
      </c>
      <c r="F40" s="302">
        <v>190.38999999999999</v>
      </c>
      <c r="G40" s="38"/>
      <c r="H40" s="44"/>
    </row>
    <row r="41" s="2" customFormat="1" ht="16.8" customHeight="1">
      <c r="A41" s="38"/>
      <c r="B41" s="44"/>
      <c r="C41" s="301" t="s">
        <v>773</v>
      </c>
      <c r="D41" s="301" t="s">
        <v>774</v>
      </c>
      <c r="E41" s="17" t="s">
        <v>90</v>
      </c>
      <c r="F41" s="302">
        <v>190.38999999999999</v>
      </c>
      <c r="G41" s="38"/>
      <c r="H41" s="44"/>
    </row>
    <row r="42" s="2" customFormat="1" ht="16.8" customHeight="1">
      <c r="A42" s="38"/>
      <c r="B42" s="44"/>
      <c r="C42" s="301" t="s">
        <v>249</v>
      </c>
      <c r="D42" s="301" t="s">
        <v>250</v>
      </c>
      <c r="E42" s="17" t="s">
        <v>90</v>
      </c>
      <c r="F42" s="302">
        <v>54.305</v>
      </c>
      <c r="G42" s="38"/>
      <c r="H42" s="44"/>
    </row>
    <row r="43" s="2" customFormat="1">
      <c r="A43" s="38"/>
      <c r="B43" s="44"/>
      <c r="C43" s="301" t="s">
        <v>263</v>
      </c>
      <c r="D43" s="301" t="s">
        <v>264</v>
      </c>
      <c r="E43" s="17" t="s">
        <v>265</v>
      </c>
      <c r="F43" s="302">
        <v>1.1970000000000001</v>
      </c>
      <c r="G43" s="38"/>
      <c r="H43" s="44"/>
    </row>
    <row r="44" s="2" customFormat="1" ht="16.8" customHeight="1">
      <c r="A44" s="38"/>
      <c r="B44" s="44"/>
      <c r="C44" s="297" t="s">
        <v>97</v>
      </c>
      <c r="D44" s="298" t="s">
        <v>98</v>
      </c>
      <c r="E44" s="299" t="s">
        <v>90</v>
      </c>
      <c r="F44" s="300">
        <v>158.69999999999999</v>
      </c>
      <c r="G44" s="38"/>
      <c r="H44" s="44"/>
    </row>
    <row r="45" s="2" customFormat="1" ht="16.8" customHeight="1">
      <c r="A45" s="38"/>
      <c r="B45" s="44"/>
      <c r="C45" s="301" t="s">
        <v>1</v>
      </c>
      <c r="D45" s="301" t="s">
        <v>800</v>
      </c>
      <c r="E45" s="17" t="s">
        <v>1</v>
      </c>
      <c r="F45" s="302">
        <v>30.850000000000001</v>
      </c>
      <c r="G45" s="38"/>
      <c r="H45" s="44"/>
    </row>
    <row r="46" s="2" customFormat="1" ht="16.8" customHeight="1">
      <c r="A46" s="38"/>
      <c r="B46" s="44"/>
      <c r="C46" s="301" t="s">
        <v>1</v>
      </c>
      <c r="D46" s="301" t="s">
        <v>801</v>
      </c>
      <c r="E46" s="17" t="s">
        <v>1</v>
      </c>
      <c r="F46" s="302">
        <v>34.75</v>
      </c>
      <c r="G46" s="38"/>
      <c r="H46" s="44"/>
    </row>
    <row r="47" s="2" customFormat="1" ht="16.8" customHeight="1">
      <c r="A47" s="38"/>
      <c r="B47" s="44"/>
      <c r="C47" s="301" t="s">
        <v>1</v>
      </c>
      <c r="D47" s="301" t="s">
        <v>802</v>
      </c>
      <c r="E47" s="17" t="s">
        <v>1</v>
      </c>
      <c r="F47" s="302">
        <v>33.850000000000001</v>
      </c>
      <c r="G47" s="38"/>
      <c r="H47" s="44"/>
    </row>
    <row r="48" s="2" customFormat="1" ht="16.8" customHeight="1">
      <c r="A48" s="38"/>
      <c r="B48" s="44"/>
      <c r="C48" s="301" t="s">
        <v>1</v>
      </c>
      <c r="D48" s="301" t="s">
        <v>803</v>
      </c>
      <c r="E48" s="17" t="s">
        <v>1</v>
      </c>
      <c r="F48" s="302">
        <v>23.800000000000001</v>
      </c>
      <c r="G48" s="38"/>
      <c r="H48" s="44"/>
    </row>
    <row r="49" s="2" customFormat="1" ht="16.8" customHeight="1">
      <c r="A49" s="38"/>
      <c r="B49" s="44"/>
      <c r="C49" s="301" t="s">
        <v>1</v>
      </c>
      <c r="D49" s="301" t="s">
        <v>804</v>
      </c>
      <c r="E49" s="17" t="s">
        <v>1</v>
      </c>
      <c r="F49" s="302">
        <v>7.4749999999999996</v>
      </c>
      <c r="G49" s="38"/>
      <c r="H49" s="44"/>
    </row>
    <row r="50" s="2" customFormat="1" ht="16.8" customHeight="1">
      <c r="A50" s="38"/>
      <c r="B50" s="44"/>
      <c r="C50" s="301" t="s">
        <v>1</v>
      </c>
      <c r="D50" s="301" t="s">
        <v>805</v>
      </c>
      <c r="E50" s="17" t="s">
        <v>1</v>
      </c>
      <c r="F50" s="302">
        <v>27.975000000000001</v>
      </c>
      <c r="G50" s="38"/>
      <c r="H50" s="44"/>
    </row>
    <row r="51" s="2" customFormat="1" ht="16.8" customHeight="1">
      <c r="A51" s="38"/>
      <c r="B51" s="44"/>
      <c r="C51" s="301" t="s">
        <v>1</v>
      </c>
      <c r="D51" s="301" t="s">
        <v>163</v>
      </c>
      <c r="E51" s="17" t="s">
        <v>1</v>
      </c>
      <c r="F51" s="302">
        <v>158.69999999999999</v>
      </c>
      <c r="G51" s="38"/>
      <c r="H51" s="44"/>
    </row>
    <row r="52" s="2" customFormat="1" ht="16.8" customHeight="1">
      <c r="A52" s="38"/>
      <c r="B52" s="44"/>
      <c r="C52" s="303" t="s">
        <v>799</v>
      </c>
      <c r="D52" s="38"/>
      <c r="E52" s="38"/>
      <c r="F52" s="38"/>
      <c r="G52" s="38"/>
      <c r="H52" s="44"/>
    </row>
    <row r="53" s="2" customFormat="1" ht="16.8" customHeight="1">
      <c r="A53" s="38"/>
      <c r="B53" s="44"/>
      <c r="C53" s="301" t="s">
        <v>197</v>
      </c>
      <c r="D53" s="301" t="s">
        <v>198</v>
      </c>
      <c r="E53" s="17" t="s">
        <v>90</v>
      </c>
      <c r="F53" s="302">
        <v>158.69999999999999</v>
      </c>
      <c r="G53" s="38"/>
      <c r="H53" s="44"/>
    </row>
    <row r="54" s="2" customFormat="1" ht="16.8" customHeight="1">
      <c r="A54" s="38"/>
      <c r="B54" s="44"/>
      <c r="C54" s="301" t="s">
        <v>201</v>
      </c>
      <c r="D54" s="301" t="s">
        <v>202</v>
      </c>
      <c r="E54" s="17" t="s">
        <v>90</v>
      </c>
      <c r="F54" s="302">
        <v>158.69999999999999</v>
      </c>
      <c r="G54" s="38"/>
      <c r="H54" s="44"/>
    </row>
    <row r="55" s="2" customFormat="1" ht="16.8" customHeight="1">
      <c r="A55" s="38"/>
      <c r="B55" s="44"/>
      <c r="C55" s="301" t="s">
        <v>205</v>
      </c>
      <c r="D55" s="301" t="s">
        <v>206</v>
      </c>
      <c r="E55" s="17" t="s">
        <v>90</v>
      </c>
      <c r="F55" s="302">
        <v>136.08500000000001</v>
      </c>
      <c r="G55" s="38"/>
      <c r="H55" s="44"/>
    </row>
    <row r="56" s="2" customFormat="1" ht="16.8" customHeight="1">
      <c r="A56" s="38"/>
      <c r="B56" s="44"/>
      <c r="C56" s="301" t="s">
        <v>755</v>
      </c>
      <c r="D56" s="301" t="s">
        <v>756</v>
      </c>
      <c r="E56" s="17" t="s">
        <v>90</v>
      </c>
      <c r="F56" s="302">
        <v>190.38999999999999</v>
      </c>
      <c r="G56" s="38"/>
      <c r="H56" s="44"/>
    </row>
    <row r="57" s="2" customFormat="1" ht="16.8" customHeight="1">
      <c r="A57" s="38"/>
      <c r="B57" s="44"/>
      <c r="C57" s="301" t="s">
        <v>759</v>
      </c>
      <c r="D57" s="301" t="s">
        <v>760</v>
      </c>
      <c r="E57" s="17" t="s">
        <v>90</v>
      </c>
      <c r="F57" s="302">
        <v>190.38999999999999</v>
      </c>
      <c r="G57" s="38"/>
      <c r="H57" s="44"/>
    </row>
    <row r="58" s="2" customFormat="1">
      <c r="A58" s="38"/>
      <c r="B58" s="44"/>
      <c r="C58" s="301" t="s">
        <v>769</v>
      </c>
      <c r="D58" s="301" t="s">
        <v>770</v>
      </c>
      <c r="E58" s="17" t="s">
        <v>90</v>
      </c>
      <c r="F58" s="302">
        <v>190.38999999999999</v>
      </c>
      <c r="G58" s="38"/>
      <c r="H58" s="44"/>
    </row>
    <row r="59" s="2" customFormat="1" ht="16.8" customHeight="1">
      <c r="A59" s="38"/>
      <c r="B59" s="44"/>
      <c r="C59" s="301" t="s">
        <v>773</v>
      </c>
      <c r="D59" s="301" t="s">
        <v>774</v>
      </c>
      <c r="E59" s="17" t="s">
        <v>90</v>
      </c>
      <c r="F59" s="302">
        <v>190.38999999999999</v>
      </c>
      <c r="G59" s="38"/>
      <c r="H59" s="44"/>
    </row>
    <row r="60" s="2" customFormat="1" ht="7.44" customHeight="1">
      <c r="A60" s="38"/>
      <c r="B60" s="167"/>
      <c r="C60" s="168"/>
      <c r="D60" s="168"/>
      <c r="E60" s="168"/>
      <c r="F60" s="168"/>
      <c r="G60" s="168"/>
      <c r="H60" s="44"/>
    </row>
    <row r="61" s="2" customFormat="1">
      <c r="A61" s="38"/>
      <c r="B61" s="38"/>
      <c r="C61" s="38"/>
      <c r="D61" s="38"/>
      <c r="E61" s="38"/>
      <c r="F61" s="38"/>
      <c r="G61" s="38"/>
      <c r="H61" s="38"/>
    </row>
  </sheetData>
  <sheetProtection sheet="1" formatColumns="0" formatRows="0" objects="1" scenarios="1" spinCount="100000" saltValue="ZQ1Zx3xwPbRHXR/Km2orniIU2Qc6lUhh88ZEuzlcBLp21/8Sazo/aC+lYvrG6OfXeDVcl8GzBClrdIBiv4O0NQ==" hashValue="2bYLL+auWzC8xRbDZtKkwXxuRCqteFVT9pLqrDPIaiUa3yxmHQZY8j+tDN2VSHhbWCbcyk2tuIK6JtwZZe0/o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2021-08-23T10:17:02Z</dcterms:created>
  <dcterms:modified xsi:type="dcterms:W3CDTF">2021-08-23T10:17:10Z</dcterms:modified>
</cp:coreProperties>
</file>