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O:\OMIS\EZAK\2021\DK WC\"/>
    </mc:Choice>
  </mc:AlternateContent>
  <xr:revisionPtr revIDLastSave="0" documentId="13_ncr:1_{3CF4ED63-E012-4722-B7D5-D4A32CDB3D48}" xr6:coauthVersionLast="36" xr6:coauthVersionMax="36" xr10:uidLastSave="{00000000-0000-0000-0000-000000000000}"/>
  <bookViews>
    <workbookView xWindow="0" yWindow="0" windowWidth="16320" windowHeight="12990" firstSheet="1" activeTab="1" xr2:uid="{00000000-000D-0000-FFFF-FFFF00000000}"/>
  </bookViews>
  <sheets>
    <sheet name="Rekapitulace stavby" sheetId="1" r:id="rId1"/>
    <sheet name="01 - Stavební část" sheetId="2" r:id="rId2"/>
    <sheet name="02 - Zdravotně technické ..." sheetId="3" r:id="rId3"/>
    <sheet name="03 - Vzduchotechnika" sheetId="4" state="hidden" r:id="rId4"/>
    <sheet name="04 - Elektroinstalace" sheetId="5" r:id="rId5"/>
    <sheet name="05 - Vedlejší a ostatní n..." sheetId="6" r:id="rId6"/>
    <sheet name="Pokyny pro vyplnění" sheetId="7" r:id="rId7"/>
  </sheets>
  <definedNames>
    <definedName name="_xlnm._FilterDatabase" localSheetId="1" hidden="1">'01 - Stavební část'!$C$91:$K$523</definedName>
    <definedName name="_xlnm._FilterDatabase" localSheetId="2" hidden="1">'02 - Zdravotně technické ...'!$C$86:$K$328</definedName>
    <definedName name="_xlnm._FilterDatabase" localSheetId="3" hidden="1">'03 - Vzduchotechnika'!$C$84:$K$179</definedName>
    <definedName name="_xlnm._FilterDatabase" localSheetId="4" hidden="1">'04 - Elektroinstalace'!$C$90:$K$184</definedName>
    <definedName name="_xlnm._FilterDatabase" localSheetId="5" hidden="1">'05 - Vedlejší a ostatní n...'!$C$83:$K$106</definedName>
    <definedName name="_xlnm.Print_Titles" localSheetId="1">'01 - Stavební část'!$91:$91</definedName>
    <definedName name="_xlnm.Print_Titles" localSheetId="2">'02 - Zdravotně technické ...'!$86:$86</definedName>
    <definedName name="_xlnm.Print_Titles" localSheetId="3">'03 - Vzduchotechnika'!$84:$84</definedName>
    <definedName name="_xlnm.Print_Titles" localSheetId="4">'04 - Elektroinstalace'!$90:$90</definedName>
    <definedName name="_xlnm.Print_Titles" localSheetId="5">'05 - Vedlejší a ostatní n...'!$83:$83</definedName>
    <definedName name="_xlnm.Print_Titles" localSheetId="0">'Rekapitulace stavby'!$52:$52</definedName>
    <definedName name="_xlnm.Print_Area" localSheetId="1">'01 - Stavební část'!$C$4:$J$39,'01 - Stavební část'!$C$45:$J$73,'01 - Stavební část'!$C$79:$K$523</definedName>
    <definedName name="_xlnm.Print_Area" localSheetId="2">'02 - Zdravotně technické ...'!$C$4:$J$39,'02 - Zdravotně technické ...'!$C$45:$J$68,'02 - Zdravotně technické ...'!$C$74:$K$328</definedName>
    <definedName name="_xlnm.Print_Area" localSheetId="3">'03 - Vzduchotechnika'!$C$4:$J$39,'03 - Vzduchotechnika'!$C$45:$J$66,'03 - Vzduchotechnika'!$C$72:$K$179</definedName>
    <definedName name="_xlnm.Print_Area" localSheetId="4">'04 - Elektroinstalace'!$C$4:$J$39,'04 - Elektroinstalace'!$C$45:$J$72,'04 - Elektroinstalace'!$C$78:$K$184</definedName>
    <definedName name="_xlnm.Print_Area" localSheetId="5">'05 - Vedlejší a ostatní n...'!$C$4:$J$39,'05 - Vedlejší a ostatní n...'!$C$45:$J$65,'05 - Vedlejší a ostatní n...'!$C$71:$K$106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104" i="6"/>
  <c r="BH104" i="6"/>
  <c r="BG104" i="6"/>
  <c r="BF104" i="6"/>
  <c r="T104" i="6"/>
  <c r="T103" i="6"/>
  <c r="R104" i="6"/>
  <c r="R103" i="6" s="1"/>
  <c r="P104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1" i="6"/>
  <c r="BH91" i="6"/>
  <c r="BG91" i="6"/>
  <c r="BF91" i="6"/>
  <c r="T91" i="6"/>
  <c r="T90" i="6"/>
  <c r="R91" i="6"/>
  <c r="R90" i="6" s="1"/>
  <c r="P91" i="6"/>
  <c r="P90" i="6"/>
  <c r="BI87" i="6"/>
  <c r="BH87" i="6"/>
  <c r="BG87" i="6"/>
  <c r="BF87" i="6"/>
  <c r="T87" i="6"/>
  <c r="T86" i="6" s="1"/>
  <c r="R87" i="6"/>
  <c r="R86" i="6"/>
  <c r="P87" i="6"/>
  <c r="P86" i="6" s="1"/>
  <c r="J81" i="6"/>
  <c r="J80" i="6"/>
  <c r="F80" i="6"/>
  <c r="F78" i="6"/>
  <c r="E76" i="6"/>
  <c r="J55" i="6"/>
  <c r="J54" i="6"/>
  <c r="F54" i="6"/>
  <c r="F52" i="6"/>
  <c r="E50" i="6"/>
  <c r="J18" i="6"/>
  <c r="E18" i="6"/>
  <c r="F81" i="6" s="1"/>
  <c r="J17" i="6"/>
  <c r="J12" i="6"/>
  <c r="J52" i="6" s="1"/>
  <c r="E7" i="6"/>
  <c r="E74" i="6"/>
  <c r="J37" i="5"/>
  <c r="J36" i="5"/>
  <c r="AY58" i="1"/>
  <c r="J35" i="5"/>
  <c r="AX58" i="1"/>
  <c r="BI180" i="5"/>
  <c r="BH180" i="5"/>
  <c r="BG180" i="5"/>
  <c r="BF180" i="5"/>
  <c r="T180" i="5"/>
  <c r="R180" i="5"/>
  <c r="P180" i="5"/>
  <c r="BI175" i="5"/>
  <c r="BH175" i="5"/>
  <c r="BG175" i="5"/>
  <c r="BF175" i="5"/>
  <c r="T175" i="5"/>
  <c r="R175" i="5"/>
  <c r="R169" i="5" s="1"/>
  <c r="P175" i="5"/>
  <c r="BI170" i="5"/>
  <c r="BH170" i="5"/>
  <c r="BG170" i="5"/>
  <c r="BF170" i="5"/>
  <c r="T170" i="5"/>
  <c r="T169" i="5" s="1"/>
  <c r="R170" i="5"/>
  <c r="P170" i="5"/>
  <c r="P169" i="5" s="1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T108" i="5"/>
  <c r="R109" i="5"/>
  <c r="R108" i="5" s="1"/>
  <c r="P109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T96" i="5" s="1"/>
  <c r="R97" i="5"/>
  <c r="R96" i="5"/>
  <c r="P97" i="5"/>
  <c r="P96" i="5" s="1"/>
  <c r="BI94" i="5"/>
  <c r="BH94" i="5"/>
  <c r="BG94" i="5"/>
  <c r="BF94" i="5"/>
  <c r="T94" i="5"/>
  <c r="T93" i="5"/>
  <c r="R94" i="5"/>
  <c r="R93" i="5" s="1"/>
  <c r="P94" i="5"/>
  <c r="P93" i="5"/>
  <c r="J88" i="5"/>
  <c r="J87" i="5"/>
  <c r="F87" i="5"/>
  <c r="F85" i="5"/>
  <c r="E83" i="5"/>
  <c r="J55" i="5"/>
  <c r="J54" i="5"/>
  <c r="F54" i="5"/>
  <c r="F52" i="5"/>
  <c r="E50" i="5"/>
  <c r="J18" i="5"/>
  <c r="E18" i="5"/>
  <c r="F88" i="5" s="1"/>
  <c r="J17" i="5"/>
  <c r="J12" i="5"/>
  <c r="J85" i="5"/>
  <c r="E7" i="5"/>
  <c r="E48" i="5" s="1"/>
  <c r="J37" i="4"/>
  <c r="J36" i="4"/>
  <c r="AY57" i="1" s="1"/>
  <c r="J35" i="4"/>
  <c r="AX57" i="1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52" i="4"/>
  <c r="E7" i="4"/>
  <c r="E48" i="4" s="1"/>
  <c r="J37" i="3"/>
  <c r="J36" i="3"/>
  <c r="AY56" i="1"/>
  <c r="J35" i="3"/>
  <c r="AX56" i="1"/>
  <c r="BI324" i="3"/>
  <c r="BH324" i="3"/>
  <c r="BG324" i="3"/>
  <c r="BF324" i="3"/>
  <c r="T324" i="3"/>
  <c r="T323" i="3"/>
  <c r="R324" i="3"/>
  <c r="R323" i="3"/>
  <c r="P324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84" i="3"/>
  <c r="J17" i="3"/>
  <c r="J12" i="3"/>
  <c r="J81" i="3"/>
  <c r="E7" i="3"/>
  <c r="E48" i="3" s="1"/>
  <c r="J37" i="2"/>
  <c r="J36" i="2"/>
  <c r="AY55" i="1"/>
  <c r="J35" i="2"/>
  <c r="AX55" i="1"/>
  <c r="BI510" i="2"/>
  <c r="BH510" i="2"/>
  <c r="BG510" i="2"/>
  <c r="BF510" i="2"/>
  <c r="T510" i="2"/>
  <c r="R510" i="2"/>
  <c r="P510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T202" i="2"/>
  <c r="R203" i="2"/>
  <c r="R202" i="2"/>
  <c r="P203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F35" i="2" s="1"/>
  <c r="BF103" i="2"/>
  <c r="F34" i="2" s="1"/>
  <c r="T103" i="2"/>
  <c r="R103" i="2"/>
  <c r="P103" i="2"/>
  <c r="BI99" i="2"/>
  <c r="F37" i="2" s="1"/>
  <c r="BH99" i="2"/>
  <c r="BG99" i="2"/>
  <c r="BF99" i="2"/>
  <c r="J34" i="2" s="1"/>
  <c r="T99" i="2"/>
  <c r="R99" i="2"/>
  <c r="P99" i="2"/>
  <c r="BI95" i="2"/>
  <c r="BH95" i="2"/>
  <c r="F36" i="2" s="1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86" i="2" s="1"/>
  <c r="E7" i="2"/>
  <c r="E82" i="2"/>
  <c r="L50" i="1"/>
  <c r="AM50" i="1"/>
  <c r="AM49" i="1"/>
  <c r="L49" i="1"/>
  <c r="AM47" i="1"/>
  <c r="L47" i="1"/>
  <c r="L45" i="1"/>
  <c r="L44" i="1"/>
  <c r="J493" i="2"/>
  <c r="BK474" i="2"/>
  <c r="BK465" i="2"/>
  <c r="BK430" i="2"/>
  <c r="BK389" i="2"/>
  <c r="J302" i="2"/>
  <c r="J219" i="2"/>
  <c r="J138" i="2"/>
  <c r="J302" i="3"/>
  <c r="BK212" i="3"/>
  <c r="BK236" i="3"/>
  <c r="J160" i="4"/>
  <c r="J122" i="5"/>
  <c r="BK120" i="5"/>
  <c r="J259" i="3"/>
  <c r="BK311" i="3"/>
  <c r="BK102" i="4"/>
  <c r="J94" i="5"/>
  <c r="J341" i="2"/>
  <c r="J276" i="2"/>
  <c r="J216" i="2"/>
  <c r="BK99" i="2"/>
  <c r="BK215" i="3"/>
  <c r="BK274" i="3"/>
  <c r="BK206" i="3"/>
  <c r="J160" i="3"/>
  <c r="J130" i="4"/>
  <c r="BK110" i="4"/>
  <c r="BK165" i="5"/>
  <c r="BK144" i="5"/>
  <c r="BK325" i="2"/>
  <c r="BK269" i="2"/>
  <c r="BK216" i="2"/>
  <c r="BK115" i="2"/>
  <c r="BK123" i="3"/>
  <c r="BK295" i="3"/>
  <c r="J166" i="4"/>
  <c r="J172" i="4"/>
  <c r="BK162" i="4"/>
  <c r="J138" i="5"/>
  <c r="J430" i="2"/>
  <c r="J423" i="2"/>
  <c r="J403" i="2"/>
  <c r="J392" i="2"/>
  <c r="J371" i="2"/>
  <c r="J335" i="2"/>
  <c r="J236" i="2"/>
  <c r="BK106" i="2"/>
  <c r="J227" i="3"/>
  <c r="BK244" i="3"/>
  <c r="BK227" i="3"/>
  <c r="J197" i="3"/>
  <c r="J138" i="4"/>
  <c r="BK127" i="5"/>
  <c r="BK109" i="5"/>
  <c r="BK335" i="2"/>
  <c r="J264" i="2"/>
  <c r="J99" i="2"/>
  <c r="J129" i="3"/>
  <c r="J224" i="3"/>
  <c r="J142" i="4"/>
  <c r="BK138" i="5"/>
  <c r="J127" i="5"/>
  <c r="J325" i="2"/>
  <c r="BK232" i="2"/>
  <c r="BK168" i="2"/>
  <c r="BK135" i="3"/>
  <c r="BK218" i="3"/>
  <c r="BK298" i="3"/>
  <c r="J292" i="3"/>
  <c r="BK160" i="5"/>
  <c r="J112" i="5"/>
  <c r="BK493" i="2"/>
  <c r="BK477" i="2"/>
  <c r="BK468" i="2"/>
  <c r="BK439" i="2"/>
  <c r="BK403" i="2"/>
  <c r="BK351" i="2"/>
  <c r="J232" i="2"/>
  <c r="BK95" i="2"/>
  <c r="J298" i="3"/>
  <c r="J157" i="3"/>
  <c r="BK268" i="3"/>
  <c r="BK90" i="4"/>
  <c r="BK167" i="5"/>
  <c r="BK100" i="6"/>
  <c r="J247" i="3"/>
  <c r="BK178" i="3"/>
  <c r="BK178" i="4"/>
  <c r="J170" i="4"/>
  <c r="J129" i="5"/>
  <c r="BK328" i="2"/>
  <c r="J258" i="2"/>
  <c r="BK173" i="2"/>
  <c r="BK292" i="3"/>
  <c r="BK157" i="3"/>
  <c r="BK154" i="3"/>
  <c r="BK90" i="3"/>
  <c r="BK126" i="4"/>
  <c r="J146" i="5"/>
  <c r="J160" i="5"/>
  <c r="BK104" i="6"/>
  <c r="BK309" i="2"/>
  <c r="J244" i="2"/>
  <c r="J173" i="2"/>
  <c r="BK305" i="3"/>
  <c r="J233" i="3"/>
  <c r="BK203" i="3"/>
  <c r="J305" i="3"/>
  <c r="BK324" i="3"/>
  <c r="J102" i="4"/>
  <c r="BK168" i="4"/>
  <c r="BK180" i="5"/>
  <c r="BK170" i="5"/>
  <c r="J100" i="6"/>
  <c r="J450" i="2"/>
  <c r="J436" i="2"/>
  <c r="J420" i="2"/>
  <c r="J397" i="2"/>
  <c r="BK374" i="2"/>
  <c r="J269" i="2"/>
  <c r="J189" i="2"/>
  <c r="J311" i="3"/>
  <c r="J230" i="3"/>
  <c r="BK302" i="3"/>
  <c r="BK230" i="3"/>
  <c r="BK156" i="4"/>
  <c r="BK153" i="5"/>
  <c r="BK348" i="2"/>
  <c r="BK284" i="2"/>
  <c r="BK208" i="2"/>
  <c r="BK110" i="2"/>
  <c r="BK193" i="3"/>
  <c r="J324" i="3"/>
  <c r="J106" i="4"/>
  <c r="BK116" i="5"/>
  <c r="BK175" i="5"/>
  <c r="BK358" i="2"/>
  <c r="J294" i="2"/>
  <c r="J156" i="2"/>
  <c r="J93" i="3"/>
  <c r="J238" i="3"/>
  <c r="BK238" i="3"/>
  <c r="J146" i="4"/>
  <c r="J110" i="4"/>
  <c r="BK122" i="5"/>
  <c r="BK87" i="6"/>
  <c r="J510" i="2"/>
  <c r="J474" i="2"/>
  <c r="BK450" i="2"/>
  <c r="BK423" i="2"/>
  <c r="BK392" i="2"/>
  <c r="BK361" i="2"/>
  <c r="BK315" i="2"/>
  <c r="BK244" i="2"/>
  <c r="J115" i="2"/>
  <c r="BK197" i="3"/>
  <c r="BK132" i="3"/>
  <c r="J94" i="4"/>
  <c r="BK140" i="4"/>
  <c r="BK97" i="5"/>
  <c r="BK103" i="2"/>
  <c r="J108" i="3"/>
  <c r="BK317" i="3"/>
  <c r="BK150" i="4"/>
  <c r="J97" i="5"/>
  <c r="J306" i="2"/>
  <c r="J241" i="2"/>
  <c r="BK144" i="2"/>
  <c r="BK141" i="3"/>
  <c r="J123" i="3"/>
  <c r="BK172" i="3"/>
  <c r="J250" i="3"/>
  <c r="BK130" i="4"/>
  <c r="BK152" i="4"/>
  <c r="BK146" i="5"/>
  <c r="BK140" i="5"/>
  <c r="BK129" i="5"/>
  <c r="BK163" i="3"/>
  <c r="J135" i="3"/>
  <c r="J152" i="4"/>
  <c r="BK102" i="5"/>
  <c r="J351" i="2"/>
  <c r="J182" i="2"/>
  <c r="J106" i="2"/>
  <c r="J203" i="3"/>
  <c r="BK96" i="3"/>
  <c r="BK181" i="3"/>
  <c r="J96" i="4"/>
  <c r="J124" i="5"/>
  <c r="BK510" i="2"/>
  <c r="J481" i="2"/>
  <c r="J465" i="2"/>
  <c r="BK426" i="2"/>
  <c r="BK397" i="2"/>
  <c r="BK341" i="2"/>
  <c r="BK264" i="2"/>
  <c r="J168" i="2"/>
  <c r="BK252" i="3"/>
  <c r="J286" i="3"/>
  <c r="J320" i="3"/>
  <c r="J90" i="4"/>
  <c r="BK118" i="5"/>
  <c r="J212" i="2"/>
  <c r="J317" i="3"/>
  <c r="BK138" i="3"/>
  <c r="J102" i="5"/>
  <c r="J114" i="5"/>
  <c r="J299" i="2"/>
  <c r="J203" i="2"/>
  <c r="BK124" i="2"/>
  <c r="BK111" i="3"/>
  <c r="J206" i="3"/>
  <c r="BK120" i="3"/>
  <c r="J308" i="3"/>
  <c r="BK138" i="4"/>
  <c r="J104" i="5"/>
  <c r="J116" i="5"/>
  <c r="BK338" i="2"/>
  <c r="BK261" i="2"/>
  <c r="J199" i="2"/>
  <c r="J132" i="3"/>
  <c r="J193" i="3"/>
  <c r="J138" i="3"/>
  <c r="BK93" i="3"/>
  <c r="J190" i="3"/>
  <c r="J221" i="3"/>
  <c r="J283" i="3"/>
  <c r="J155" i="5"/>
  <c r="J167" i="5"/>
  <c r="BK100" i="5"/>
  <c r="J91" i="6"/>
  <c r="J455" i="2"/>
  <c r="J400" i="2"/>
  <c r="J385" i="2"/>
  <c r="J348" i="2"/>
  <c r="J312" i="2"/>
  <c r="J261" i="2"/>
  <c r="BK162" i="2"/>
  <c r="J274" i="3"/>
  <c r="J114" i="3"/>
  <c r="BK114" i="3"/>
  <c r="J111" i="3"/>
  <c r="J162" i="4"/>
  <c r="BK114" i="4"/>
  <c r="BK133" i="5"/>
  <c r="J368" i="2"/>
  <c r="J271" i="2"/>
  <c r="J226" i="2"/>
  <c r="BK138" i="2"/>
  <c r="J265" i="3"/>
  <c r="BK247" i="3"/>
  <c r="BK250" i="3"/>
  <c r="J176" i="4"/>
  <c r="J100" i="4"/>
  <c r="J175" i="5"/>
  <c r="BK365" i="2"/>
  <c r="BK302" i="2"/>
  <c r="BK195" i="2"/>
  <c r="J95" i="2"/>
  <c r="BK160" i="3"/>
  <c r="BK262" i="3"/>
  <c r="BK320" i="3"/>
  <c r="J158" i="5"/>
  <c r="BK97" i="6"/>
  <c r="BK481" i="2"/>
  <c r="BK471" i="2"/>
  <c r="BK444" i="2"/>
  <c r="BK406" i="2"/>
  <c r="BK377" i="2"/>
  <c r="J288" i="2"/>
  <c r="BK176" i="2"/>
  <c r="J200" i="3"/>
  <c r="J126" i="3"/>
  <c r="J100" i="3"/>
  <c r="BK170" i="4"/>
  <c r="J144" i="5"/>
  <c r="J162" i="5"/>
  <c r="J124" i="2"/>
  <c r="BK233" i="3"/>
  <c r="J156" i="4"/>
  <c r="J109" i="5"/>
  <c r="J104" i="6"/>
  <c r="J315" i="2"/>
  <c r="BK267" i="2"/>
  <c r="BK192" i="2"/>
  <c r="BK187" i="3"/>
  <c r="J145" i="3"/>
  <c r="BK280" i="3"/>
  <c r="J218" i="3"/>
  <c r="BK88" i="4"/>
  <c r="J178" i="4"/>
  <c r="BK131" i="5"/>
  <c r="J97" i="6"/>
  <c r="BK288" i="2"/>
  <c r="J255" i="2"/>
  <c r="BK182" i="2"/>
  <c r="J103" i="2"/>
  <c r="BK283" i="3"/>
  <c r="BK148" i="3"/>
  <c r="J178" i="3"/>
  <c r="BK224" i="3"/>
  <c r="BK172" i="4"/>
  <c r="J126" i="4"/>
  <c r="BK136" i="5"/>
  <c r="BK155" i="5"/>
  <c r="BK94" i="5"/>
  <c r="J439" i="2"/>
  <c r="J406" i="2"/>
  <c r="J389" i="2"/>
  <c r="J358" i="2"/>
  <c r="J229" i="2"/>
  <c r="BK127" i="2"/>
  <c r="BK117" i="3"/>
  <c r="BK184" i="3"/>
  <c r="BK286" i="3"/>
  <c r="J168" i="4"/>
  <c r="J88" i="4"/>
  <c r="BK106" i="5"/>
  <c r="J361" i="2"/>
  <c r="BK299" i="2"/>
  <c r="BK236" i="2"/>
  <c r="J271" i="3"/>
  <c r="J90" i="3"/>
  <c r="J209" i="3"/>
  <c r="J163" i="3"/>
  <c r="J140" i="4"/>
  <c r="J148" i="5"/>
  <c r="J136" i="5"/>
  <c r="J282" i="2"/>
  <c r="J252" i="2"/>
  <c r="BK203" i="2"/>
  <c r="J127" i="2"/>
  <c r="BK254" i="3"/>
  <c r="J289" i="3"/>
  <c r="J151" i="3"/>
  <c r="J134" i="4"/>
  <c r="BK114" i="5"/>
  <c r="J150" i="5"/>
  <c r="AS54" i="1"/>
  <c r="J468" i="2"/>
  <c r="BK436" i="2"/>
  <c r="BK400" i="2"/>
  <c r="BK368" i="2"/>
  <c r="J279" i="2"/>
  <c r="J195" i="2"/>
  <c r="BK129" i="3"/>
  <c r="J187" i="3"/>
  <c r="J175" i="3"/>
  <c r="J148" i="3"/>
  <c r="BK162" i="5"/>
  <c r="J120" i="5"/>
  <c r="J162" i="2"/>
  <c r="BK190" i="3"/>
  <c r="J277" i="3"/>
  <c r="BK146" i="4"/>
  <c r="J131" i="5"/>
  <c r="BK355" i="2"/>
  <c r="BK282" i="2"/>
  <c r="BK226" i="2"/>
  <c r="J110" i="2"/>
  <c r="J268" i="3"/>
  <c r="J105" i="3"/>
  <c r="J120" i="3"/>
  <c r="J252" i="3"/>
  <c r="J150" i="4"/>
  <c r="BK104" i="5"/>
  <c r="J118" i="5"/>
  <c r="J355" i="2"/>
  <c r="BK279" i="2"/>
  <c r="BK229" i="2"/>
  <c r="J141" i="2"/>
  <c r="J215" i="3"/>
  <c r="J181" i="3"/>
  <c r="J241" i="3"/>
  <c r="J295" i="3"/>
  <c r="J256" i="3"/>
  <c r="BK134" i="4"/>
  <c r="J122" i="4"/>
  <c r="J142" i="5"/>
  <c r="BK124" i="5"/>
  <c r="BK459" i="2"/>
  <c r="J444" i="2"/>
  <c r="J426" i="2"/>
  <c r="J410" i="2"/>
  <c r="J377" i="2"/>
  <c r="J365" i="2"/>
  <c r="BK322" i="2"/>
  <c r="BK294" i="2"/>
  <c r="BK199" i="2"/>
  <c r="BK256" i="3"/>
  <c r="J169" i="3"/>
  <c r="BK200" i="3"/>
  <c r="BK221" i="3"/>
  <c r="J154" i="4"/>
  <c r="BK160" i="4"/>
  <c r="J180" i="5"/>
  <c r="J322" i="2"/>
  <c r="BK252" i="2"/>
  <c r="J176" i="2"/>
  <c r="J212" i="3"/>
  <c r="J244" i="3"/>
  <c r="BK259" i="3"/>
  <c r="BK271" i="3"/>
  <c r="BK94" i="4"/>
  <c r="J153" i="5"/>
  <c r="BK371" i="2"/>
  <c r="BK312" i="2"/>
  <c r="J267" i="2"/>
  <c r="BK241" i="2"/>
  <c r="J184" i="3"/>
  <c r="BK108" i="3"/>
  <c r="BK151" i="3"/>
  <c r="J254" i="3"/>
  <c r="BK158" i="4"/>
  <c r="BK92" i="4"/>
  <c r="BK118" i="4"/>
  <c r="J165" i="5"/>
  <c r="J496" i="2"/>
  <c r="J477" i="2"/>
  <c r="BK455" i="2"/>
  <c r="BK410" i="2"/>
  <c r="J374" i="2"/>
  <c r="J328" i="2"/>
  <c r="BK255" i="2"/>
  <c r="J144" i="2"/>
  <c r="BK166" i="3"/>
  <c r="J117" i="3"/>
  <c r="BK100" i="3"/>
  <c r="BK176" i="4"/>
  <c r="BK112" i="5"/>
  <c r="J192" i="2"/>
  <c r="BK145" i="3"/>
  <c r="J141" i="3"/>
  <c r="BK106" i="4"/>
  <c r="J133" i="5"/>
  <c r="J284" i="2"/>
  <c r="BK212" i="2"/>
  <c r="J166" i="3"/>
  <c r="BK105" i="3"/>
  <c r="J314" i="3"/>
  <c r="BK122" i="4"/>
  <c r="BK142" i="5"/>
  <c r="J100" i="5"/>
  <c r="BK91" i="6"/>
  <c r="BK306" i="2"/>
  <c r="BK189" i="2"/>
  <c r="J154" i="3"/>
  <c r="BK175" i="3"/>
  <c r="BK314" i="3"/>
  <c r="BK209" i="3"/>
  <c r="J158" i="4"/>
  <c r="J92" i="4"/>
  <c r="J87" i="6"/>
  <c r="J338" i="2"/>
  <c r="BK271" i="2"/>
  <c r="BK258" i="2"/>
  <c r="BK219" i="2"/>
  <c r="J262" i="3"/>
  <c r="BK169" i="3"/>
  <c r="J96" i="3"/>
  <c r="J114" i="4"/>
  <c r="BK96" i="4"/>
  <c r="BK158" i="5"/>
  <c r="J106" i="5"/>
  <c r="BK496" i="2"/>
  <c r="J471" i="2"/>
  <c r="J459" i="2"/>
  <c r="BK420" i="2"/>
  <c r="BK385" i="2"/>
  <c r="J309" i="2"/>
  <c r="J208" i="2"/>
  <c r="BK265" i="3"/>
  <c r="BK277" i="3"/>
  <c r="BK241" i="3"/>
  <c r="BK154" i="4"/>
  <c r="J118" i="4"/>
  <c r="J140" i="5"/>
  <c r="BK276" i="2"/>
  <c r="BK249" i="2"/>
  <c r="BK141" i="2"/>
  <c r="J172" i="3"/>
  <c r="J280" i="3"/>
  <c r="BK142" i="4"/>
  <c r="BK166" i="4"/>
  <c r="J170" i="5"/>
  <c r="BK150" i="5"/>
  <c r="J249" i="2"/>
  <c r="BK156" i="2"/>
  <c r="BK308" i="3"/>
  <c r="J236" i="3"/>
  <c r="BK126" i="3"/>
  <c r="BK289" i="3"/>
  <c r="BK100" i="4"/>
  <c r="BK148" i="5"/>
  <c r="T94" i="2" l="1"/>
  <c r="T114" i="2"/>
  <c r="BK188" i="2"/>
  <c r="J188" i="2"/>
  <c r="J64" i="2" s="1"/>
  <c r="R235" i="2"/>
  <c r="BK409" i="2"/>
  <c r="J409" i="2"/>
  <c r="J71" i="2" s="1"/>
  <c r="BK480" i="2"/>
  <c r="J480" i="2" s="1"/>
  <c r="J72" i="2" s="1"/>
  <c r="P104" i="3"/>
  <c r="P196" i="3"/>
  <c r="P165" i="4"/>
  <c r="P164" i="4"/>
  <c r="R175" i="4"/>
  <c r="R174" i="4"/>
  <c r="R99" i="5"/>
  <c r="BK126" i="5"/>
  <c r="J126" i="5" s="1"/>
  <c r="J66" i="5" s="1"/>
  <c r="R126" i="5"/>
  <c r="P152" i="5"/>
  <c r="BK164" i="5"/>
  <c r="J164" i="5"/>
  <c r="J70" i="5" s="1"/>
  <c r="T164" i="5"/>
  <c r="P94" i="2"/>
  <c r="P137" i="2"/>
  <c r="T188" i="2"/>
  <c r="P207" i="2"/>
  <c r="BK305" i="2"/>
  <c r="J305" i="2"/>
  <c r="J69" i="2" s="1"/>
  <c r="R364" i="2"/>
  <c r="R480" i="2"/>
  <c r="BK104" i="3"/>
  <c r="R196" i="3"/>
  <c r="R87" i="4"/>
  <c r="R86" i="4" s="1"/>
  <c r="P175" i="4"/>
  <c r="P174" i="4" s="1"/>
  <c r="P99" i="5"/>
  <c r="T111" i="5"/>
  <c r="T126" i="5"/>
  <c r="R152" i="5"/>
  <c r="R94" i="2"/>
  <c r="T137" i="2"/>
  <c r="T235" i="2"/>
  <c r="T364" i="2"/>
  <c r="P480" i="2"/>
  <c r="P89" i="3"/>
  <c r="P88" i="3"/>
  <c r="T104" i="3"/>
  <c r="T144" i="3"/>
  <c r="BK301" i="3"/>
  <c r="J301" i="3"/>
  <c r="J66" i="3" s="1"/>
  <c r="P96" i="6"/>
  <c r="P85" i="6" s="1"/>
  <c r="P84" i="6" s="1"/>
  <c r="AU59" i="1" s="1"/>
  <c r="BK137" i="2"/>
  <c r="J137" i="2" s="1"/>
  <c r="J63" i="2" s="1"/>
  <c r="BK207" i="2"/>
  <c r="P235" i="2"/>
  <c r="R305" i="2"/>
  <c r="P409" i="2"/>
  <c r="BK89" i="3"/>
  <c r="J89" i="3"/>
  <c r="J61" i="3" s="1"/>
  <c r="BK144" i="3"/>
  <c r="J144" i="3" s="1"/>
  <c r="J64" i="3" s="1"/>
  <c r="R144" i="3"/>
  <c r="P301" i="3"/>
  <c r="BK87" i="4"/>
  <c r="J87" i="4"/>
  <c r="J61" i="4" s="1"/>
  <c r="R165" i="4"/>
  <c r="R164" i="4" s="1"/>
  <c r="T175" i="4"/>
  <c r="T174" i="4" s="1"/>
  <c r="R111" i="5"/>
  <c r="T135" i="5"/>
  <c r="T157" i="5"/>
  <c r="R164" i="5"/>
  <c r="BK94" i="2"/>
  <c r="J94" i="2" s="1"/>
  <c r="J61" i="2" s="1"/>
  <c r="R137" i="2"/>
  <c r="BK235" i="2"/>
  <c r="J235" i="2" s="1"/>
  <c r="J68" i="2" s="1"/>
  <c r="T305" i="2"/>
  <c r="R409" i="2"/>
  <c r="T89" i="3"/>
  <c r="T88" i="3"/>
  <c r="T196" i="3"/>
  <c r="BK165" i="4"/>
  <c r="J165" i="4" s="1"/>
  <c r="J63" i="4" s="1"/>
  <c r="T99" i="5"/>
  <c r="R135" i="5"/>
  <c r="BK157" i="5"/>
  <c r="J157" i="5"/>
  <c r="J69" i="5" s="1"/>
  <c r="T96" i="6"/>
  <c r="T85" i="6" s="1"/>
  <c r="T84" i="6" s="1"/>
  <c r="P114" i="2"/>
  <c r="R188" i="2"/>
  <c r="T207" i="2"/>
  <c r="BK364" i="2"/>
  <c r="J364" i="2" s="1"/>
  <c r="J70" i="2" s="1"/>
  <c r="T480" i="2"/>
  <c r="R104" i="3"/>
  <c r="P144" i="3"/>
  <c r="T301" i="3"/>
  <c r="T87" i="4"/>
  <c r="T86" i="4"/>
  <c r="BK175" i="4"/>
  <c r="J175" i="4"/>
  <c r="J65" i="4" s="1"/>
  <c r="BK111" i="5"/>
  <c r="J111" i="5" s="1"/>
  <c r="J65" i="5" s="1"/>
  <c r="P135" i="5"/>
  <c r="T152" i="5"/>
  <c r="R96" i="6"/>
  <c r="R85" i="6"/>
  <c r="R84" i="6" s="1"/>
  <c r="BK114" i="2"/>
  <c r="J114" i="2" s="1"/>
  <c r="J62" i="2" s="1"/>
  <c r="R114" i="2"/>
  <c r="P188" i="2"/>
  <c r="R207" i="2"/>
  <c r="R206" i="2"/>
  <c r="P305" i="2"/>
  <c r="P364" i="2"/>
  <c r="T409" i="2"/>
  <c r="R89" i="3"/>
  <c r="R88" i="3" s="1"/>
  <c r="BK196" i="3"/>
  <c r="J196" i="3" s="1"/>
  <c r="J65" i="3" s="1"/>
  <c r="R301" i="3"/>
  <c r="P87" i="4"/>
  <c r="P86" i="4" s="1"/>
  <c r="P85" i="4" s="1"/>
  <c r="AU57" i="1" s="1"/>
  <c r="T165" i="4"/>
  <c r="T164" i="4" s="1"/>
  <c r="BK135" i="5"/>
  <c r="J135" i="5" s="1"/>
  <c r="J67" i="5" s="1"/>
  <c r="R157" i="5"/>
  <c r="P164" i="5"/>
  <c r="BK99" i="5"/>
  <c r="J99" i="5"/>
  <c r="J63" i="5" s="1"/>
  <c r="P111" i="5"/>
  <c r="P126" i="5"/>
  <c r="BK152" i="5"/>
  <c r="J152" i="5" s="1"/>
  <c r="J68" i="5" s="1"/>
  <c r="P157" i="5"/>
  <c r="BK96" i="6"/>
  <c r="J96" i="6" s="1"/>
  <c r="J63" i="6" s="1"/>
  <c r="BK323" i="3"/>
  <c r="J323" i="3"/>
  <c r="J67" i="3" s="1"/>
  <c r="BK169" i="5"/>
  <c r="J169" i="5" s="1"/>
  <c r="J71" i="5" s="1"/>
  <c r="BK103" i="6"/>
  <c r="J103" i="6"/>
  <c r="J64" i="6" s="1"/>
  <c r="BK202" i="2"/>
  <c r="J202" i="2" s="1"/>
  <c r="J65" i="2" s="1"/>
  <c r="BK96" i="5"/>
  <c r="J96" i="5"/>
  <c r="J62" i="5" s="1"/>
  <c r="BK86" i="6"/>
  <c r="BK90" i="6"/>
  <c r="J90" i="6"/>
  <c r="J62" i="6" s="1"/>
  <c r="BK93" i="5"/>
  <c r="J93" i="5" s="1"/>
  <c r="J61" i="5" s="1"/>
  <c r="BK108" i="5"/>
  <c r="J108" i="5"/>
  <c r="J64" i="5" s="1"/>
  <c r="F55" i="6"/>
  <c r="BE97" i="6"/>
  <c r="E48" i="6"/>
  <c r="J78" i="6"/>
  <c r="BE104" i="6"/>
  <c r="BK92" i="5"/>
  <c r="J92" i="5"/>
  <c r="J60" i="5" s="1"/>
  <c r="BE87" i="6"/>
  <c r="BE91" i="6"/>
  <c r="BE100" i="6"/>
  <c r="BE116" i="5"/>
  <c r="BE118" i="5"/>
  <c r="BE131" i="5"/>
  <c r="BE133" i="5"/>
  <c r="BE136" i="5"/>
  <c r="BE170" i="5"/>
  <c r="BK86" i="4"/>
  <c r="J86" i="4"/>
  <c r="J60" i="4" s="1"/>
  <c r="J52" i="5"/>
  <c r="BE100" i="5"/>
  <c r="BE102" i="5"/>
  <c r="BE112" i="5"/>
  <c r="BE114" i="5"/>
  <c r="BE120" i="5"/>
  <c r="BE140" i="5"/>
  <c r="BE160" i="5"/>
  <c r="BE97" i="5"/>
  <c r="BE104" i="5"/>
  <c r="BE106" i="5"/>
  <c r="BE146" i="5"/>
  <c r="BE148" i="5"/>
  <c r="BE150" i="5"/>
  <c r="BE153" i="5"/>
  <c r="BE94" i="5"/>
  <c r="BE155" i="5"/>
  <c r="BE158" i="5"/>
  <c r="BK174" i="4"/>
  <c r="J174" i="4" s="1"/>
  <c r="J64" i="4" s="1"/>
  <c r="F55" i="5"/>
  <c r="BE109" i="5"/>
  <c r="BE124" i="5"/>
  <c r="BE127" i="5"/>
  <c r="BE129" i="5"/>
  <c r="BE142" i="5"/>
  <c r="BE144" i="5"/>
  <c r="BE162" i="5"/>
  <c r="E81" i="5"/>
  <c r="BE122" i="5"/>
  <c r="BE138" i="5"/>
  <c r="BE165" i="5"/>
  <c r="BE167" i="5"/>
  <c r="BE175" i="5"/>
  <c r="BE180" i="5"/>
  <c r="BE122" i="4"/>
  <c r="BE126" i="4"/>
  <c r="BE138" i="4"/>
  <c r="BE152" i="4"/>
  <c r="BE156" i="4"/>
  <c r="E75" i="4"/>
  <c r="BE106" i="4"/>
  <c r="BE178" i="4"/>
  <c r="J104" i="3"/>
  <c r="J63" i="3" s="1"/>
  <c r="F55" i="4"/>
  <c r="J79" i="4"/>
  <c r="BE140" i="4"/>
  <c r="BE142" i="4"/>
  <c r="BE146" i="4"/>
  <c r="BE160" i="4"/>
  <c r="BE162" i="4"/>
  <c r="BE88" i="4"/>
  <c r="BE90" i="4"/>
  <c r="BE96" i="4"/>
  <c r="BE114" i="4"/>
  <c r="BE92" i="4"/>
  <c r="BE94" i="4"/>
  <c r="BE100" i="4"/>
  <c r="BE102" i="4"/>
  <c r="BE118" i="4"/>
  <c r="BE130" i="4"/>
  <c r="BE134" i="4"/>
  <c r="BE150" i="4"/>
  <c r="BE158" i="4"/>
  <c r="BE154" i="4"/>
  <c r="BE166" i="4"/>
  <c r="BE168" i="4"/>
  <c r="BE170" i="4"/>
  <c r="BE172" i="4"/>
  <c r="BE176" i="4"/>
  <c r="BE110" i="4"/>
  <c r="BK93" i="2"/>
  <c r="J93" i="2"/>
  <c r="J60" i="2" s="1"/>
  <c r="J52" i="3"/>
  <c r="BE96" i="3"/>
  <c r="BE111" i="3"/>
  <c r="BE114" i="3"/>
  <c r="BE117" i="3"/>
  <c r="BE120" i="3"/>
  <c r="BE126" i="3"/>
  <c r="BE129" i="3"/>
  <c r="BE151" i="3"/>
  <c r="BE160" i="3"/>
  <c r="BE163" i="3"/>
  <c r="BE233" i="3"/>
  <c r="BE236" i="3"/>
  <c r="BE238" i="3"/>
  <c r="BE256" i="3"/>
  <c r="BE259" i="3"/>
  <c r="BE274" i="3"/>
  <c r="BE317" i="3"/>
  <c r="BE320" i="3"/>
  <c r="BE324" i="3"/>
  <c r="F55" i="3"/>
  <c r="BE93" i="3"/>
  <c r="BE105" i="3"/>
  <c r="BE203" i="3"/>
  <c r="BE209" i="3"/>
  <c r="BE241" i="3"/>
  <c r="BE280" i="3"/>
  <c r="BE292" i="3"/>
  <c r="BE295" i="3"/>
  <c r="BE298" i="3"/>
  <c r="BE305" i="3"/>
  <c r="BE308" i="3"/>
  <c r="E77" i="3"/>
  <c r="BE123" i="3"/>
  <c r="BE190" i="3"/>
  <c r="BE193" i="3"/>
  <c r="BE215" i="3"/>
  <c r="BE224" i="3"/>
  <c r="BE262" i="3"/>
  <c r="BE265" i="3"/>
  <c r="BE271" i="3"/>
  <c r="BE90" i="3"/>
  <c r="BE108" i="3"/>
  <c r="BE135" i="3"/>
  <c r="BE138" i="3"/>
  <c r="BE141" i="3"/>
  <c r="BE145" i="3"/>
  <c r="BE166" i="3"/>
  <c r="BE169" i="3"/>
  <c r="BE221" i="3"/>
  <c r="BE289" i="3"/>
  <c r="BE311" i="3"/>
  <c r="BE184" i="3"/>
  <c r="BE187" i="3"/>
  <c r="BE200" i="3"/>
  <c r="BE227" i="3"/>
  <c r="BE230" i="3"/>
  <c r="BE250" i="3"/>
  <c r="BE268" i="3"/>
  <c r="J207" i="2"/>
  <c r="J67" i="2"/>
  <c r="BE154" i="3"/>
  <c r="BE157" i="3"/>
  <c r="BE181" i="3"/>
  <c r="BE212" i="3"/>
  <c r="BE218" i="3"/>
  <c r="BE254" i="3"/>
  <c r="BE314" i="3"/>
  <c r="BE132" i="3"/>
  <c r="BE197" i="3"/>
  <c r="BE244" i="3"/>
  <c r="BE247" i="3"/>
  <c r="BE277" i="3"/>
  <c r="BE100" i="3"/>
  <c r="BE148" i="3"/>
  <c r="BE172" i="3"/>
  <c r="BE175" i="3"/>
  <c r="BE178" i="3"/>
  <c r="BE206" i="3"/>
  <c r="BE252" i="3"/>
  <c r="BE283" i="3"/>
  <c r="BE286" i="3"/>
  <c r="BE302" i="3"/>
  <c r="E48" i="2"/>
  <c r="J52" i="2"/>
  <c r="F55" i="2"/>
  <c r="BE95" i="2"/>
  <c r="BE99" i="2"/>
  <c r="BE103" i="2"/>
  <c r="BE106" i="2"/>
  <c r="BE110" i="2"/>
  <c r="BE115" i="2"/>
  <c r="BE124" i="2"/>
  <c r="BE127" i="2"/>
  <c r="BE138" i="2"/>
  <c r="BE141" i="2"/>
  <c r="BE144" i="2"/>
  <c r="BE156" i="2"/>
  <c r="BE162" i="2"/>
  <c r="BE168" i="2"/>
  <c r="BE173" i="2"/>
  <c r="BE176" i="2"/>
  <c r="BE182" i="2"/>
  <c r="BE189" i="2"/>
  <c r="BE192" i="2"/>
  <c r="BE195" i="2"/>
  <c r="BE199" i="2"/>
  <c r="BE203" i="2"/>
  <c r="BE208" i="2"/>
  <c r="BE212" i="2"/>
  <c r="BE216" i="2"/>
  <c r="BE219" i="2"/>
  <c r="BE226" i="2"/>
  <c r="BE229" i="2"/>
  <c r="BE232" i="2"/>
  <c r="BE236" i="2"/>
  <c r="BE241" i="2"/>
  <c r="BE244" i="2"/>
  <c r="BE249" i="2"/>
  <c r="BE252" i="2"/>
  <c r="BE255" i="2"/>
  <c r="BE258" i="2"/>
  <c r="BE261" i="2"/>
  <c r="BE264" i="2"/>
  <c r="BE267" i="2"/>
  <c r="BE269" i="2"/>
  <c r="BE271" i="2"/>
  <c r="BE276" i="2"/>
  <c r="BE279" i="2"/>
  <c r="BE282" i="2"/>
  <c r="BE284" i="2"/>
  <c r="BE288" i="2"/>
  <c r="BE294" i="2"/>
  <c r="BE299" i="2"/>
  <c r="BE302" i="2"/>
  <c r="BE306" i="2"/>
  <c r="BE309" i="2"/>
  <c r="BE312" i="2"/>
  <c r="BE315" i="2"/>
  <c r="BE322" i="2"/>
  <c r="BE325" i="2"/>
  <c r="BE328" i="2"/>
  <c r="BE335" i="2"/>
  <c r="BE338" i="2"/>
  <c r="BE341" i="2"/>
  <c r="BE348" i="2"/>
  <c r="BE351" i="2"/>
  <c r="BE355" i="2"/>
  <c r="BE358" i="2"/>
  <c r="BE361" i="2"/>
  <c r="BE365" i="2"/>
  <c r="BE368" i="2"/>
  <c r="BE371" i="2"/>
  <c r="BE374" i="2"/>
  <c r="BE377" i="2"/>
  <c r="BE385" i="2"/>
  <c r="BE389" i="2"/>
  <c r="BE392" i="2"/>
  <c r="BE397" i="2"/>
  <c r="BE400" i="2"/>
  <c r="BE403" i="2"/>
  <c r="BE406" i="2"/>
  <c r="BE410" i="2"/>
  <c r="BE420" i="2"/>
  <c r="BE423" i="2"/>
  <c r="BE426" i="2"/>
  <c r="BE430" i="2"/>
  <c r="BE436" i="2"/>
  <c r="BE439" i="2"/>
  <c r="BE444" i="2"/>
  <c r="BE450" i="2"/>
  <c r="BE455" i="2"/>
  <c r="BE459" i="2"/>
  <c r="BE465" i="2"/>
  <c r="BE468" i="2"/>
  <c r="BE471" i="2"/>
  <c r="BE474" i="2"/>
  <c r="BE477" i="2"/>
  <c r="BE481" i="2"/>
  <c r="BE493" i="2"/>
  <c r="BE496" i="2"/>
  <c r="BE510" i="2"/>
  <c r="AW55" i="1"/>
  <c r="BA55" i="1"/>
  <c r="BC55" i="1"/>
  <c r="BD55" i="1"/>
  <c r="BB55" i="1"/>
  <c r="F37" i="3"/>
  <c r="BD56" i="1"/>
  <c r="F36" i="3"/>
  <c r="BC56" i="1" s="1"/>
  <c r="F36" i="6"/>
  <c r="BC59" i="1"/>
  <c r="F37" i="6"/>
  <c r="BD59" i="1" s="1"/>
  <c r="F34" i="3"/>
  <c r="BA56" i="1"/>
  <c r="F36" i="4"/>
  <c r="BC57" i="1" s="1"/>
  <c r="F37" i="5"/>
  <c r="BD58" i="1"/>
  <c r="F35" i="6"/>
  <c r="BB59" i="1" s="1"/>
  <c r="F34" i="6"/>
  <c r="BA59" i="1"/>
  <c r="F37" i="4"/>
  <c r="BD57" i="1" s="1"/>
  <c r="J34" i="5"/>
  <c r="AW58" i="1"/>
  <c r="F35" i="4"/>
  <c r="BB57" i="1" s="1"/>
  <c r="F35" i="3"/>
  <c r="BB56" i="1"/>
  <c r="F36" i="5"/>
  <c r="BC58" i="1" s="1"/>
  <c r="J34" i="4"/>
  <c r="AW57" i="1" s="1"/>
  <c r="J34" i="6"/>
  <c r="AW59" i="1" s="1"/>
  <c r="J34" i="3"/>
  <c r="AW56" i="1" s="1"/>
  <c r="F34" i="4"/>
  <c r="BA57" i="1" s="1"/>
  <c r="F34" i="5"/>
  <c r="BA58" i="1" s="1"/>
  <c r="F35" i="5"/>
  <c r="BB58" i="1" s="1"/>
  <c r="P92" i="5" l="1"/>
  <c r="P91" i="5"/>
  <c r="AU58" i="1" s="1"/>
  <c r="T92" i="5"/>
  <c r="T91" i="5" s="1"/>
  <c r="R103" i="3"/>
  <c r="R87" i="3" s="1"/>
  <c r="BK206" i="2"/>
  <c r="J206" i="2" s="1"/>
  <c r="J66" i="2" s="1"/>
  <c r="T85" i="4"/>
  <c r="T206" i="2"/>
  <c r="T103" i="3"/>
  <c r="T87" i="3"/>
  <c r="P93" i="2"/>
  <c r="R92" i="5"/>
  <c r="R91" i="5" s="1"/>
  <c r="P206" i="2"/>
  <c r="R85" i="4"/>
  <c r="P103" i="3"/>
  <c r="P87" i="3" s="1"/>
  <c r="AU56" i="1" s="1"/>
  <c r="T93" i="2"/>
  <c r="T92" i="2"/>
  <c r="BK85" i="6"/>
  <c r="J85" i="6"/>
  <c r="J60" i="6" s="1"/>
  <c r="R93" i="2"/>
  <c r="R92" i="2" s="1"/>
  <c r="BK103" i="3"/>
  <c r="J103" i="3" s="1"/>
  <c r="J62" i="3" s="1"/>
  <c r="BK164" i="4"/>
  <c r="J164" i="4"/>
  <c r="J62" i="4" s="1"/>
  <c r="J86" i="6"/>
  <c r="J61" i="6" s="1"/>
  <c r="BK88" i="3"/>
  <c r="J88" i="3" s="1"/>
  <c r="J60" i="3" s="1"/>
  <c r="BK91" i="5"/>
  <c r="J91" i="5"/>
  <c r="J59" i="5" s="1"/>
  <c r="BK85" i="4"/>
  <c r="J85" i="4" s="1"/>
  <c r="J59" i="4" s="1"/>
  <c r="BK92" i="2"/>
  <c r="J92" i="2"/>
  <c r="J59" i="2" s="1"/>
  <c r="J33" i="3"/>
  <c r="AV56" i="1" s="1"/>
  <c r="AT56" i="1" s="1"/>
  <c r="F33" i="2"/>
  <c r="AZ55" i="1"/>
  <c r="J33" i="4"/>
  <c r="AV57" i="1"/>
  <c r="AT57" i="1" s="1"/>
  <c r="J33" i="6"/>
  <c r="AV59" i="1" s="1"/>
  <c r="AT59" i="1" s="1"/>
  <c r="J33" i="2"/>
  <c r="AV55" i="1" s="1"/>
  <c r="AT55" i="1" s="1"/>
  <c r="F33" i="4"/>
  <c r="AZ57" i="1"/>
  <c r="BC54" i="1"/>
  <c r="W32" i="1"/>
  <c r="F33" i="6"/>
  <c r="AZ59" i="1"/>
  <c r="BD54" i="1"/>
  <c r="W33" i="1"/>
  <c r="F33" i="5"/>
  <c r="AZ58" i="1"/>
  <c r="BB54" i="1"/>
  <c r="AX54" i="1"/>
  <c r="BA54" i="1"/>
  <c r="W30" i="1"/>
  <c r="J33" i="5"/>
  <c r="AV58" i="1"/>
  <c r="AT58" i="1"/>
  <c r="F33" i="3"/>
  <c r="AZ56" i="1" s="1"/>
  <c r="P92" i="2" l="1"/>
  <c r="AU55" i="1"/>
  <c r="BK84" i="6"/>
  <c r="J84" i="6"/>
  <c r="J59" i="6" s="1"/>
  <c r="BK87" i="3"/>
  <c r="J87" i="3" s="1"/>
  <c r="J30" i="3" s="1"/>
  <c r="AG56" i="1" s="1"/>
  <c r="AU54" i="1"/>
  <c r="J30" i="4"/>
  <c r="AG57" i="1"/>
  <c r="AN57" i="1" s="1"/>
  <c r="AY54" i="1"/>
  <c r="J30" i="2"/>
  <c r="AG55" i="1"/>
  <c r="W31" i="1"/>
  <c r="AW54" i="1"/>
  <c r="AK30" i="1" s="1"/>
  <c r="AZ54" i="1"/>
  <c r="AV54" i="1" s="1"/>
  <c r="AK29" i="1" s="1"/>
  <c r="J30" i="5"/>
  <c r="AG58" i="1"/>
  <c r="AN58" i="1" s="1"/>
  <c r="J39" i="3" l="1"/>
  <c r="J59" i="3"/>
  <c r="J39" i="5"/>
  <c r="J39" i="4"/>
  <c r="J39" i="2"/>
  <c r="AN55" i="1"/>
  <c r="AN56" i="1"/>
  <c r="AT54" i="1"/>
  <c r="J30" i="6"/>
  <c r="AG59" i="1"/>
  <c r="AG54" i="1"/>
  <c r="AK26" i="1" s="1"/>
  <c r="AK35" i="1" s="1"/>
  <c r="W29" i="1"/>
  <c r="J39" i="6" l="1"/>
  <c r="AN59" i="1"/>
  <c r="AN54" i="1"/>
</calcChain>
</file>

<file path=xl/sharedStrings.xml><?xml version="1.0" encoding="utf-8"?>
<sst xmlns="http://schemas.openxmlformats.org/spreadsheetml/2006/main" count="8416" uniqueCount="1643">
  <si>
    <t>Export Komplet</t>
  </si>
  <si>
    <t>VZ</t>
  </si>
  <si>
    <t>2.0</t>
  </si>
  <si>
    <t>ZAMOK</t>
  </si>
  <si>
    <t>False</t>
  </si>
  <si>
    <t>{3eccea6b-1baa-4679-93bc-e8f4f90d8521}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</si>
  <si>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</si>
  <si>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</si>
  <si>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</si>
  <si>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</si>
  <si>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</si>
  <si>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</si>
  <si>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</si>
  <si>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</si>
  <si>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20210804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</si>
  <si>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</si>
  <si>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</si>
  <si>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kultury, p.o., Mírové náměstí 733, Ostrov - stavební úpravy WC v 1. NP - úprava 2021</t>
  </si>
  <si>
    <t>KSO:</t>
  </si>
  <si>
    <t/>
  </si>
  <si>
    <t>CC-CZ:</t>
  </si>
  <si>
    <t>Místo:</t>
  </si>
  <si>
    <t>Mírové náměstí 733, Ostrov</t>
  </si>
  <si>
    <t>Datum:</t>
  </si>
  <si>
    <t>4. 8. 2021</t>
  </si>
  <si>
    <t>Zadavatel:</t>
  </si>
  <si>
    <t>IČ:</t>
  </si>
  <si>
    <t>00520136</t>
  </si>
  <si>
    <t>Dům kultury Ostrov, p.o.</t>
  </si>
  <si>
    <t>DIČ:</t>
  </si>
  <si>
    <t>Uchazeč:</t>
  </si>
  <si>
    <t>Vyplň údaj</t>
  </si>
  <si>
    <t>Projektant:</t>
  </si>
  <si>
    <t>13845357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</si>
  <si>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</si>
  <si>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</si>
  <si>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</si>
  <si>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</si>
  <si>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</si>
  <si>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</si>
  <si>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</si>
  <si>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</si>
  <si>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</si>
  <si>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</si>
  <si>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</si>
  <si>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</si>
  <si>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</si>
  <si>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</si>
  <si>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</si>
  <si>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</si>
  <si>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</si>
  <si>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</si>
  <si>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</si>
  <si>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</si>
  <si>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</si>
  <si>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</si>
  <si>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</si>
  <si>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</si>
  <si>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</si>
  <si>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</si>
  <si>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</si>
  <si>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</si>
  <si>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</si>
  <si>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</si>
  <si>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</si>
  <si>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</si>
  <si>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</si>
  <si>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</si>
  <si>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</si>
  <si>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</si>
  <si>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</si>
  <si>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</si>
  <si>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</si>
  <si>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</si>
  <si>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</si>
  <si>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</si>
  <si>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</si>
  <si>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</si>
  <si>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</si>
  <si>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</si>
  <si>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</si>
  <si>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</si>
  <si>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</si>
  <si>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{43c74970-2474-4ece-9a53-75ef03824df8}</t>
  </si>
  <si>
    <t>2</t>
  </si>
  <si>
    <t>02</t>
  </si>
  <si>
    <t>Zdravotně technické instalace</t>
  </si>
  <si>
    <t>{b7016c40-bade-4fba-a943-36ccdc2c2960}</t>
  </si>
  <si>
    <t>03</t>
  </si>
  <si>
    <t>Vzduchotechnika</t>
  </si>
  <si>
    <t>{854955b5-33b3-4570-b592-3462c8134e8d}</t>
  </si>
  <si>
    <t>04</t>
  </si>
  <si>
    <t>Elektroinstalace</t>
  </si>
  <si>
    <t>{2876ae6a-7c99-4648-9dba-ef05f33f86a1}</t>
  </si>
  <si>
    <t>05</t>
  </si>
  <si>
    <t>Vedlejší a ostatní náklady</t>
  </si>
  <si>
    <t>{6de047d4-d7c2-481d-aa6e-af581118361d}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</si>
  <si>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</si>
  <si>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</si>
  <si>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</si>
  <si>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</si>
  <si>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</si>
  <si>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</si>
  <si>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</si>
  <si>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</si>
  <si>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</si>
  <si>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</si>
  <si>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</si>
  <si>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</si>
  <si>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</si>
  <si>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</si>
  <si>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</si>
  <si>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</si>
  <si>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</si>
  <si>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</si>
  <si>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</si>
  <si>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</si>
  <si>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</si>
  <si>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</si>
  <si>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</si>
  <si>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</si>
  <si>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</si>
  <si>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</si>
  <si>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</si>
  <si>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</si>
  <si>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</si>
  <si>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</si>
  <si>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</si>
  <si>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</si>
  <si>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</si>
  <si>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</si>
  <si>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</si>
  <si>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</si>
  <si>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</si>
  <si>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</si>
  <si>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</si>
  <si>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</si>
  <si>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pl přes 1 do 4 m2 ve zdivu nadzákladovém z nepálených tvárnic tl do 300 mm</t>
  </si>
  <si>
    <t>m3</t>
  </si>
  <si>
    <t>CS ÚRS 2021 02</t>
  </si>
  <si>
    <t>4</t>
  </si>
  <si>
    <t>-1027544786</t>
  </si>
  <si>
    <t>PP</t>
  </si>
  <si>
    <t>Zazdívka otvorů ve zdivu nadzákladovém nepálenými tvárnicemi plochy přes 1 m2 do 4 m2 , ve zdi tl. do 300 mm</t>
  </si>
  <si>
    <t>Online PSC</t>
  </si>
  <si>
    <t>https://podminky.urs.cz/item/CS_URS_2021_02/310279842</t>
  </si>
  <si>
    <t>VV</t>
  </si>
  <si>
    <t>0,8*2*0,15</t>
  </si>
  <si>
    <t>317941121</t>
  </si>
  <si>
    <t>Osazování ocelových válcovaných nosníků na zdivu I, IE, U, UE nebo L do č. 12 nebo výšky do 120 mm</t>
  </si>
  <si>
    <t>t</t>
  </si>
  <si>
    <t>718223340</t>
  </si>
  <si>
    <t>Osazování ocelových válcovaných nosníků na zdivu I nebo IE nebo U nebo UE nebo L do č. 12 nebo výšky do 120 mm</t>
  </si>
  <si>
    <t>https://podminky.urs.cz/item/CS_URS_2021_02/317941121</t>
  </si>
  <si>
    <t>2*1,2*8,34*0,001</t>
  </si>
  <si>
    <t>M</t>
  </si>
  <si>
    <t>13010712</t>
  </si>
  <si>
    <t>ocel profilová jakost S235JR (11 375) průřez I (IPN) 100</t>
  </si>
  <si>
    <t>8</t>
  </si>
  <si>
    <t>-7635837</t>
  </si>
  <si>
    <t>https://podminky.urs.cz/item/CS_URS_2021_02/13010712</t>
  </si>
  <si>
    <t>342272225</t>
  </si>
  <si>
    <t>Příčka z pórobetonových hladkých tvárnic na tenkovrstvou maltu tl 100 mm</t>
  </si>
  <si>
    <t>m2</t>
  </si>
  <si>
    <t>2105084768</t>
  </si>
  <si>
    <t>Příčky z pórobetonových tvárnic hladkých na tenké maltové lože objemová hmotnost do 500 kg/m3, tloušťka příčky 100 mm</t>
  </si>
  <si>
    <t>https://podminky.urs.cz/item/CS_URS_2021_02/342272225</t>
  </si>
  <si>
    <t>1,8*3,9</t>
  </si>
  <si>
    <t>5</t>
  </si>
  <si>
    <t>346244381</t>
  </si>
  <si>
    <t>Plentování jednostranné v do 200 mm válcovaných nosníků cihlami</t>
  </si>
  <si>
    <t>-1718282202</t>
  </si>
  <si>
    <t>Plentování ocelových válcovaných nosníků jednostranné cihlami na maltu, výška stojiny do 200 mm</t>
  </si>
  <si>
    <t>https://podminky.urs.cz/item/CS_URS_2021_02/346244381</t>
  </si>
  <si>
    <t>4*0,15*1,2</t>
  </si>
  <si>
    <t>6</t>
  </si>
  <si>
    <t>Úpravy povrchů, podlahy a osazování výplní</t>
  </si>
  <si>
    <t>612131121</t>
  </si>
  <si>
    <t>Penetrační disperzní nátěr vnitřních stěn nanášený ručně</t>
  </si>
  <si>
    <t>-513354017</t>
  </si>
  <si>
    <t>Podkladní a spojovací vrstva vnitřních omítaných ploch penetrace disperzní nanášená ručně stěn</t>
  </si>
  <si>
    <t>https://podminky.urs.cz/item/CS_URS_2021_02/612131121</t>
  </si>
  <si>
    <t>3*1,8*3,9</t>
  </si>
  <si>
    <t>4,6*3,9</t>
  </si>
  <si>
    <t>-5*0,8*2</t>
  </si>
  <si>
    <t>5,26*3,9</t>
  </si>
  <si>
    <t>4,96*3,9</t>
  </si>
  <si>
    <t>Součet</t>
  </si>
  <si>
    <t>7</t>
  </si>
  <si>
    <t>612142001</t>
  </si>
  <si>
    <t>Potažení vnitřních stěn sklovláknitým pletivem vtlačeným do tenkovrstvé hmoty</t>
  </si>
  <si>
    <t>2055080905</t>
  </si>
  <si>
    <t>Potažení vnitřních ploch pletivem v ploše nebo pruzích, na plném podkladu sklovláknitým vtlačením do tmelu stěn</t>
  </si>
  <si>
    <t>https://podminky.urs.cz/item/CS_URS_2021_02/612142001</t>
  </si>
  <si>
    <t>612311131</t>
  </si>
  <si>
    <t>Potažení vnitřních stěn vápenným štukem tloušťky do 3 mm</t>
  </si>
  <si>
    <t>1011407559</t>
  </si>
  <si>
    <t>Potažení vnitřních ploch vápenným štukem tloušťky do 3 mm svislých konstrukcí stěn</t>
  </si>
  <si>
    <t>https://podminky.urs.cz/item/CS_URS_2021_02/612311131</t>
  </si>
  <si>
    <t>-4*0,8*2</t>
  </si>
  <si>
    <t>-2*1,8*2,2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</si>
  <si>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</si>
  <si>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</si>
  <si>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</si>
  <si>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</si>
  <si>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-1613548330</t>
  </si>
  <si>
    <t>Lešení pomocné pracovní pro objekty pozemních staveb pro zatížení do 150 kg/m2, o výšce lešeňové podlahy přes 1,9 do 3,5 m</t>
  </si>
  <si>
    <t>https://podminky.urs.cz/item/CS_URS_2021_02/949101112</t>
  </si>
  <si>
    <t>10</t>
  </si>
  <si>
    <t>952901111</t>
  </si>
  <si>
    <t>Vyčištění budov bytové a občanské výstavby při výšce podlaží do 4 m</t>
  </si>
  <si>
    <t>2081528628</t>
  </si>
  <si>
    <t>Vyčištění budov nebo objektů před předáním do užívání budov bytové nebo občanské výstavby, světlé výšky podlaží do 4 m</t>
  </si>
  <si>
    <t>https://podminky.urs.cz/item/CS_URS_2021_02/952901111</t>
  </si>
  <si>
    <t>11</t>
  </si>
  <si>
    <t>962031132</t>
  </si>
  <si>
    <t>Bourání příček z cihel pálených na MVC tl do 100 mm</t>
  </si>
  <si>
    <t>-909620800</t>
  </si>
  <si>
    <t>Bourání příček z cihel, tvárnic nebo příčkovek z cihel pálených, plných nebo dutých na maltu vápennou nebo vápenocementovou, tl. do 100 mm</t>
  </si>
  <si>
    <t>https://podminky.urs.cz/item/CS_URS_2021_02/962031132</t>
  </si>
  <si>
    <t>0,5*3</t>
  </si>
  <si>
    <t>2*1,8*3</t>
  </si>
  <si>
    <t>-6*0,6*2</t>
  </si>
  <si>
    <t>2,41*3</t>
  </si>
  <si>
    <t>-0,8*2</t>
  </si>
  <si>
    <t>3*1,2*3</t>
  </si>
  <si>
    <t>2,94*3</t>
  </si>
  <si>
    <t>2,09*3</t>
  </si>
  <si>
    <t>12</t>
  </si>
  <si>
    <t>962032230</t>
  </si>
  <si>
    <t>Bourání zdiva z cihel pálených nebo vápenopískových na MV nebo MVC do 1 m3</t>
  </si>
  <si>
    <t>1191274403</t>
  </si>
  <si>
    <t>Bourání zdiva nadzákladového z cihel nebo tvárnic z cihel pálených nebo vápenopískových, na maltu vápennou nebo vápenocementovou, objemu do 1 m3</t>
  </si>
  <si>
    <t>https://podminky.urs.cz/item/CS_URS_2021_02/962032230</t>
  </si>
  <si>
    <t>3,69*3,9*0,2</t>
  </si>
  <si>
    <t>-2,6*3*0,2</t>
  </si>
  <si>
    <t>13</t>
  </si>
  <si>
    <t>968072455</t>
  </si>
  <si>
    <t>Vybourání kovových dveřních zárubní pl do 2 m2</t>
  </si>
  <si>
    <t>31137015</t>
  </si>
  <si>
    <t>Vybourání kovových rámů oken s křídly, dveřních zárubní, vrat, stěn, ostění nebo obkladů dveřních zárubní, plochy do 2 m2</t>
  </si>
  <si>
    <t>https://podminky.urs.cz/item/CS_URS_2021_02/968072455</t>
  </si>
  <si>
    <t>6*0,6*2</t>
  </si>
  <si>
    <t>2*0,8*2</t>
  </si>
  <si>
    <t>14</t>
  </si>
  <si>
    <t>971033361</t>
  </si>
  <si>
    <t>Vybourání otvorů ve zdivu cihelném pl do 0,09 m2 na MVC nebo MV tl do 600 mm</t>
  </si>
  <si>
    <t>kus</t>
  </si>
  <si>
    <t>-1095793042</t>
  </si>
  <si>
    <t>Vybourání otvorů ve zdivu základovém nebo nadzákladovém z cihel, tvárnic, příčkovek z cihel pálených na maltu vápennou nebo vápenocementovou plochy do 0,09 m2, tl. do 600 mm</t>
  </si>
  <si>
    <t>https://podminky.urs.cz/item/CS_URS_2021_02/971033361</t>
  </si>
  <si>
    <t>prostup pro VZT do fasády</t>
  </si>
  <si>
    <t>971033431</t>
  </si>
  <si>
    <t>Vybourání otvorů ve zdivu cihelném pl do 0,25 m2 na MVC nebo MV tl do 150 mm</t>
  </si>
  <si>
    <t>-222691091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</si>
  <si>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</si>
  <si>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https://podminky.urs.cz/item/CS_URS_2021_02/971033431</t>
  </si>
  <si>
    <t>16</t>
  </si>
  <si>
    <t>971033641</t>
  </si>
  <si>
    <t>Vybourání otvorů ve zdivu cihelném pl do 4 m2 na MVC nebo MV tl do 300 mm</t>
  </si>
  <si>
    <t>-211890834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</si>
  <si>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</si>
  <si>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https://podminky.urs.cz/item/CS_URS_2021_02/971033641</t>
  </si>
  <si>
    <t>0,95*2,05*0,2</t>
  </si>
  <si>
    <t>0,85*2,05*0,2</t>
  </si>
  <si>
    <t>17</t>
  </si>
  <si>
    <t>977211121</t>
  </si>
  <si>
    <t>Řezání stěnovou pilou kcí z cihel nebo tvárnic hl do 200 mm</t>
  </si>
  <si>
    <t>m</t>
  </si>
  <si>
    <t>-4808166</t>
  </si>
  <si>
    <t>Řezání konstrukcí stěnovou pilou z cihel nebo tvárnic hloubka řezu do 200 mm</t>
  </si>
  <si>
    <t>https://podminky.urs.cz/item/CS_URS_2021_02/977211121</t>
  </si>
  <si>
    <t>2*(2*2+0,8)</t>
  </si>
  <si>
    <t>2*(1,2+2*0,4+2*0,15)</t>
  </si>
  <si>
    <t>997</t>
  </si>
  <si>
    <t>Přesun sutě</t>
  </si>
  <si>
    <t>18</t>
  </si>
  <si>
    <t>997013212</t>
  </si>
  <si>
    <t>Vnitrostaveništní doprava suti a vybouraných hmot pro budovy v přes 6 do 9 m ručně</t>
  </si>
  <si>
    <t>-55953527</t>
  </si>
  <si>
    <t>Vnitrostaveništní doprava suti a vybouraných hmot vodorovně do 50 m svisle ručně pro budovy a haly výšky přes 6 do 9 m</t>
  </si>
  <si>
    <t>https://podminky.urs.cz/item/CS_URS_2021_02/997013212</t>
  </si>
  <si>
    <t>19</t>
  </si>
  <si>
    <t>997013501</t>
  </si>
  <si>
    <t>Odvoz suti a vybouraných hmot na skládku nebo meziskládku do 1 km se složením</t>
  </si>
  <si>
    <t>-496259574</t>
  </si>
  <si>
    <t>Odvoz suti a vybouraných hmot na skládku nebo meziskládku se složením, na vzdálenost do 1 km</t>
  </si>
  <si>
    <t>https://podminky.urs.cz/item/CS_URS_2021_02/997013501</t>
  </si>
  <si>
    <t>20</t>
  </si>
  <si>
    <t>997013509</t>
  </si>
  <si>
    <t>Příplatek k odvozu suti a vybouraných hmot na skládku ZKD 1 km přes 1 km</t>
  </si>
  <si>
    <t>1997910379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</si>
  <si>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</si>
  <si>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</si>
  <si>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20,968*25</t>
  </si>
  <si>
    <t>997013631</t>
  </si>
  <si>
    <t>Poplatek za uložení na skládce (skládkovné) stavebního odpadu směsného kód odpadu 17 09 04</t>
  </si>
  <si>
    <t>351028634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</si>
  <si>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</si>
  <si>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</si>
  <si>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</si>
  <si>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</t>
  </si>
  <si>
    <t>22</t>
  </si>
  <si>
    <t>998018002</t>
  </si>
  <si>
    <t>Přesun hmot ruční pro budovy v přes 6 do 12 m</t>
  </si>
  <si>
    <t>-621841598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</si>
  <si>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</si>
  <si>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https://podminky.urs.cz/item/CS_URS_2021_02/998018002</t>
  </si>
  <si>
    <t>PSV</t>
  </si>
  <si>
    <t>Práce a dodávky PSV</t>
  </si>
  <si>
    <t>763</t>
  </si>
  <si>
    <t>Konstrukce suché výstavby</t>
  </si>
  <si>
    <t>23</t>
  </si>
  <si>
    <t>763121590</t>
  </si>
  <si>
    <t>SDK stěna předsazená pro osazení závěsného WC tl 150 - 250 mm profil CW+UW 50 desky 2xH2 12,5 bez TI</t>
  </si>
  <si>
    <t>2009620117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</si>
  <si>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</si>
  <si>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https://podminky.urs.cz/item/CS_URS_2021_02/763121590</t>
  </si>
  <si>
    <t>7*0,9*1,2</t>
  </si>
  <si>
    <t>24</t>
  </si>
  <si>
    <t>763131411</t>
  </si>
  <si>
    <t>SDK podhled desky 1xA 12,5 bez izolace dvouvrstvá spodní kce profil CD+UD</t>
  </si>
  <si>
    <t>2114185661</t>
  </si>
  <si>
    <t>Podhled ze sádrokartonových desek dvouvrstvá zavěšená spodní konstrukce z ocelových profilů CD, UD jednoduše opláštěná deskou standardní A, tl. 12,5 mm, bez izolace</t>
  </si>
  <si>
    <t>https://podminky.urs.cz/item/CS_URS_2021_02/763131411</t>
  </si>
  <si>
    <t>10,04+14,38</t>
  </si>
  <si>
    <t>25</t>
  </si>
  <si>
    <t>763131714</t>
  </si>
  <si>
    <t>SDK podhled základní penetrační nátěr</t>
  </si>
  <si>
    <t>1875648003</t>
  </si>
  <si>
    <t>Podhled ze sádrokartonových desek ostatní práce a konstrukce na podhledech ze sádrokartonových desek základní penetrační nátěr</t>
  </si>
  <si>
    <t>https://podminky.urs.cz/item/CS_URS_2021_02/763131714</t>
  </si>
  <si>
    <t>26</t>
  </si>
  <si>
    <t>763412111</t>
  </si>
  <si>
    <t>Sanitární příčky do suchého prostředí, desky laminované tl 12 mm</t>
  </si>
  <si>
    <t>-747820784</t>
  </si>
  <si>
    <t>Sanitární příčky vhodné do suchého prostředí dělící z dřevotřískových desek laminovaných tl. 12 mm</t>
  </si>
  <si>
    <t>https://podminky.urs.cz/item/CS_URS_2021_02/763412111</t>
  </si>
  <si>
    <t>5,31*2,3</t>
  </si>
  <si>
    <t>2*2,775*2,3</t>
  </si>
  <si>
    <t>6*1,43*2,3</t>
  </si>
  <si>
    <t>27</t>
  </si>
  <si>
    <t>763412121</t>
  </si>
  <si>
    <t>Dveře sanitárních příček, desky laminované tl 12 mm, š do 800 mm, v do 2000 mm</t>
  </si>
  <si>
    <t>915325347</t>
  </si>
  <si>
    <t>Sanitární příčky vhodné do suchého prostředí dveře vnitřní do sanitárních příček šířky do 800 mm, výšky do 2 000 mm z dřevotřískových desek laminovaných včetně nerezového kování tl. 12 mm</t>
  </si>
  <si>
    <t>https://podminky.urs.cz/item/CS_URS_2021_02/763412121</t>
  </si>
  <si>
    <t>28</t>
  </si>
  <si>
    <t>998763302</t>
  </si>
  <si>
    <t>Přesun hmot tonážní pro sádrokartonové konstrukce v objektech v přes 6 do 12 m</t>
  </si>
  <si>
    <t>58397171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</si>
  <si>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</si>
  <si>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https://podminky.urs.cz/item/CS_URS_2021_02/998763302</t>
  </si>
  <si>
    <t>29</t>
  </si>
  <si>
    <t>998763381</t>
  </si>
  <si>
    <t>Příplatek k přesunu hmot tonážní 763 SDK prováděný bez použití mechanizace</t>
  </si>
  <si>
    <t>1344657842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</si>
  <si>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</si>
  <si>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https://podminky.urs.cz/item/CS_URS_2021_02/998763381</t>
  </si>
  <si>
    <t>766</t>
  </si>
  <si>
    <t>Konstrukce truhlářské</t>
  </si>
  <si>
    <t>30</t>
  </si>
  <si>
    <t>766660181</t>
  </si>
  <si>
    <t>Montáž dveřních křídel otvíravých jednokřídlových š do 0,8 m požárních do obložkové zárubně</t>
  </si>
  <si>
    <t>-721786054</t>
  </si>
  <si>
    <t>Montáž dveřních křídel dřevěných nebo plastových otevíravých do obložkové zárubně protipožárních jednokřídlových, šířky do 800 mm</t>
  </si>
  <si>
    <t>https://podminky.urs.cz/item/CS_URS_2021_02/766660181</t>
  </si>
  <si>
    <t>bližší specifikace v PD</t>
  </si>
  <si>
    <t>31</t>
  </si>
  <si>
    <t>61162098</t>
  </si>
  <si>
    <t>dveře jednokřídlé dřevotřískové protipožární EI (EW) 30 D3 povrch dýhovaný plné 800x1970-2100mm</t>
  </si>
  <si>
    <t>32</t>
  </si>
  <si>
    <t>-1430725161</t>
  </si>
  <si>
    <t>https://podminky.urs.cz/item/CS_URS_2021_02/61162098</t>
  </si>
  <si>
    <t>766660182</t>
  </si>
  <si>
    <t>Montáž dveřních křídel otvíravých jednokřídlových š přes 0,8 m požárních do obložkové zárubně</t>
  </si>
  <si>
    <t>1445085264</t>
  </si>
  <si>
    <t>Montáž dveřních křídel dřevěných nebo plastových otevíravých do obložkové zárubně protipožárních jednokřídlových, šířky přes 800 mm</t>
  </si>
  <si>
    <t>https://podminky.urs.cz/item/CS_URS_2021_02/766660182</t>
  </si>
  <si>
    <t>33</t>
  </si>
  <si>
    <t>61165314</t>
  </si>
  <si>
    <t>dveře jednokřídlé dřevotřískové protipožární EI (EW) 30 D3 povrch dýhovaný plné 900x1970-2100mm</t>
  </si>
  <si>
    <t>-1581254846</t>
  </si>
  <si>
    <t>https://podminky.urs.cz/item/CS_URS_2021_02/61165314</t>
  </si>
  <si>
    <t>34</t>
  </si>
  <si>
    <t>766660728</t>
  </si>
  <si>
    <t>Montáž dveřního interiérového kování - zámku</t>
  </si>
  <si>
    <t>-1344960111</t>
  </si>
  <si>
    <t>Montáž dveřních doplňků dveřního kování interiérového zámku</t>
  </si>
  <si>
    <t>https://podminky.urs.cz/item/CS_URS_2021_02/766660728</t>
  </si>
  <si>
    <t>35</t>
  </si>
  <si>
    <t>54924003</t>
  </si>
  <si>
    <t>zámek zadlabací 190/140 /20 P WC6</t>
  </si>
  <si>
    <t>-498759271</t>
  </si>
  <si>
    <t>https://podminky.urs.cz/item/CS_URS_2021_02/54924003</t>
  </si>
  <si>
    <t>36</t>
  </si>
  <si>
    <t>54924006</t>
  </si>
  <si>
    <t>zámek zadlabací 190/140/20 P cylinder</t>
  </si>
  <si>
    <t>1021848737</t>
  </si>
  <si>
    <t>https://podminky.urs.cz/item/CS_URS_2021_02/54924006</t>
  </si>
  <si>
    <t>37</t>
  </si>
  <si>
    <t>766660729</t>
  </si>
  <si>
    <t>Montáž dveřního interiérového kování - štítku s klikou</t>
  </si>
  <si>
    <t>-1296765706</t>
  </si>
  <si>
    <t>Montáž dveřních doplňků dveřního kování interiérového štítku s klikou</t>
  </si>
  <si>
    <t>https://podminky.urs.cz/item/CS_URS_2021_02/766660729</t>
  </si>
  <si>
    <t>38</t>
  </si>
  <si>
    <t>54914622</t>
  </si>
  <si>
    <t>kování dveřní vrchní klika včetně štítu a montážního materiálu</t>
  </si>
  <si>
    <t>2132396082</t>
  </si>
  <si>
    <t>https://podminky.urs.cz/item/CS_URS_2021_02/54914622</t>
  </si>
  <si>
    <t>39</t>
  </si>
  <si>
    <t>76666074R</t>
  </si>
  <si>
    <t>Montáž dveřního kování - madla dveří</t>
  </si>
  <si>
    <t>-1438058995</t>
  </si>
  <si>
    <t>Montáž dveřních doplňků madla dveří</t>
  </si>
  <si>
    <t>40</t>
  </si>
  <si>
    <t>54914113R</t>
  </si>
  <si>
    <t>kování madlo dveří nerezové</t>
  </si>
  <si>
    <t>-1848439456</t>
  </si>
  <si>
    <t>41</t>
  </si>
  <si>
    <t>766682211</t>
  </si>
  <si>
    <t>Montáž zárubní obložkových protipožárních pro dveře jednokřídlové tl stěny do 170 mm</t>
  </si>
  <si>
    <t>492034642</t>
  </si>
  <si>
    <t>Montáž zárubní dřevěných, plastových nebo z lamina obložkových protipožárních, pro dveře jednokřídlové, tloušťky stěny do 170 mm</t>
  </si>
  <si>
    <t>https://podminky.urs.cz/item/CS_URS_2021_02/766682211</t>
  </si>
  <si>
    <t>42</t>
  </si>
  <si>
    <t>61182318</t>
  </si>
  <si>
    <t>zárubeň jednokřídlá obložková s dýhovaným povrchem a protipožární úpravou tl stěny 60-150mm rozměru 600-1100/1970, 2100mm</t>
  </si>
  <si>
    <t>2091930628</t>
  </si>
  <si>
    <t>https://podminky.urs.cz/item/CS_URS_2021_02/61182318</t>
  </si>
  <si>
    <t>43</t>
  </si>
  <si>
    <t>766691914</t>
  </si>
  <si>
    <t>Vyvěšení nebo zavěšení dřevěných křídel dveří pl do 2 m2</t>
  </si>
  <si>
    <t>1308909043</t>
  </si>
  <si>
    <t>Ostatní práce vyvěšení nebo zavěšení křídel s případným uložením a opětovným zavěšením po provedení stavebních změn dřevěných dveřních, plochy do 2 m2</t>
  </si>
  <si>
    <t>https://podminky.urs.cz/item/CS_URS_2021_02/766691914</t>
  </si>
  <si>
    <t>44</t>
  </si>
  <si>
    <t>76669341R</t>
  </si>
  <si>
    <t>Montáž umyvadlové desky z umělého kamene bez výřezu dl přes 2000 mm</t>
  </si>
  <si>
    <t>503623795</t>
  </si>
  <si>
    <t>Montáž ostatních truhlářských konstrukcí umyvadlových desek z umělého kamene bez výřezu, délky jednoho dílu přes 2000 mm</t>
  </si>
  <si>
    <t>45</t>
  </si>
  <si>
    <t>60722275R</t>
  </si>
  <si>
    <t>deska z umělého kamene</t>
  </si>
  <si>
    <t>1800132094</t>
  </si>
  <si>
    <t>např. Corian</t>
  </si>
  <si>
    <t>3,65</t>
  </si>
  <si>
    <t>46</t>
  </si>
  <si>
    <t>76681111R</t>
  </si>
  <si>
    <t>D+M kuchyňské linky</t>
  </si>
  <si>
    <t>2108271605</t>
  </si>
  <si>
    <t>dle výběru investora</t>
  </si>
  <si>
    <t>Kuchyňská linka standardní, spodní a horní skříňky, nerezový dřez, vestavěná chladnička,</t>
  </si>
  <si>
    <t>Zabudovaný indukční panel dvě varné zóny, délka 3,15 m</t>
  </si>
  <si>
    <t>47</t>
  </si>
  <si>
    <t>16711230R</t>
  </si>
  <si>
    <t>D+M háčky na oděvy</t>
  </si>
  <si>
    <t>soubor</t>
  </si>
  <si>
    <t>-535139359</t>
  </si>
  <si>
    <t>7 kusů</t>
  </si>
  <si>
    <t>48</t>
  </si>
  <si>
    <t>998766102</t>
  </si>
  <si>
    <t>Přesun hmot tonážní pro kce truhlářské v objektech v přes 6 do 12 m</t>
  </si>
  <si>
    <t>-481958303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</si>
  <si>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</si>
  <si>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</si>
  <si>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49</t>
  </si>
  <si>
    <t>998766181</t>
  </si>
  <si>
    <t>Příplatek k přesunu hmot tonážní 766 prováděný bez použití mechanizace</t>
  </si>
  <si>
    <t>1972703534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</si>
  <si>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</si>
  <si>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</si>
  <si>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771</t>
  </si>
  <si>
    <t>Podlahy z dlaždic</t>
  </si>
  <si>
    <t>50</t>
  </si>
  <si>
    <t>771111011</t>
  </si>
  <si>
    <t>Vysátí podkladu před pokládkou dlažby</t>
  </si>
  <si>
    <t>-434405408</t>
  </si>
  <si>
    <t>Příprava podkladu před provedením dlažby vysátí podlah</t>
  </si>
  <si>
    <t>https://podminky.urs.cz/item/CS_URS_2021_02/771111011</t>
  </si>
  <si>
    <t>51</t>
  </si>
  <si>
    <t>771121011</t>
  </si>
  <si>
    <t>Nátěr penetrační na podlahu</t>
  </si>
  <si>
    <t>-1598904396</t>
  </si>
  <si>
    <t>Příprava podkladu před provedením dlažby nátěr penetrační na podlahu</t>
  </si>
  <si>
    <t>https://podminky.urs.cz/item/CS_URS_2021_02/771121011</t>
  </si>
  <si>
    <t>52</t>
  </si>
  <si>
    <t>771151013</t>
  </si>
  <si>
    <t>Samonivelační stěrka podlah pevnosti 20 MPa tl přes 5 do 8 mm</t>
  </si>
  <si>
    <t>-1543649569</t>
  </si>
  <si>
    <t>Příprava podkladu před provedením dlažby samonivelační stěrka min.pevnosti 20 MPa, tloušťky přes 5 do 8 mm</t>
  </si>
  <si>
    <t>https://podminky.urs.cz/item/CS_URS_2021_02/771151013</t>
  </si>
  <si>
    <t>53</t>
  </si>
  <si>
    <t>771474112</t>
  </si>
  <si>
    <t>Montáž soklů z dlaždic keramických rovných flexibilní lepidlo v přes 65 do 90 mm</t>
  </si>
  <si>
    <t>-448690974</t>
  </si>
  <si>
    <t>Montáž soklů z dlaždic keramických lepených flexibilním lepidlem rovných, výšky přes 65 do 90 mm</t>
  </si>
  <si>
    <t>https://podminky.urs.cz/item/CS_URS_2021_02/771474112</t>
  </si>
  <si>
    <t>2*1,8</t>
  </si>
  <si>
    <t>2*3,16</t>
  </si>
  <si>
    <t>-0,8</t>
  </si>
  <si>
    <t>54</t>
  </si>
  <si>
    <t>771571810</t>
  </si>
  <si>
    <t>Demontáž podlah z dlaždic keramických kladených do malty</t>
  </si>
  <si>
    <t>1854304306</t>
  </si>
  <si>
    <t>https://podminky.urs.cz/item/CS_URS_2021_02/771571810</t>
  </si>
  <si>
    <t>55</t>
  </si>
  <si>
    <t>771574263</t>
  </si>
  <si>
    <t>Montáž podlah keramických pro mechanické zatížení protiskluzných lepených flexibilním lepidlem přes 9 do 12 ks/m2</t>
  </si>
  <si>
    <t>1859507045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</si>
  <si>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</si>
  <si>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https://podminky.urs.cz/item/CS_URS_2021_02/771574263</t>
  </si>
  <si>
    <t>56</t>
  </si>
  <si>
    <t>59761409</t>
  </si>
  <si>
    <t>dlažba keramická slinutá protiskluzná do interiéru i exteriéru pro vysoké mechanické namáhání přes 9 do 12ks/m2</t>
  </si>
  <si>
    <t>-1537120811</t>
  </si>
  <si>
    <t>https://podminky.urs.cz/item/CS_URS_2021_02/59761409</t>
  </si>
  <si>
    <t>33,17</t>
  </si>
  <si>
    <t>9,12*0,09</t>
  </si>
  <si>
    <t>33,991*1,1 'Přepočtené koeficientem množství</t>
  </si>
  <si>
    <t>57</t>
  </si>
  <si>
    <t>771577111</t>
  </si>
  <si>
    <t>Příplatek k montáži podlah keramických lepených flexibilním lepidlem za plochu do 5 m2</t>
  </si>
  <si>
    <t>1608896815</t>
  </si>
  <si>
    <t>Montáž podlah z dlaždic keramických lepených flexibilním lepidlem Příplatek k cenám za plochu do 5 m2 jednotlivě</t>
  </si>
  <si>
    <t>https://podminky.urs.cz/item/CS_URS_2021_02/771577111</t>
  </si>
  <si>
    <t>58</t>
  </si>
  <si>
    <t>771591112</t>
  </si>
  <si>
    <t>Izolace pod dlažbu nátěrem nebo stěrkou ve dvou vrstvách</t>
  </si>
  <si>
    <t>1975164279</t>
  </si>
  <si>
    <t>Izolace podlahy pod dlažbu nátěrem nebo stěrkou ve dvou vrstvách</t>
  </si>
  <si>
    <t>https://podminky.urs.cz/item/CS_URS_2021_02/771591112</t>
  </si>
  <si>
    <t>59</t>
  </si>
  <si>
    <t>771591115</t>
  </si>
  <si>
    <t>Podlahy spárování silikonem</t>
  </si>
  <si>
    <t>-1275235856</t>
  </si>
  <si>
    <t>Podlahy - dokončovací práce spárování silikonem</t>
  </si>
  <si>
    <t>https://podminky.urs.cz/item/CS_URS_2021_02/771591115</t>
  </si>
  <si>
    <t>2*4,69+2*5,31</t>
  </si>
  <si>
    <t>4*1,8</t>
  </si>
  <si>
    <t>2*1,8+2*3,16</t>
  </si>
  <si>
    <t>60</t>
  </si>
  <si>
    <t>771591241</t>
  </si>
  <si>
    <t>Izolace těsnícími pásy vnitřní kout</t>
  </si>
  <si>
    <t>-199476028</t>
  </si>
  <si>
    <t>Izolace podlahy pod dlažbu těsnícími izolačními pásy vnitřní kout</t>
  </si>
  <si>
    <t>https://podminky.urs.cz/item/CS_URS_2021_02/771591241</t>
  </si>
  <si>
    <t>61</t>
  </si>
  <si>
    <t>771591264</t>
  </si>
  <si>
    <t>Izolace těsnícími pásy mezi podlahou a stěnou</t>
  </si>
  <si>
    <t>-1137782071</t>
  </si>
  <si>
    <t>Izolace podlahy pod dlažbu těsnícími izolačními pásy mezi podlahou a stěnu</t>
  </si>
  <si>
    <t>https://podminky.urs.cz/item/CS_URS_2021_02/771591264</t>
  </si>
  <si>
    <t>37,12-2*0,8-0,9</t>
  </si>
  <si>
    <t>62</t>
  </si>
  <si>
    <t>771592011</t>
  </si>
  <si>
    <t>Čištění vnitřních ploch podlah nebo schodišť po položení dlažby chemickými prostředky</t>
  </si>
  <si>
    <t>-1336734980</t>
  </si>
  <si>
    <t>Čištění vnitřních ploch po položení dlažby podlah nebo schodišť chemickými prostředky</t>
  </si>
  <si>
    <t>https://podminky.urs.cz/item/CS_URS_2021_02/771592011</t>
  </si>
  <si>
    <t>63</t>
  </si>
  <si>
    <t>998771102</t>
  </si>
  <si>
    <t>Přesun hmot tonážní pro podlahy z dlaždic v objektech v přes 6 do 12 m</t>
  </si>
  <si>
    <t>-2119570120</t>
  </si>
  <si>
    <t>Přesun hmot pro podlahy z dlaždic stanovený z hmotnosti přesunovaného materiálu vodorovná dopravní vzdálenost do 50 m v objektech výšky přes 6 do 12 m</t>
  </si>
  <si>
    <t>https://podminky.urs.cz/item/CS_URS_2021_02/998771102</t>
  </si>
  <si>
    <t>64</t>
  </si>
  <si>
    <t>998771181</t>
  </si>
  <si>
    <t>Příplatek k přesunu hmot tonážní 771 prováděný bez použití mechanizace</t>
  </si>
  <si>
    <t>-1697937485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</si>
  <si>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</si>
  <si>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https://podminky.urs.cz/item/CS_URS_2021_02/998771181</t>
  </si>
  <si>
    <t>776</t>
  </si>
  <si>
    <t>Podlahy povlakové</t>
  </si>
  <si>
    <t>65</t>
  </si>
  <si>
    <t>776111311</t>
  </si>
  <si>
    <t>Vysátí podkladu povlakových podlah</t>
  </si>
  <si>
    <t>-349283510</t>
  </si>
  <si>
    <t>Příprava podkladu vysátí podlah</t>
  </si>
  <si>
    <t>https://podminky.urs.cz/item/CS_URS_2021_02/776111311</t>
  </si>
  <si>
    <t>66</t>
  </si>
  <si>
    <t>776121112</t>
  </si>
  <si>
    <t>Vodou ředitelná penetrace savého podkladu povlakových podlah</t>
  </si>
  <si>
    <t>-866632020</t>
  </si>
  <si>
    <t>Příprava podkladu penetrace vodou ředitelná podlah</t>
  </si>
  <si>
    <t>https://podminky.urs.cz/item/CS_URS_2021_02/776121112</t>
  </si>
  <si>
    <t>67</t>
  </si>
  <si>
    <t>776201812</t>
  </si>
  <si>
    <t>Demontáž lepených povlakových podlah s podložkou ručně</t>
  </si>
  <si>
    <t>144104397</t>
  </si>
  <si>
    <t>Demontáž povlakových podlahovin lepených ručně s podložkou</t>
  </si>
  <si>
    <t>https://podminky.urs.cz/item/CS_URS_2021_02/776201812</t>
  </si>
  <si>
    <t>68</t>
  </si>
  <si>
    <t>776211111</t>
  </si>
  <si>
    <t>Lepení textilních pásů</t>
  </si>
  <si>
    <t>-1580233508</t>
  </si>
  <si>
    <t>Montáž textilních podlahovin lepením pásů standardních</t>
  </si>
  <si>
    <t>https://podminky.urs.cz/item/CS_URS_2021_02/776211111</t>
  </si>
  <si>
    <t>69</t>
  </si>
  <si>
    <t>69751061</t>
  </si>
  <si>
    <t>koberec zátěžový vpichovaný role š 2m, vlákno 100% PA, hm 400g/m2, zátěž 33, útlum 21dB, hořlavost Bfl S1</t>
  </si>
  <si>
    <t>-773841891</t>
  </si>
  <si>
    <t>https://podminky.urs.cz/item/CS_URS_2021_02/69751061</t>
  </si>
  <si>
    <t>17,91</t>
  </si>
  <si>
    <t>(2*5,06+2*3,54)*0,055</t>
  </si>
  <si>
    <t>-0,8*0,055</t>
  </si>
  <si>
    <t>18,812*1,1 'Přepočtené koeficientem množství</t>
  </si>
  <si>
    <t>70</t>
  </si>
  <si>
    <t>776410811</t>
  </si>
  <si>
    <t>Odstranění soklíků a lišt pryžových nebo plastových</t>
  </si>
  <si>
    <t>1636137545</t>
  </si>
  <si>
    <t>Demontáž soklíků nebo lišt pryžových nebo plastových</t>
  </si>
  <si>
    <t>https://podminky.urs.cz/item/CS_URS_2021_02/776410811</t>
  </si>
  <si>
    <t>2*5,06+2*3,54-0,8</t>
  </si>
  <si>
    <t>71</t>
  </si>
  <si>
    <t>776421111</t>
  </si>
  <si>
    <t>Montáž obvodových lišt lepením</t>
  </si>
  <si>
    <t>940112975</t>
  </si>
  <si>
    <t>Montáž lišt obvodových lepených</t>
  </si>
  <si>
    <t>https://podminky.urs.cz/item/CS_URS_2021_02/776421111</t>
  </si>
  <si>
    <t>72</t>
  </si>
  <si>
    <t>69751204</t>
  </si>
  <si>
    <t>lišta kobercová 55x9mm</t>
  </si>
  <si>
    <t>-1422967396</t>
  </si>
  <si>
    <t>https://podminky.urs.cz/item/CS_URS_2021_02/69751204</t>
  </si>
  <si>
    <t>16,4</t>
  </si>
  <si>
    <t>16,4*1,02 'Přepočtené koeficientem množství</t>
  </si>
  <si>
    <t>73</t>
  </si>
  <si>
    <t>776421711</t>
  </si>
  <si>
    <t>Vložení nařezaných pásků z podlahoviny do lišt</t>
  </si>
  <si>
    <t>1711127421</t>
  </si>
  <si>
    <t>Montáž lišt vložení pásků z podlahoviny do lišt včetně nařezání</t>
  </si>
  <si>
    <t>https://podminky.urs.cz/item/CS_URS_2021_02/776421711</t>
  </si>
  <si>
    <t>74</t>
  </si>
  <si>
    <t>776991121</t>
  </si>
  <si>
    <t>Základní čištění nově položených podlahovin vysátím a setřením vlhkým mopem</t>
  </si>
  <si>
    <t>-1162556937</t>
  </si>
  <si>
    <t>Ostatní práce údržba nových podlahovin po pokládce čištění základní</t>
  </si>
  <si>
    <t>https://podminky.urs.cz/item/CS_URS_2021_02/776991121</t>
  </si>
  <si>
    <t>75</t>
  </si>
  <si>
    <t>998776102</t>
  </si>
  <si>
    <t>Přesun hmot tonážní pro podlahy povlakové v objektech v přes 6 do 12 m</t>
  </si>
  <si>
    <t>-983029917</t>
  </si>
  <si>
    <t>Přesun hmot pro podlahy povlakové stanovený z hmotnosti přesunovaného materiálu vodorovná dopravní vzdálenost do 50 m v objektech výšky přes 6 do 12 m</t>
  </si>
  <si>
    <t>https://podminky.urs.cz/item/CS_URS_2021_02/998776102</t>
  </si>
  <si>
    <t>76</t>
  </si>
  <si>
    <t>998776181</t>
  </si>
  <si>
    <t>Příplatek k přesunu hmot tonážní 776 prováděný bez použití mechanizace</t>
  </si>
  <si>
    <t>-1055621948</t>
  </si>
  <si>
    <t>Přesun hmot pro podlahy povlakové stanovený z hmotnosti přesunovaného materiálu Příplatek k cenám za přesun prováděný bez použití mechanizace pro jakoukoliv výšku objektu</t>
  </si>
  <si>
    <t>https://podminky.urs.cz/item/CS_URS_2021_02/998776181</t>
  </si>
  <si>
    <t>781</t>
  </si>
  <si>
    <t>Dokončovací práce - obklady</t>
  </si>
  <si>
    <t>77</t>
  </si>
  <si>
    <t>781111011</t>
  </si>
  <si>
    <t>Ometení (oprášení) stěny při přípravě podkladu</t>
  </si>
  <si>
    <t>-929458122</t>
  </si>
  <si>
    <t>Příprava podkladu před provedením obkladu oprášení (ometení) stěny</t>
  </si>
  <si>
    <t>https://podminky.urs.cz/item/CS_URS_2021_02/781111011</t>
  </si>
  <si>
    <t>2,4*(2*4,69+2*5,31)</t>
  </si>
  <si>
    <t>4*1,8*2,2</t>
  </si>
  <si>
    <t>0,7*3,16</t>
  </si>
  <si>
    <t>1,8*1,5</t>
  </si>
  <si>
    <t>-0,9*2</t>
  </si>
  <si>
    <t>78</t>
  </si>
  <si>
    <t>781121011</t>
  </si>
  <si>
    <t>Nátěr penetrační na stěnu</t>
  </si>
  <si>
    <t>332362576</t>
  </si>
  <si>
    <t>Příprava podkladu před provedením obkladu nátěr penetrační na stěnu</t>
  </si>
  <si>
    <t>https://podminky.urs.cz/item/CS_URS_2021_02/781121011</t>
  </si>
  <si>
    <t>79</t>
  </si>
  <si>
    <t>781151031</t>
  </si>
  <si>
    <t>Celoplošné vyrovnání podkladu stěrkou tl 3 mm</t>
  </si>
  <si>
    <t>1059181004</t>
  </si>
  <si>
    <t>Příprava podkladu před provedením obkladu celoplošné vyrovnání podkladu stěrkou, tloušťky 3 mm</t>
  </si>
  <si>
    <t>https://podminky.urs.cz/item/CS_URS_2021_02/781151031</t>
  </si>
  <si>
    <t>80</t>
  </si>
  <si>
    <t>781151041</t>
  </si>
  <si>
    <t>Příplatek k cenám celoplošné vyrovnání stěrkou za každý další 1 mm přes tl 3 mm</t>
  </si>
  <si>
    <t>-1954993005</t>
  </si>
  <si>
    <t>Příprava podkladu před provedením obkladu celoplošné vyrovnání podkladu příplatek za každý další 1 mm tloušťky přes 3 mm</t>
  </si>
  <si>
    <t>https://podminky.urs.cz/item/CS_URS_2021_02/781151041</t>
  </si>
  <si>
    <t>65,352*2</t>
  </si>
  <si>
    <t>81</t>
  </si>
  <si>
    <t>781471810</t>
  </si>
  <si>
    <t>Demontáž obkladů z obkladaček keramických kladených do malty</t>
  </si>
  <si>
    <t>1373327569</t>
  </si>
  <si>
    <t>Demontáž obkladů z dlaždic keramických kladených do malty</t>
  </si>
  <si>
    <t>https://podminky.urs.cz/item/CS_URS_2021_02/781471810</t>
  </si>
  <si>
    <t>(2*4,69+2*5,31)*3</t>
  </si>
  <si>
    <t>(2*1,8+2*5,06)*3</t>
  </si>
  <si>
    <t>82</t>
  </si>
  <si>
    <t>781474154</t>
  </si>
  <si>
    <t>Montáž obkladů vnitřních keramických velkoformátových hladkých přes 4 do 6 ks/m2 lepených flexibilním lepidlem</t>
  </si>
  <si>
    <t>1350260178</t>
  </si>
  <si>
    <t>Montáž obkladů vnitřních stěn z dlaždic keramických lepených flexibilním lepidlem velkoformátových hladkých přes 4 do 6 ks/m2</t>
  </si>
  <si>
    <t>https://podminky.urs.cz/item/CS_URS_2021_02/781474154</t>
  </si>
  <si>
    <t>83</t>
  </si>
  <si>
    <t>59761001</t>
  </si>
  <si>
    <t>obklad velkoformátový keramický hladký přes 4 do 6ks/m2</t>
  </si>
  <si>
    <t>1859826891</t>
  </si>
  <si>
    <t>https://podminky.urs.cz/item/CS_URS_2021_02/59761001</t>
  </si>
  <si>
    <t>65,352</t>
  </si>
  <si>
    <t>65,352*1,1 'Přepočtené koeficientem množství</t>
  </si>
  <si>
    <t>84</t>
  </si>
  <si>
    <t>781491012</t>
  </si>
  <si>
    <t>Montáž zrcadel plochy přes 1 m2 lepených silikonovým tmelem na podkladní omítku</t>
  </si>
  <si>
    <t>-932684355</t>
  </si>
  <si>
    <t>Montáž zrcadel lepených silikonovým tmelem na podkladní omítku, plochy přes 1 m2</t>
  </si>
  <si>
    <t>https://podminky.urs.cz/item/CS_URS_2021_02/781491012</t>
  </si>
  <si>
    <t>3,5*0,6</t>
  </si>
  <si>
    <t>1,8*2</t>
  </si>
  <si>
    <t>85</t>
  </si>
  <si>
    <t>63465134</t>
  </si>
  <si>
    <t>zrcadlo nemontované bronzové tl 4mm</t>
  </si>
  <si>
    <t>-1751382085</t>
  </si>
  <si>
    <t>https://podminky.urs.cz/item/CS_URS_2021_02/63465134</t>
  </si>
  <si>
    <t>5,7</t>
  </si>
  <si>
    <t>5,7*1,1 'Přepočtené koeficientem množství</t>
  </si>
  <si>
    <t>86</t>
  </si>
  <si>
    <t>781494111</t>
  </si>
  <si>
    <t>Plastové profily rohové lepené flexibilním lepidlem</t>
  </si>
  <si>
    <t>992243979</t>
  </si>
  <si>
    <t>Obklad - dokončující práce profily ukončovací lepené flexibilním lepidlem rohové</t>
  </si>
  <si>
    <t>https://podminky.urs.cz/item/CS_URS_2021_02/781494111</t>
  </si>
  <si>
    <t>7*0,9</t>
  </si>
  <si>
    <t>87</t>
  </si>
  <si>
    <t>781495115</t>
  </si>
  <si>
    <t>Spárování vnitřních obkladů silikonem</t>
  </si>
  <si>
    <t>161605429</t>
  </si>
  <si>
    <t>Obklad - dokončující práce ostatní práce spárování silikonem</t>
  </si>
  <si>
    <t>https://podminky.urs.cz/item/CS_URS_2021_02/781495115</t>
  </si>
  <si>
    <t>4*2,4</t>
  </si>
  <si>
    <t>4*2,2</t>
  </si>
  <si>
    <t>88</t>
  </si>
  <si>
    <t>781495141</t>
  </si>
  <si>
    <t>Průnik obkladem kruhový do DN 30</t>
  </si>
  <si>
    <t>-1508925769</t>
  </si>
  <si>
    <t>Obklad - dokončující práce průnik obkladem kruhový, bez izolace do DN 30</t>
  </si>
  <si>
    <t>https://podminky.urs.cz/item/CS_URS_2021_02/781495141</t>
  </si>
  <si>
    <t>89</t>
  </si>
  <si>
    <t>781495142</t>
  </si>
  <si>
    <t>Průnik obkladem kruhový přes DN 30 do DN 90</t>
  </si>
  <si>
    <t>38778591</t>
  </si>
  <si>
    <t>Obklad - dokončující práce průnik obkladem kruhový, bez izolace přes DN 30 do DN 90</t>
  </si>
  <si>
    <t>https://podminky.urs.cz/item/CS_URS_2021_02/781495142</t>
  </si>
  <si>
    <t>90</t>
  </si>
  <si>
    <t>781495211</t>
  </si>
  <si>
    <t>Čištění vnitřních ploch stěn po provedení obkladu chemickými prostředky</t>
  </si>
  <si>
    <t>1732611058</t>
  </si>
  <si>
    <t>Čištění vnitřních ploch po provedení obkladu stěn chemickými prostředky</t>
  </si>
  <si>
    <t>https://podminky.urs.cz/item/CS_URS_2021_02/781495211</t>
  </si>
  <si>
    <t>91</t>
  </si>
  <si>
    <t>998781102</t>
  </si>
  <si>
    <t>Přesun hmot tonážní pro obklady keramické v objektech v přes 6 do 12 m</t>
  </si>
  <si>
    <t>-121934323</t>
  </si>
  <si>
    <t>Přesun hmot pro obklady keramické stanovený z hmotnosti přesunovaného materiálu vodorovná dopravní vzdálenost do 50 m v objektech výšky přes 6 do 12 m</t>
  </si>
  <si>
    <t>https://podminky.urs.cz/item/CS_URS_2021_02/998781102</t>
  </si>
  <si>
    <t>92</t>
  </si>
  <si>
    <t>998781181</t>
  </si>
  <si>
    <t>Příplatek k přesunu hmot tonážní 781 prováděný bez použití mechanizace</t>
  </si>
  <si>
    <t>-899410219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</si>
  <si>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</si>
  <si>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https://podminky.urs.cz/item/CS_URS_2021_02/998781181</t>
  </si>
  <si>
    <t>784</t>
  </si>
  <si>
    <t>Dokončovací práce - malby a tapety</t>
  </si>
  <si>
    <t>93</t>
  </si>
  <si>
    <t>784121003</t>
  </si>
  <si>
    <t>Oškrabání malby v mísnostech v přes 3,80 do 5,00 m</t>
  </si>
  <si>
    <t>1629152837</t>
  </si>
  <si>
    <t>Oškrabání malby v místnostech výšky přes 3,80 do 5,00 m</t>
  </si>
  <si>
    <t>https://podminky.urs.cz/item/CS_URS_2021_02/784121003</t>
  </si>
  <si>
    <t>-3*0,8*2</t>
  </si>
  <si>
    <t>(2*5,06+2*3,54)*3,9</t>
  </si>
  <si>
    <t>26,84</t>
  </si>
  <si>
    <t>(2*4,69+2*5,31)*0,9</t>
  </si>
  <si>
    <t>(2*5,06+2*1,8)*0,9</t>
  </si>
  <si>
    <t>94</t>
  </si>
  <si>
    <t>784121013</t>
  </si>
  <si>
    <t>Rozmývání podkladu po oškrabání malby v místnostech v přes 3,80 do 5,00 m</t>
  </si>
  <si>
    <t>-1540071065</t>
  </si>
  <si>
    <t>Rozmývání podkladu po oškrabání malby v místnostech výšky přes 3,80 do 5,00 m</t>
  </si>
  <si>
    <t>https://podminky.urs.cz/item/CS_URS_2021_02/784121013</t>
  </si>
  <si>
    <t>95</t>
  </si>
  <si>
    <t>784181103</t>
  </si>
  <si>
    <t>Základní akrylátová jednonásobná bezbarvá penetrace podkladu v místnostech v přes 3,80 do 5,00 m</t>
  </si>
  <si>
    <t>-308047767</t>
  </si>
  <si>
    <t>Penetrace podkladu jednonásobná základní akrylátová bezbarvá v místnostech výšky přes 3,80 do 5,00 m</t>
  </si>
  <si>
    <t>https://podminky.urs.cz/item/CS_URS_2021_02/784181103</t>
  </si>
  <si>
    <t>(2*4,69+2*5,31)*1,5</t>
  </si>
  <si>
    <t>4*1,8*1,7</t>
  </si>
  <si>
    <t>(2*3,16+2*1,8)*3,9</t>
  </si>
  <si>
    <t>-0,7*3,16</t>
  </si>
  <si>
    <t>96</t>
  </si>
  <si>
    <t>784221103</t>
  </si>
  <si>
    <t>Dvojnásobné bílé malby ze směsí za sucha dobře otěruvzdorných v místnostech přes 3,80 do 5,00 m</t>
  </si>
  <si>
    <t>-886950856</t>
  </si>
  <si>
    <t>Malby z malířských směsí otěruvzdorných za sucha dvojnásobné, bílé za sucha otěruvzdorné dobře v místnostech výšky přes 3,80 do 5,00 m</t>
  </si>
  <si>
    <t>https://podminky.urs.cz/item/CS_URS_2021_02/784221103</t>
  </si>
  <si>
    <t>51,08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</si>
  <si>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</si>
  <si>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</si>
  <si>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</si>
  <si>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</si>
  <si>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</si>
  <si>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</si>
  <si>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-1661714457</t>
  </si>
  <si>
    <t>1346506941</t>
  </si>
  <si>
    <t>1513557642</t>
  </si>
  <si>
    <t>0,328*25</t>
  </si>
  <si>
    <t>997013635</t>
  </si>
  <si>
    <t>Poplatek za uložení na skládce (skládkovné) komunálního odpadu kód odpadu 20 03 01</t>
  </si>
  <si>
    <t>329121211</t>
  </si>
  <si>
    <t>Poplatek za uložení stavebního odpadu na skládce (skládkovné) komunálního zatříděného do Katalogu odpadů pod kódem 20 03 01</t>
  </si>
  <si>
    <t>https://podminky.urs.cz/item/CS_URS_2021_02/997013635</t>
  </si>
  <si>
    <t>721</t>
  </si>
  <si>
    <t>Zdravotechnika - vnitřní kanalizace</t>
  </si>
  <si>
    <t>721100902</t>
  </si>
  <si>
    <t>Přetěsnění potrubí hrdlového DN do 100</t>
  </si>
  <si>
    <t>1146578444</t>
  </si>
  <si>
    <t>Opravy potrubí hrdlového přetěsnění hrdla odpadního potrubí do DN 100</t>
  </si>
  <si>
    <t>https://podminky.urs.cz/item/CS_URS_2021_02/721100902</t>
  </si>
  <si>
    <t>721100906</t>
  </si>
  <si>
    <t>Přetěsnění potrubí hrdlového DN přes 100 do 200</t>
  </si>
  <si>
    <t>-961242501</t>
  </si>
  <si>
    <t>Opravy potrubí hrdlového přetěsnění hrdla odpadního potrubí přes 100 do DN 200</t>
  </si>
  <si>
    <t>https://podminky.urs.cz/item/CS_URS_2021_02/721100906</t>
  </si>
  <si>
    <t>721140905</t>
  </si>
  <si>
    <t>Potrubí litinové vsazení odbočky DN 100</t>
  </si>
  <si>
    <t>-1529187568</t>
  </si>
  <si>
    <t>Opravy odpadního potrubí litinového vsazení odbočky do potrubí DN 100</t>
  </si>
  <si>
    <t>https://podminky.urs.cz/item/CS_URS_2021_02/721140905</t>
  </si>
  <si>
    <t>721140906</t>
  </si>
  <si>
    <t>Potrubí litinové vsazení odbočky DN 125</t>
  </si>
  <si>
    <t>1377827537</t>
  </si>
  <si>
    <t>Opravy odpadního potrubí litinového vsazení odbočky do potrubí DN 125</t>
  </si>
  <si>
    <t>https://podminky.urs.cz/item/CS_URS_2021_02/721140906</t>
  </si>
  <si>
    <t>721174025</t>
  </si>
  <si>
    <t>Potrubí kanalizační z PP odpadní DN 110</t>
  </si>
  <si>
    <t>-348595817</t>
  </si>
  <si>
    <t>Potrubí z trub polypropylenových odpadní (svislé) DN 110</t>
  </si>
  <si>
    <t>https://podminky.urs.cz/item/CS_URS_2021_02/721174025</t>
  </si>
  <si>
    <t>721174026</t>
  </si>
  <si>
    <t>Potrubí kanalizační z PP odpadní DN 125</t>
  </si>
  <si>
    <t>1098802193</t>
  </si>
  <si>
    <t>Potrubí z trub polypropylenových odpadní (svislé) DN 125</t>
  </si>
  <si>
    <t>https://podminky.urs.cz/item/CS_URS_2021_02/721174026</t>
  </si>
  <si>
    <t>721174042</t>
  </si>
  <si>
    <t>Potrubí kanalizační z PP připojovací DN 40</t>
  </si>
  <si>
    <t>1083034228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</si>
  <si>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</si>
  <si>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</si>
  <si>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</si>
  <si>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</si>
  <si>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-1194824602</t>
  </si>
  <si>
    <t>Potrubí z trub polypropylenových připojovací DN 50</t>
  </si>
  <si>
    <t>https://podminky.urs.cz/item/CS_URS_2021_02/721174043</t>
  </si>
  <si>
    <t>721194104</t>
  </si>
  <si>
    <t>Vyvedení a upevnění odpadních výpustek DN 40</t>
  </si>
  <si>
    <t>1353784812</t>
  </si>
  <si>
    <t>Vyměření přípojek na potrubí vyvedení a upevnění odpadních výpustek DN 40</t>
  </si>
  <si>
    <t>https://podminky.urs.cz/item/CS_URS_2021_02/721194104</t>
  </si>
  <si>
    <t>721194109</t>
  </si>
  <si>
    <t>Vyvedení a upevnění odpadních výpustek DN 110</t>
  </si>
  <si>
    <t>-1249613072</t>
  </si>
  <si>
    <t>Vyměření přípojek na potrubí vyvedení a upevnění odpadních výpustek DN 110</t>
  </si>
  <si>
    <t>https://podminky.urs.cz/item/CS_URS_2021_02/721194109</t>
  </si>
  <si>
    <t>721290111</t>
  </si>
  <si>
    <t>Zkouška těsnosti potrubí kanalizace vodou DN do 125</t>
  </si>
  <si>
    <t>-1451529204</t>
  </si>
  <si>
    <t>Zkouška těsnosti kanalizace v objektech vodou do DN 125</t>
  </si>
  <si>
    <t>https://podminky.urs.cz/item/CS_URS_2021_02/721290111</t>
  </si>
  <si>
    <t>998721102</t>
  </si>
  <si>
    <t>Přesun hmot tonážní pro vnitřní kanalizace v objektech v přes 6 do 12 m</t>
  </si>
  <si>
    <t>-845707433</t>
  </si>
  <si>
    <t>Přesun hmot pro vnitřní kanalizace stanovený z hmotnosti přesunovaného materiálu vodorovná dopravní vzdálenost do 50 m v objektech výšky přes 6 do 12 m</t>
  </si>
  <si>
    <t>https://podminky.urs.cz/item/CS_URS_2021_02/998721102</t>
  </si>
  <si>
    <t>998721181</t>
  </si>
  <si>
    <t>Příplatek k přesunu hmot tonážní 721 prováděný bez použití mechanizace</t>
  </si>
  <si>
    <t>-602676782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</si>
  <si>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</si>
  <si>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https://podminky.urs.cz/item/CS_URS_2021_02/998721181</t>
  </si>
  <si>
    <t>722</t>
  </si>
  <si>
    <t>Zdravotechnika - vnitřní vodovod</t>
  </si>
  <si>
    <t>722174022</t>
  </si>
  <si>
    <t>Potrubí vodovodní plastové PPR svar polyfúze PN 20 D 20x3,4 mm</t>
  </si>
  <si>
    <t>1218121147</t>
  </si>
  <si>
    <t>Potrubí z plastových trubek z polypropylenu PPR svařovaných polyfúzně PN 20 (SDR 6) D 20 x 3,4</t>
  </si>
  <si>
    <t>https://podminky.urs.cz/item/CS_URS_2021_02/722174022</t>
  </si>
  <si>
    <t>722174023</t>
  </si>
  <si>
    <t>Potrubí vodovodní plastové PPR svar polyfúze PN 20 D 25x4,2 mm</t>
  </si>
  <si>
    <t>1689363646</t>
  </si>
  <si>
    <t>Potrubí z plastových trubek z polypropylenu PPR svařovaných polyfúzně PN 20 (SDR 6) D 25 x 4,2</t>
  </si>
  <si>
    <t>https://podminky.urs.cz/item/CS_URS_2021_02/722174023</t>
  </si>
  <si>
    <t>722174002</t>
  </si>
  <si>
    <t>Potrubí vodovodní plastové PPR svar polyfúze PN 16 D 20x2,8 mm</t>
  </si>
  <si>
    <t>-667447762</t>
  </si>
  <si>
    <t>Potrubí z plastových trubek z polypropylenu PPR svařovaných polyfúzně PN 16 (SDR 7,4) D 20 x 2,8</t>
  </si>
  <si>
    <t>https://podminky.urs.cz/item/CS_URS_2021_02/722174002</t>
  </si>
  <si>
    <t>722174003</t>
  </si>
  <si>
    <t>Potrubí vodovodní plastové PPR svar polyfúze PN 16 D 25x3,5 mm</t>
  </si>
  <si>
    <t>1737715532</t>
  </si>
  <si>
    <t>Potrubí z plastových trubek z polypropylenu PPR svařovaných polyfúzně PN 16 (SDR 7,4) D 25 x 3,5</t>
  </si>
  <si>
    <t>https://podminky.urs.cz/item/CS_URS_2021_02/722174003</t>
  </si>
  <si>
    <t>722181221</t>
  </si>
  <si>
    <t>Ochrana vodovodního potrubí přilepenými termoizolačními trubicemi z PE tl přes 6 do 9 mm DN do 22 mm</t>
  </si>
  <si>
    <t>-949624665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</si>
  <si>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</si>
  <si>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https://podminky.urs.cz/item/CS_URS_2021_02/722181221</t>
  </si>
  <si>
    <t>722181222</t>
  </si>
  <si>
    <t>Ochrana vodovodního potrubí přilepenými termoizolačními trubicemi z PE tl přes 6 do 9 mm DN přes 22 do 45 mm</t>
  </si>
  <si>
    <t>-705522145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</si>
  <si>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</si>
  <si>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https://podminky.urs.cz/item/CS_URS_2021_02/722181222</t>
  </si>
  <si>
    <t>722190402</t>
  </si>
  <si>
    <t>Vyvedení a upevnění výpustku DN přes 25 do 50</t>
  </si>
  <si>
    <t>1077757336</t>
  </si>
  <si>
    <t>Zřízení přípojek na potrubí vyvedení a upevnění výpustek přes 25 do DN 50</t>
  </si>
  <si>
    <t>https://podminky.urs.cz/item/CS_URS_2021_02/722190402</t>
  </si>
  <si>
    <t>722220111</t>
  </si>
  <si>
    <t>Nástěnka pro výtokový ventil G 1/2" s jedním závitem</t>
  </si>
  <si>
    <t>2069062784</t>
  </si>
  <si>
    <t>Armatury s jedním závitem nástěnky pro výtokový ventil G 1/2"</t>
  </si>
  <si>
    <t>https://podminky.urs.cz/item/CS_URS_2021_02/722220111</t>
  </si>
  <si>
    <t>722220121</t>
  </si>
  <si>
    <t>Nástěnka pro baterii G 1/2" s jedním závitem</t>
  </si>
  <si>
    <t>pár</t>
  </si>
  <si>
    <t>-1099466873</t>
  </si>
  <si>
    <t>Armatury s jedním závitem nástěnky pro baterii G 1/2"</t>
  </si>
  <si>
    <t>https://podminky.urs.cz/item/CS_URS_2021_02/722220121</t>
  </si>
  <si>
    <t>722229102</t>
  </si>
  <si>
    <t>Montáž vodovodních armatur s jedním závitem G 3/4" ostatní typ</t>
  </si>
  <si>
    <t>-851734570</t>
  </si>
  <si>
    <t>Armatury s jedním závitem montáž vodovodních armatur s jedním závitem ostatních typů G 3/4"</t>
  </si>
  <si>
    <t>https://podminky.urs.cz/item/CS_URS_2021_02/722229102</t>
  </si>
  <si>
    <t>48466559</t>
  </si>
  <si>
    <t>armatura uzavírací kulový kohout se zajištěním 3/4"</t>
  </si>
  <si>
    <t>-1266955594</t>
  </si>
  <si>
    <t>https://podminky.urs.cz/item/CS_URS_2021_02/48466559</t>
  </si>
  <si>
    <t>722290226</t>
  </si>
  <si>
    <t>Zkouška těsnosti vodovodního potrubí závitového DN do 50</t>
  </si>
  <si>
    <t>-367503389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</si>
  <si>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</si>
  <si>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</si>
  <si>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</si>
  <si>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</si>
  <si>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1954174638</t>
  </si>
  <si>
    <t>Zkoušky, proplach a desinfekce vodovodního potrubí proplach a desinfekce vodovodního potrubí do DN 80</t>
  </si>
  <si>
    <t>https://podminky.urs.cz/item/CS_URS_2021_02/722290234</t>
  </si>
  <si>
    <t>722131914</t>
  </si>
  <si>
    <t>Potrubí pozinkované závitové vsazení odbočky do potrubí DN 32</t>
  </si>
  <si>
    <t>-645553617</t>
  </si>
  <si>
    <t>Opravy vodovodního potrubí z ocelových trubek pozinkovaných závitových vsazení odbočky do potrubí DN 32</t>
  </si>
  <si>
    <t>https://podminky.urs.cz/item/CS_URS_2021_02/722131914</t>
  </si>
  <si>
    <t>722131934</t>
  </si>
  <si>
    <t>Potrubí pozinkované závitové propojení potrubí DN 32</t>
  </si>
  <si>
    <t>-1132637332</t>
  </si>
  <si>
    <t>Opravy vodovodního potrubí z ocelových trubek pozinkovaných závitových propojení dosavadního potrubí DN 32</t>
  </si>
  <si>
    <t>https://podminky.urs.cz/item/CS_URS_2021_02/722131934</t>
  </si>
  <si>
    <t>998722102</t>
  </si>
  <si>
    <t>Přesun hmot tonážní pro vnitřní vodovod v objektech v přes 6 do 12 m</t>
  </si>
  <si>
    <t>-1123404335</t>
  </si>
  <si>
    <t>Přesun hmot pro vnitřní vodovod stanovený z hmotnosti přesunovaného materiálu vodorovná dopravní vzdálenost do 50 m v objektech výšky přes 6 do 12 m</t>
  </si>
  <si>
    <t>https://podminky.urs.cz/item/CS_URS_2021_02/998722102</t>
  </si>
  <si>
    <t>998722181</t>
  </si>
  <si>
    <t>Příplatek k přesunu hmot tonážní 722 prováděný bez použití mechanizace</t>
  </si>
  <si>
    <t>-809497732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</si>
  <si>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</si>
  <si>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https://podminky.urs.cz/item/CS_URS_2021_02/998722181</t>
  </si>
  <si>
    <t>725</t>
  </si>
  <si>
    <t>Zdravotechnika - zařizovací předměty</t>
  </si>
  <si>
    <t>725110814</t>
  </si>
  <si>
    <t>Demontáž klozetu Kombi, odsávací</t>
  </si>
  <si>
    <t>1855907307</t>
  </si>
  <si>
    <t>Demontáž klozetů odsávacích nebo kombinačních</t>
  </si>
  <si>
    <t>https://podminky.urs.cz/item/CS_URS_2021_02/725110814</t>
  </si>
  <si>
    <t>725119125</t>
  </si>
  <si>
    <t>Montáž klozetových mís závěsných na nosné stěny</t>
  </si>
  <si>
    <t>-622297295</t>
  </si>
  <si>
    <t>Zařízení záchodů montáž klozetových mís závěsných na nosné stěny</t>
  </si>
  <si>
    <t>https://podminky.urs.cz/item/CS_URS_2021_02/725119125</t>
  </si>
  <si>
    <t>64236031</t>
  </si>
  <si>
    <t>klozet keramický bílý závěsný hluboké splachování 530x360x350mm</t>
  </si>
  <si>
    <t>-478281710</t>
  </si>
  <si>
    <t>https://podminky.urs.cz/item/CS_URS_2021_02/64236031</t>
  </si>
  <si>
    <t>64236051</t>
  </si>
  <si>
    <t>klozet keramický bílý závěsný hluboké splachování pro handicapované</t>
  </si>
  <si>
    <t>814087351</t>
  </si>
  <si>
    <t>https://podminky.urs.cz/item/CS_URS_2021_02/64236051</t>
  </si>
  <si>
    <t>55167001</t>
  </si>
  <si>
    <t>panty a šrouby ke klozetovému sedátku</t>
  </si>
  <si>
    <t>sada</t>
  </si>
  <si>
    <t>182841834</t>
  </si>
  <si>
    <t>https://podminky.urs.cz/item/CS_URS_2021_02/55167001</t>
  </si>
  <si>
    <t>55167381</t>
  </si>
  <si>
    <t>sedátko klozetové duroplastové bílé s poklopem</t>
  </si>
  <si>
    <t>2067193482</t>
  </si>
  <si>
    <t>https://podminky.urs.cz/item/CS_URS_2021_02/55167381</t>
  </si>
  <si>
    <t>725210821</t>
  </si>
  <si>
    <t>Demontáž umyvadel bez výtokových armatur</t>
  </si>
  <si>
    <t>-1544678813</t>
  </si>
  <si>
    <t>Demontáž umyvadel bez výtokových armatur umyvadel</t>
  </si>
  <si>
    <t>https://podminky.urs.cz/item/CS_URS_2021_02/725210821</t>
  </si>
  <si>
    <t>725219102</t>
  </si>
  <si>
    <t>Montáž umyvadla připevněného na šrouby do zdiva</t>
  </si>
  <si>
    <t>757377642</t>
  </si>
  <si>
    <t>Umyvadla montáž umyvadel ostatních typů na šrouby</t>
  </si>
  <si>
    <t>https://podminky.urs.cz/item/CS_URS_2021_02/725219102</t>
  </si>
  <si>
    <t>64211005</t>
  </si>
  <si>
    <t>umyvadlo keramické závěsné bílé 550x420mm</t>
  </si>
  <si>
    <t>1861024472</t>
  </si>
  <si>
    <t>https://podminky.urs.cz/item/CS_URS_2021_02/64211005</t>
  </si>
  <si>
    <t>64211023</t>
  </si>
  <si>
    <t>umyvadlo keramické závěsné bezbariérové bílé 640x550mm</t>
  </si>
  <si>
    <t>2066520898</t>
  </si>
  <si>
    <t>https://podminky.urs.cz/item/CS_URS_2021_02/64211023</t>
  </si>
  <si>
    <t>64214001</t>
  </si>
  <si>
    <t>umyvadlo keramické zápustné bílé 550x410mm</t>
  </si>
  <si>
    <t>-5723253</t>
  </si>
  <si>
    <t>https://podminky.urs.cz/item/CS_URS_2021_02/64214001</t>
  </si>
  <si>
    <t>64286105</t>
  </si>
  <si>
    <t>šrouby k umyvadlům</t>
  </si>
  <si>
    <t>-351292348</t>
  </si>
  <si>
    <t>https://podminky.urs.cz/item/CS_URS_2021_02/64286105</t>
  </si>
  <si>
    <t>64286106</t>
  </si>
  <si>
    <t>šrouby k umyvadlům s bílou krytkou</t>
  </si>
  <si>
    <t>354257898</t>
  </si>
  <si>
    <t>https://podminky.urs.cz/item/CS_URS_2021_02/64286106</t>
  </si>
  <si>
    <t>72529121R</t>
  </si>
  <si>
    <t>Doplňky zařízení koupelen a záchodů závěsná štětka</t>
  </si>
  <si>
    <t>677528187</t>
  </si>
  <si>
    <t>725291521</t>
  </si>
  <si>
    <t>Doplňky zařízení koupelen a záchodů plastové zásobník toaletních papírů</t>
  </si>
  <si>
    <t>-938761351</t>
  </si>
  <si>
    <t>https://podminky.urs.cz/item/CS_URS_2021_02/725291521</t>
  </si>
  <si>
    <t>725291711</t>
  </si>
  <si>
    <t>Doplňky zařízení koupelen a záchodů smaltované madlo krakorcové dl 550 mm</t>
  </si>
  <si>
    <t>-1242787078</t>
  </si>
  <si>
    <t>Doplňky zařízení koupelen a záchodů smaltované madla krakorcová, délky 550 mm</t>
  </si>
  <si>
    <t>https://podminky.urs.cz/item/CS_URS_2021_02/725291711</t>
  </si>
  <si>
    <t>725291712</t>
  </si>
  <si>
    <t>Doplňky zařízení koupelen a záchodů smaltované madlo krakorcové dl 834 mm</t>
  </si>
  <si>
    <t>1489941914</t>
  </si>
  <si>
    <t>Doplňky zařízení koupelen a záchodů smaltované madla krakorcová, délky 834 mm</t>
  </si>
  <si>
    <t>https://podminky.urs.cz/item/CS_URS_2021_02/725291712</t>
  </si>
  <si>
    <t>725291722</t>
  </si>
  <si>
    <t>Doplňky zařízení koupelen a záchodů smaltované madlo krakorcové sklopné dl 834 mm</t>
  </si>
  <si>
    <t>218076844</t>
  </si>
  <si>
    <t>Doplňky zařízení koupelen a záchodů smaltované madla krakorcová sklopná, délky 834 mm</t>
  </si>
  <si>
    <t>https://podminky.urs.cz/item/CS_URS_2021_02/725291722</t>
  </si>
  <si>
    <t>7250000R1</t>
  </si>
  <si>
    <t>D+M nerezové sklopné zrcadlo (i pro tělesně postižené), 405x625mm</t>
  </si>
  <si>
    <t>-1626390470</t>
  </si>
  <si>
    <t>7250000R2</t>
  </si>
  <si>
    <t>D+M nádoba na odpad s víkem</t>
  </si>
  <si>
    <t>-1719583248</t>
  </si>
  <si>
    <t>7250000R3</t>
  </si>
  <si>
    <t>D+M polička</t>
  </si>
  <si>
    <t>2001995855</t>
  </si>
  <si>
    <t>725330840</t>
  </si>
  <si>
    <t>Demontáž výlevka litinová nebo ocelová</t>
  </si>
  <si>
    <t>-50737412</t>
  </si>
  <si>
    <t>Demontáž výlevek bez výtokových armatur a bez nádrže a splachovacího potrubí ocelových nebo litinových</t>
  </si>
  <si>
    <t>https://podminky.urs.cz/item/CS_URS_2021_02/725330840</t>
  </si>
  <si>
    <t>725820801</t>
  </si>
  <si>
    <t>Demontáž baterie nástěnné do G 3 / 4</t>
  </si>
  <si>
    <t>-397037840</t>
  </si>
  <si>
    <t>Demontáž baterií nástěnných do G 3/4</t>
  </si>
  <si>
    <t>https://podminky.urs.cz/item/CS_URS_2021_02/725820801</t>
  </si>
  <si>
    <t>725860811</t>
  </si>
  <si>
    <t>Demontáž uzávěrů zápachu jednoduchých</t>
  </si>
  <si>
    <t>774825986</t>
  </si>
  <si>
    <t>Demontáž zápachových uzávěrek pro zařizovací předměty jednoduchých</t>
  </si>
  <si>
    <t>https://podminky.urs.cz/item/CS_URS_2021_02/725860811</t>
  </si>
  <si>
    <t>725819401</t>
  </si>
  <si>
    <t>Montáž ventilů rohových G 1/2" s připojovací trubičkou</t>
  </si>
  <si>
    <t>-697568747</t>
  </si>
  <si>
    <t>Ventily montáž ventilů ostatních typů rohových s připojovací trubičkou G 1/2"</t>
  </si>
  <si>
    <t>https://podminky.urs.cz/item/CS_URS_2021_02/725819401</t>
  </si>
  <si>
    <t>725829101</t>
  </si>
  <si>
    <t>Montáž baterie nástěnné dřezové pákové a klasické</t>
  </si>
  <si>
    <t>-126111883</t>
  </si>
  <si>
    <t>Baterie dřezové montáž ostatních typů nástěnných pákových nebo klasických</t>
  </si>
  <si>
    <t>https://podminky.urs.cz/item/CS_URS_2021_02/725829101</t>
  </si>
  <si>
    <t>55143976</t>
  </si>
  <si>
    <t>baterie dřezová páková nástěnná s kulatým ústím 300mm</t>
  </si>
  <si>
    <t>981119237</t>
  </si>
  <si>
    <t>https://podminky.urs.cz/item/CS_URS_2021_02/55143976</t>
  </si>
  <si>
    <t>725829131</t>
  </si>
  <si>
    <t>Montáž baterie umyvadlové stojánkové G 1/2" ostatní typ</t>
  </si>
  <si>
    <t>1838209740</t>
  </si>
  <si>
    <t>Baterie umyvadlové montáž ostatních typů stojánkových G 1/2"</t>
  </si>
  <si>
    <t>https://podminky.urs.cz/item/CS_URS_2021_02/725829131</t>
  </si>
  <si>
    <t>55145686</t>
  </si>
  <si>
    <t>baterie umyvadlová stojánková páková</t>
  </si>
  <si>
    <t>912487121</t>
  </si>
  <si>
    <t>https://podminky.urs.cz/item/CS_URS_2021_02/55145686</t>
  </si>
  <si>
    <t>55145692</t>
  </si>
  <si>
    <t>baterie umyvadlová stojánková páková s prodlouženou pákou (lékařská)</t>
  </si>
  <si>
    <t>580497645</t>
  </si>
  <si>
    <t>https://podminky.urs.cz/item/CS_URS_2021_02/55145692</t>
  </si>
  <si>
    <t>725869101</t>
  </si>
  <si>
    <t>Montáž zápachových uzávěrek umyvadlových do DN 40</t>
  </si>
  <si>
    <t>-839120361</t>
  </si>
  <si>
    <t>Zápachové uzávěrky zařizovacích předmětů montáž zápachových uzávěrek umyvadlových do DN 40</t>
  </si>
  <si>
    <t>https://podminky.urs.cz/item/CS_URS_2021_02/725869101</t>
  </si>
  <si>
    <t>55162001</t>
  </si>
  <si>
    <t>uzávěrka zápachová umyvadlová s celokovovým kulatým designem DN 40</t>
  </si>
  <si>
    <t>1827986723</t>
  </si>
  <si>
    <t>https://podminky.urs.cz/item/CS_URS_2021_02/55162001</t>
  </si>
  <si>
    <t>725869204</t>
  </si>
  <si>
    <t>Montáž zápachových uzávěrek umyvadlových podomítkových DN 40</t>
  </si>
  <si>
    <t>1022387078</t>
  </si>
  <si>
    <t>Zápachové uzávěrky zařizovacích předmětů montáž zápachových uzávěrek umyvadlových podomítkových DN 40</t>
  </si>
  <si>
    <t>https://podminky.urs.cz/item/CS_URS_2021_02/725869204</t>
  </si>
  <si>
    <t>55161315</t>
  </si>
  <si>
    <t>uzávěrka zápachová umyvadlová podomítková DN 40/50</t>
  </si>
  <si>
    <t>-1510584959</t>
  </si>
  <si>
    <t>https://podminky.urs.cz/item/CS_URS_2021_02/55161315</t>
  </si>
  <si>
    <t>998725102</t>
  </si>
  <si>
    <t>Přesun hmot tonážní pro zařizovací předměty v objektech v přes 6 do 12 m</t>
  </si>
  <si>
    <t>-778147924</t>
  </si>
  <si>
    <t>Přesun hmot pro zařizovací předměty stanovený z hmotnosti přesunovaného materiálu vodorovná dopravní vzdálenost do 50 m v objektech výšky přes 6 do 12 m</t>
  </si>
  <si>
    <t>https://podminky.urs.cz/item/CS_URS_2021_02/998725102</t>
  </si>
  <si>
    <t>998725181</t>
  </si>
  <si>
    <t>Příplatek k přesunu hmot tonážní 725 prováděný bez použití mechanizace</t>
  </si>
  <si>
    <t>-1015633832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</si>
  <si>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</si>
  <si>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https://podminky.urs.cz/item/CS_URS_2021_02/998725181</t>
  </si>
  <si>
    <t>726</t>
  </si>
  <si>
    <t>Zdravotechnika - předstěnové instalace</t>
  </si>
  <si>
    <t>726131204</t>
  </si>
  <si>
    <t>Instalační předstěna - montáž klozetu do lehkých stěn s kovovou kcí</t>
  </si>
  <si>
    <t>1963516349</t>
  </si>
  <si>
    <t>Předstěnové instalační systémy do lehkých stěn s kovovou konstrukcí montáž ostatních typů klozetů</t>
  </si>
  <si>
    <t>https://podminky.urs.cz/item/CS_URS_2021_02/726131204</t>
  </si>
  <si>
    <t>55281706</t>
  </si>
  <si>
    <t>montážní prvek pro závěsné WC do lehkých stěn s kovovou konstrukcí ovládání zepředu stavební v 1120mm</t>
  </si>
  <si>
    <t>1548744319</t>
  </si>
  <si>
    <t>https://podminky.urs.cz/item/CS_URS_2021_02/55281706</t>
  </si>
  <si>
    <t>55281708</t>
  </si>
  <si>
    <t>montážní prvek pro závěsné WC do lehkých stěn s kovovou konstrukcí pro tělesně postižené stavební v 1120mm</t>
  </si>
  <si>
    <t>-317011910</t>
  </si>
  <si>
    <t>https://podminky.urs.cz/item/CS_URS_2021_02/55281708</t>
  </si>
  <si>
    <t>726191001</t>
  </si>
  <si>
    <t>Zvukoizolační souprava pro klozet a bidet</t>
  </si>
  <si>
    <t>-1941243623</t>
  </si>
  <si>
    <t>Ostatní příslušenství instalačních systémů zvukoizolační souprava pro WC a bidet</t>
  </si>
  <si>
    <t>https://podminky.urs.cz/item/CS_URS_2021_02/726191001</t>
  </si>
  <si>
    <t>726191002</t>
  </si>
  <si>
    <t>Souprava pro předstěnovou montáž</t>
  </si>
  <si>
    <t>-31683044</t>
  </si>
  <si>
    <t>Ostatní příslušenství instalačních systémů souprava pro předstěnovou montáž</t>
  </si>
  <si>
    <t>https://podminky.urs.cz/item/CS_URS_2021_02/726191002</t>
  </si>
  <si>
    <t>998726112</t>
  </si>
  <si>
    <t>Přesun hmot tonážní pro instalační prefabrikáty v objektech v přes 6 do 12 m</t>
  </si>
  <si>
    <t>1911046741</t>
  </si>
  <si>
    <t>Přesun hmot pro instalační prefabrikáty stanovený z hmotnosti přesunovaného materiálu vodorovná dopravní vzdálenost do 50 m v objektech výšky přes 6 m do 12 m</t>
  </si>
  <si>
    <t>https://podminky.urs.cz/item/CS_URS_2021_02/998726112</t>
  </si>
  <si>
    <t>998726181</t>
  </si>
  <si>
    <t>Příplatek k přesunu hmot tonážní 726 prováděný bez použití mechanizace</t>
  </si>
  <si>
    <t>-451288325</t>
  </si>
  <si>
    <t>Přesun hmot pro instalační prefabrikáty stanovený z hmotnosti přesunovaného materiálu Příplatek k cenám za přesun prováděný bez použití mechanizace pro jakoukoliv výšku objektu</t>
  </si>
  <si>
    <t>https://podminky.urs.cz/item/CS_URS_2021_02/998726181</t>
  </si>
  <si>
    <t>HZS</t>
  </si>
  <si>
    <t>Hodinové zúčtovací sazby</t>
  </si>
  <si>
    <t>HZS2491</t>
  </si>
  <si>
    <t>Hodinová zúčtovací sazba dělník zednických výpomocí</t>
  </si>
  <si>
    <t>hod</t>
  </si>
  <si>
    <t>512</t>
  </si>
  <si>
    <t>1558562805</t>
  </si>
  <si>
    <t>Hodinové zúčtovací sazby profesí PSV zednické výpomoci a pomocné práce PSV dělník zednických výpomocí</t>
  </si>
  <si>
    <t>https://podminky.urs.cz/item/CS_URS_2021_02/HZS2491</t>
  </si>
  <si>
    <t>rýhy, prostupy atd. včetně začištění</t>
  </si>
  <si>
    <t>03 - Vzduchotechnika</t>
  </si>
  <si>
    <t>PSV - PSV</t>
  </si>
  <si>
    <t xml:space="preserve">    D1 - Zařízení</t>
  </si>
  <si>
    <t>Ostatní - Ostatní</t>
  </si>
  <si>
    <t xml:space="preserve">    D2 - Hodinové sazby</t>
  </si>
  <si>
    <t>VRN - VRN</t>
  </si>
  <si>
    <t xml:space="preserve">    D3 - Vedlejší rozpočtové náklady</t>
  </si>
  <si>
    <t>D1</t>
  </si>
  <si>
    <t>Zařízení</t>
  </si>
  <si>
    <t>Pol1</t>
  </si>
  <si>
    <t>VZT JEDNOTKA S REKUPERACÍ ELEKTRODESIGN TYP EHR480/7 EKONOVENT H BP</t>
  </si>
  <si>
    <t>ks</t>
  </si>
  <si>
    <t>982867564</t>
  </si>
  <si>
    <t>Pol2</t>
  </si>
  <si>
    <t>Regulace s časovým nastavením a pohybovým čidlem</t>
  </si>
  <si>
    <t>soub</t>
  </si>
  <si>
    <t>-1283623317</t>
  </si>
  <si>
    <t>Pol3</t>
  </si>
  <si>
    <t>AKTIVNÍ PROTIMRAZOVÁ OCHRANA MBE-AFP 160/1,4</t>
  </si>
  <si>
    <t>1616575049</t>
  </si>
  <si>
    <t>Pol4</t>
  </si>
  <si>
    <t>KLAPKA ŠKRTÍCÍ TĚSNÁ MSKT 160 SE SERVOPOHONEM (TYP POHONU URČÍ MAR)</t>
  </si>
  <si>
    <t>-1388618882</t>
  </si>
  <si>
    <t>Pol5</t>
  </si>
  <si>
    <t>TWG 200  protidešť.žaluzie</t>
  </si>
  <si>
    <t>373972979</t>
  </si>
  <si>
    <t>TWG 200 protidešť.žaluzie</t>
  </si>
  <si>
    <t>protidešťová žaluzie Elektrodesign</t>
  </si>
  <si>
    <t>Pol6</t>
  </si>
  <si>
    <t>TWG-PRO 200/200 PŘECHOD NA KRUHOVÉ POTRUBÍ</t>
  </si>
  <si>
    <t>-557908969</t>
  </si>
  <si>
    <t>Pol7</t>
  </si>
  <si>
    <t>MBE 160/1,4 el.ohřívač s regulací</t>
  </si>
  <si>
    <t>1073372147</t>
  </si>
  <si>
    <t>elektrický ohřívač Elektrodesign</t>
  </si>
  <si>
    <t>Pol8</t>
  </si>
  <si>
    <t>VEF 100  tal.vent.plast.odvod</t>
  </si>
  <si>
    <t>-208301492</t>
  </si>
  <si>
    <t>VEF 100 tal.vent.plast.odvod</t>
  </si>
  <si>
    <t>plastový talířový ventil odvodní Elektrodesign</t>
  </si>
  <si>
    <t>Pol9</t>
  </si>
  <si>
    <t>MAA 200/600 ED  tlumič hluku</t>
  </si>
  <si>
    <t>-1839281127</t>
  </si>
  <si>
    <t>MAA 200/600 ED tlumič hluku</t>
  </si>
  <si>
    <t>tlumič hluku Elektrodesign</t>
  </si>
  <si>
    <t>Pol10</t>
  </si>
  <si>
    <t>MAA 160/900 ED  tlumič hluku</t>
  </si>
  <si>
    <t>1650018260</t>
  </si>
  <si>
    <t>MAA 160/900 ED tlumič hluku</t>
  </si>
  <si>
    <t>Pol11</t>
  </si>
  <si>
    <t>KE 125  tal.ventil kov.přívod</t>
  </si>
  <si>
    <t>37628095</t>
  </si>
  <si>
    <t>KE 125 tal.ventil kov.přívod</t>
  </si>
  <si>
    <t>lakovaný talířový ventil přívodní Elektrodesign</t>
  </si>
  <si>
    <t>Pol12</t>
  </si>
  <si>
    <t>MAA 160/600 ED  tlumič hluku</t>
  </si>
  <si>
    <t>1570672860</t>
  </si>
  <si>
    <t>MAA 160/600 ED tlumič hluku</t>
  </si>
  <si>
    <t>Pol13</t>
  </si>
  <si>
    <t>izolace potrubí deskou z minerální plsti 1x polep Al folií na trny tl 40mm</t>
  </si>
  <si>
    <t>1613286169</t>
  </si>
  <si>
    <t>tepelné izolace potrubí dle označení ve výkresu</t>
  </si>
  <si>
    <t>Pol14</t>
  </si>
  <si>
    <t>SONOFLEX MI 127  zvukově izol.hadice</t>
  </si>
  <si>
    <t>bm</t>
  </si>
  <si>
    <t>1639598716</t>
  </si>
  <si>
    <t>SONOFLEX MI 127 zvukově izol.hadice</t>
  </si>
  <si>
    <t>ohebná hliníková hadice hlukově izolovaná Elektrodesign</t>
  </si>
  <si>
    <t>Pol15</t>
  </si>
  <si>
    <t>ALUVENT MI 102  Al hadice</t>
  </si>
  <si>
    <t>-1174879132</t>
  </si>
  <si>
    <t>ALUVENT MI 102 Al hadice</t>
  </si>
  <si>
    <t>ohebná hliníková hadice Aluvent Elektrodesign</t>
  </si>
  <si>
    <t>3,9</t>
  </si>
  <si>
    <t>Pol16</t>
  </si>
  <si>
    <t>RADIÁLNÍ VENTILÁTOR ELEKTRODESIGN TYP SILENT ECO U 60 H</t>
  </si>
  <si>
    <t>1966437015</t>
  </si>
  <si>
    <t>Pol17</t>
  </si>
  <si>
    <t>Doběhový spínač</t>
  </si>
  <si>
    <t>-2069264780</t>
  </si>
  <si>
    <t>Pol18</t>
  </si>
  <si>
    <t>SONOFLEX MI 082  zvukově izol.hadice</t>
  </si>
  <si>
    <t>293942726</t>
  </si>
  <si>
    <t>SONOFLEX MI 082 zvukově izol.hadice</t>
  </si>
  <si>
    <t>ohebná hliníková hadice zvukově izolovaná</t>
  </si>
  <si>
    <t>Pol19</t>
  </si>
  <si>
    <t>HA 600 nerez malé kuchyňská digestoř</t>
  </si>
  <si>
    <t>-1025439546</t>
  </si>
  <si>
    <t>malá kuchyňská digestoř Elektrodesign</t>
  </si>
  <si>
    <t>Pol20</t>
  </si>
  <si>
    <t>TĚSNÍCÍ VYÚSTKOVÁ TVAROVKA PROMASEAL 329X246 EI45</t>
  </si>
  <si>
    <t>827356081</t>
  </si>
  <si>
    <t>Pol21</t>
  </si>
  <si>
    <t>kruhové potrubí SPIRO do průměru 100 20% tvarovek</t>
  </si>
  <si>
    <t>-339157468</t>
  </si>
  <si>
    <t>Pol22</t>
  </si>
  <si>
    <t>kruhové potrubí SPIRO do průměru 140 20% tvarovek</t>
  </si>
  <si>
    <t>5552556</t>
  </si>
  <si>
    <t>Pol23</t>
  </si>
  <si>
    <t>kruhové potrubí SPIRO do průměru 200 20% tvarovek</t>
  </si>
  <si>
    <t>-2088046759</t>
  </si>
  <si>
    <t>Pol24</t>
  </si>
  <si>
    <t>sortiment na zhotovení závěsů a podpěr</t>
  </si>
  <si>
    <t>kg</t>
  </si>
  <si>
    <t>-1878198443</t>
  </si>
  <si>
    <t>Pol25</t>
  </si>
  <si>
    <t>závěsy, závěsné lišty, závitové tyče, závěsy, kruhové závěsy, hmoždinky</t>
  </si>
  <si>
    <t>kpl</t>
  </si>
  <si>
    <t>1542214260</t>
  </si>
  <si>
    <t>Pol26</t>
  </si>
  <si>
    <t>přesun hmot</t>
  </si>
  <si>
    <t>-1729793385</t>
  </si>
  <si>
    <t>Ostatní</t>
  </si>
  <si>
    <t>D2</t>
  </si>
  <si>
    <t>Hodinové sazby</t>
  </si>
  <si>
    <t>Pol27</t>
  </si>
  <si>
    <t>příprava ke komplexnímu vyzkoušení, oživení a vyregulování zařízení</t>
  </si>
  <si>
    <t>-1910427055</t>
  </si>
  <si>
    <t>Pol28</t>
  </si>
  <si>
    <t>měření hlučnosti zařízení</t>
  </si>
  <si>
    <t>1800230296</t>
  </si>
  <si>
    <t>Pol29</t>
  </si>
  <si>
    <t>komplexní vyzkoušení zařízení</t>
  </si>
  <si>
    <t>-1200347288</t>
  </si>
  <si>
    <t>Pol30</t>
  </si>
  <si>
    <t>zednické práce</t>
  </si>
  <si>
    <t>2034769770</t>
  </si>
  <si>
    <t>VRN</t>
  </si>
  <si>
    <t>D3</t>
  </si>
  <si>
    <t>Vedlejší rozpočtové náklady</t>
  </si>
  <si>
    <t>Pol31</t>
  </si>
  <si>
    <t>%</t>
  </si>
  <si>
    <t>-411593936</t>
  </si>
  <si>
    <t>doprava</t>
  </si>
  <si>
    <t>Pol32</t>
  </si>
  <si>
    <t>1020013996</t>
  </si>
  <si>
    <t>PPV</t>
  </si>
  <si>
    <t>04 - Elektroinstalace</t>
  </si>
  <si>
    <t xml:space="preserve">    D1 - Dodávky ROZVADĚČ R23</t>
  </si>
  <si>
    <t xml:space="preserve">    D2 - Dodávky - montáž </t>
  </si>
  <si>
    <t xml:space="preserve">    D3 - Svítidla včetně zdrojů </t>
  </si>
  <si>
    <t xml:space="preserve">    D4 - Montáže svítidel </t>
  </si>
  <si>
    <t xml:space="preserve">    D5 - Přístroje včetně rámečků (např. Reflex SI)</t>
  </si>
  <si>
    <t xml:space="preserve">    D6 - Montáže přístrojů </t>
  </si>
  <si>
    <t xml:space="preserve">    D7 - Kabely a vodiče s příslušenstvím </t>
  </si>
  <si>
    <t xml:space="preserve">    D8 - Montáže kabelů a hromosvodu </t>
  </si>
  <si>
    <t xml:space="preserve">    D9 - Úložný a nosný materiál </t>
  </si>
  <si>
    <t xml:space="preserve">    D10 - Montáž úložný materiál </t>
  </si>
  <si>
    <t>Dodávky ROZVADĚČ R23</t>
  </si>
  <si>
    <t>Kompletní rozvaděč R23</t>
  </si>
  <si>
    <t>-2015791588</t>
  </si>
  <si>
    <t xml:space="preserve">Dodávky - montáž </t>
  </si>
  <si>
    <t>Montáž rozvaděče R23</t>
  </si>
  <si>
    <t>-1064995236</t>
  </si>
  <si>
    <t xml:space="preserve">Svítidla včetně zdrojů </t>
  </si>
  <si>
    <t>A1 -  Svítidlo stropní např. Fulgur Aneta 350 LED, 20W, teple bílá , IP20</t>
  </si>
  <si>
    <t>1138337630</t>
  </si>
  <si>
    <t>A1 -  N Svítidlo stropní např. Fulgur Aneta 350 LED, 20W, teple bílá , IP20</t>
  </si>
  <si>
    <t>218739258</t>
  </si>
  <si>
    <t>B1 -  Svítidlo  např. Modus LED LLLX, 57W, IP30</t>
  </si>
  <si>
    <t>306796981</t>
  </si>
  <si>
    <t>Poplatek za recyklaci svítidel / ks</t>
  </si>
  <si>
    <t>-1826096010</t>
  </si>
  <si>
    <t>D4</t>
  </si>
  <si>
    <t xml:space="preserve">Montáže svítidel </t>
  </si>
  <si>
    <t>Kompletace a montáž svítidla přisazeného</t>
  </si>
  <si>
    <t>1340923970</t>
  </si>
  <si>
    <t>D5</t>
  </si>
  <si>
    <t>Přístroje včetně rámečků (např. Reflex SI)</t>
  </si>
  <si>
    <t>Vypínač pod omítku, řazení 1,IP20, barva bílá, střední cenová kategorie</t>
  </si>
  <si>
    <t>830267130</t>
  </si>
  <si>
    <t>Přepínač  pod omítku, řazení 5,IP20, barva bílá, střední cenová kategorie</t>
  </si>
  <si>
    <t>254590742</t>
  </si>
  <si>
    <t>Tlačítko  pod omítku, řazení 1/0 ,IP20, barva bílá, střední cenová kategorie</t>
  </si>
  <si>
    <t>517026361</t>
  </si>
  <si>
    <t>Časový doběh DT4 po tlačítko</t>
  </si>
  <si>
    <t>-223345857</t>
  </si>
  <si>
    <t>Kompletní souprava 3280B-C10001 B pro nouzovou signalizaci- reflex SI</t>
  </si>
  <si>
    <t>1656269116</t>
  </si>
  <si>
    <t>Napájecí zdroj pro senzorové baterie, 230/12V, Sanela</t>
  </si>
  <si>
    <t>-795279978</t>
  </si>
  <si>
    <t>Zásuvka 230V/16A  pod omítku</t>
  </si>
  <si>
    <t>815549092</t>
  </si>
  <si>
    <t>D6</t>
  </si>
  <si>
    <t xml:space="preserve">Montáže přístrojů </t>
  </si>
  <si>
    <t>Montáž vypínače, tlačítka a zásuvky, bezšroubové připojení</t>
  </si>
  <si>
    <t>-2090155145</t>
  </si>
  <si>
    <t>Montáž soupravy  nouzové signalizace</t>
  </si>
  <si>
    <t>-1388522719</t>
  </si>
  <si>
    <t>Montáž soupravy nouzové signalizace</t>
  </si>
  <si>
    <t>Montáž  napájecího zdroje 230/12V</t>
  </si>
  <si>
    <t>1103148960</t>
  </si>
  <si>
    <t>Montáž napájecího zdroje 230/12V</t>
  </si>
  <si>
    <t>Montáž  časového doběhu DT4</t>
  </si>
  <si>
    <t>-2042487785</t>
  </si>
  <si>
    <t>Montáž časového doběhu DT4</t>
  </si>
  <si>
    <t>D7</t>
  </si>
  <si>
    <t xml:space="preserve">Kabely a vodiče s příslušenstvím </t>
  </si>
  <si>
    <t>CYKY-J 3*1,5</t>
  </si>
  <si>
    <t>1295335668</t>
  </si>
  <si>
    <t>CYKY-0 3*1,5</t>
  </si>
  <si>
    <t>872704454</t>
  </si>
  <si>
    <t>CYKY-J 3*2,5</t>
  </si>
  <si>
    <t>683465448</t>
  </si>
  <si>
    <t>CYKY-J 4*10 pro prodlužení přívodu</t>
  </si>
  <si>
    <t>-1824926678</t>
  </si>
  <si>
    <t>Vodič CY6 zž.</t>
  </si>
  <si>
    <t>881411159</t>
  </si>
  <si>
    <t>Vodič CY16 zž.</t>
  </si>
  <si>
    <t>62038825</t>
  </si>
  <si>
    <t>JYSTY 2*1,0</t>
  </si>
  <si>
    <t>-2033570464</t>
  </si>
  <si>
    <t>JYSTY 5*1,0</t>
  </si>
  <si>
    <t>325265867</t>
  </si>
  <si>
    <t>D8</t>
  </si>
  <si>
    <t xml:space="preserve">Montáže kabelů a hromosvodu </t>
  </si>
  <si>
    <t>Montáž kabelu a vodiče do 6mm2</t>
  </si>
  <si>
    <t>-1545389784</t>
  </si>
  <si>
    <t>Montáž kabelu a vodiče do 10mm2</t>
  </si>
  <si>
    <t>-1593520105</t>
  </si>
  <si>
    <t>D9</t>
  </si>
  <si>
    <t xml:space="preserve">Úložný a nosný materiál </t>
  </si>
  <si>
    <t>Krabice přístrojová KU 68 hluboká</t>
  </si>
  <si>
    <t>-28751655</t>
  </si>
  <si>
    <t>Krabice rozvodná IP54</t>
  </si>
  <si>
    <t>-426759155</t>
  </si>
  <si>
    <t>Trubka  DN 29</t>
  </si>
  <si>
    <t>1059085501</t>
  </si>
  <si>
    <t>D10</t>
  </si>
  <si>
    <t xml:space="preserve">Montáž úložný materiál </t>
  </si>
  <si>
    <t>Montáž KU, KO</t>
  </si>
  <si>
    <t>839212429</t>
  </si>
  <si>
    <t>Pol33</t>
  </si>
  <si>
    <t>Montážtrubky monoflex do DN29</t>
  </si>
  <si>
    <t>528545428</t>
  </si>
  <si>
    <t>HZS2231</t>
  </si>
  <si>
    <t>Hodinová zúčtovací sazba elektrikář</t>
  </si>
  <si>
    <t>1921934635</t>
  </si>
  <si>
    <t>Hodinové zúčtovací sazby profesí PSV provádění stavebních instalací elektrikář</t>
  </si>
  <si>
    <t>https://podminky.urs.cz/item/CS_URS_2021_02/HZS2231</t>
  </si>
  <si>
    <t>demontáže stávajících elektroinstalací</t>
  </si>
  <si>
    <t>828209985</t>
  </si>
  <si>
    <t>HZS4211</t>
  </si>
  <si>
    <t>Hodinová zúčtovací sazba revizní technik</t>
  </si>
  <si>
    <t>1310842580</t>
  </si>
  <si>
    <t>Hodinové zúčtovací sazby ostatních profesí revizní a kontrolní činnost revizní technik</t>
  </si>
  <si>
    <t>https://podminky.urs.cz/item/CS_URS_2021_02/HZS4211</t>
  </si>
  <si>
    <t>závěrečná revize</t>
  </si>
  <si>
    <t>05 -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</si>
  <si>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</si>
  <si>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</si>
  <si>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</si>
  <si>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</si>
  <si>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</si>
  <si>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</si>
  <si>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</si>
  <si>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</si>
  <si>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</si>
  <si>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</si>
  <si>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</si>
  <si>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-919325895</t>
  </si>
  <si>
    <t>https://podminky.urs.cz/item/CS_URS_2021_02/013254000</t>
  </si>
  <si>
    <t>VRN3</t>
  </si>
  <si>
    <t>Zařízení staveniště</t>
  </si>
  <si>
    <t>030001000</t>
  </si>
  <si>
    <t>1948569296</t>
  </si>
  <si>
    <t>https://podminky.urs.cz/item/CS_URS_2021_02/030001000</t>
  </si>
  <si>
    <t>opatření BOZ, úklid staveniště apod.</t>
  </si>
  <si>
    <t>VRN4</t>
  </si>
  <si>
    <t>Inženýrská činnost</t>
  </si>
  <si>
    <t>045203000</t>
  </si>
  <si>
    <t>Kompletační činnost</t>
  </si>
  <si>
    <t>691841621</t>
  </si>
  <si>
    <t>https://podminky.urs.cz/item/CS_URS_2021_02/045203000</t>
  </si>
  <si>
    <t>045303000</t>
  </si>
  <si>
    <t>Koordinační činnost</t>
  </si>
  <si>
    <t>1603245613</t>
  </si>
  <si>
    <t>https://podminky.urs.cz/item/CS_URS_2021_02/045303000</t>
  </si>
  <si>
    <t>VRN6</t>
  </si>
  <si>
    <t>Územní vlivy</t>
  </si>
  <si>
    <t>065002000</t>
  </si>
  <si>
    <t>Mimostaveništní doprava materiálů</t>
  </si>
  <si>
    <t>1667007774</t>
  </si>
  <si>
    <t>https://podminky.urs.cz/item/CS_URS_2021_02/065002000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</si>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</sst>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763412111" TargetMode="External"/><Relationship Id="rId21" Type="http://schemas.openxmlformats.org/officeDocument/2006/relationships/hyperlink" Target="https://podminky.urs.cz/item/CS_URS_2021_02/997013631" TargetMode="External"/><Relationship Id="rId42" Type="http://schemas.openxmlformats.org/officeDocument/2006/relationships/hyperlink" Target="https://podminky.urs.cz/item/CS_URS_2021_02/998766102" TargetMode="External"/><Relationship Id="rId47" Type="http://schemas.openxmlformats.org/officeDocument/2006/relationships/hyperlink" Target="https://podminky.urs.cz/item/CS_URS_2021_02/771474112" TargetMode="External"/><Relationship Id="rId63" Type="http://schemas.openxmlformats.org/officeDocument/2006/relationships/hyperlink" Target="https://podminky.urs.cz/item/CS_URS_2021_02/69751061" TargetMode="External"/><Relationship Id="rId68" Type="http://schemas.openxmlformats.org/officeDocument/2006/relationships/hyperlink" Target="https://podminky.urs.cz/item/CS_URS_2021_02/776991121" TargetMode="External"/><Relationship Id="rId84" Type="http://schemas.openxmlformats.org/officeDocument/2006/relationships/hyperlink" Target="https://podminky.urs.cz/item/CS_URS_2021_02/781495211" TargetMode="External"/><Relationship Id="rId89" Type="http://schemas.openxmlformats.org/officeDocument/2006/relationships/hyperlink" Target="https://podminky.urs.cz/item/CS_URS_2021_02/784181103" TargetMode="External"/><Relationship Id="rId16" Type="http://schemas.openxmlformats.org/officeDocument/2006/relationships/hyperlink" Target="https://podminky.urs.cz/item/CS_URS_2021_02/971033641" TargetMode="External"/><Relationship Id="rId11" Type="http://schemas.openxmlformats.org/officeDocument/2006/relationships/hyperlink" Target="https://podminky.urs.cz/item/CS_URS_2021_02/962031132" TargetMode="External"/><Relationship Id="rId32" Type="http://schemas.openxmlformats.org/officeDocument/2006/relationships/hyperlink" Target="https://podminky.urs.cz/item/CS_URS_2021_02/766660182" TargetMode="External"/><Relationship Id="rId37" Type="http://schemas.openxmlformats.org/officeDocument/2006/relationships/hyperlink" Target="https://podminky.urs.cz/item/CS_URS_2021_02/766660729" TargetMode="External"/><Relationship Id="rId53" Type="http://schemas.openxmlformats.org/officeDocument/2006/relationships/hyperlink" Target="https://podminky.urs.cz/item/CS_URS_2021_02/771591115" TargetMode="External"/><Relationship Id="rId58" Type="http://schemas.openxmlformats.org/officeDocument/2006/relationships/hyperlink" Target="https://podminky.urs.cz/item/CS_URS_2021_02/998771181" TargetMode="External"/><Relationship Id="rId74" Type="http://schemas.openxmlformats.org/officeDocument/2006/relationships/hyperlink" Target="https://podminky.urs.cz/item/CS_URS_2021_02/781151041" TargetMode="External"/><Relationship Id="rId79" Type="http://schemas.openxmlformats.org/officeDocument/2006/relationships/hyperlink" Target="https://podminky.urs.cz/item/CS_URS_2021_02/63465134" TargetMode="External"/><Relationship Id="rId5" Type="http://schemas.openxmlformats.org/officeDocument/2006/relationships/hyperlink" Target="https://podminky.urs.cz/item/CS_URS_2021_02/346244381" TargetMode="External"/><Relationship Id="rId90" Type="http://schemas.openxmlformats.org/officeDocument/2006/relationships/hyperlink" Target="https://podminky.urs.cz/item/CS_URS_2021_02/784221103" TargetMode="External"/><Relationship Id="rId14" Type="http://schemas.openxmlformats.org/officeDocument/2006/relationships/hyperlink" Target="https://podminky.urs.cz/item/CS_URS_2021_02/971033361" TargetMode="External"/><Relationship Id="rId22" Type="http://schemas.openxmlformats.org/officeDocument/2006/relationships/hyperlink" Target="https://podminky.urs.cz/item/CS_URS_2021_02/998018002" TargetMode="External"/><Relationship Id="rId27" Type="http://schemas.openxmlformats.org/officeDocument/2006/relationships/hyperlink" Target="https://podminky.urs.cz/item/CS_URS_2021_02/763412121" TargetMode="External"/><Relationship Id="rId30" Type="http://schemas.openxmlformats.org/officeDocument/2006/relationships/hyperlink" Target="https://podminky.urs.cz/item/CS_URS_2021_02/766660181" TargetMode="External"/><Relationship Id="rId35" Type="http://schemas.openxmlformats.org/officeDocument/2006/relationships/hyperlink" Target="https://podminky.urs.cz/item/CS_URS_2021_02/54924003" TargetMode="External"/><Relationship Id="rId43" Type="http://schemas.openxmlformats.org/officeDocument/2006/relationships/hyperlink" Target="https://podminky.urs.cz/item/CS_URS_2021_02/998766181" TargetMode="External"/><Relationship Id="rId48" Type="http://schemas.openxmlformats.org/officeDocument/2006/relationships/hyperlink" Target="https://podminky.urs.cz/item/CS_URS_2021_02/771571810" TargetMode="External"/><Relationship Id="rId56" Type="http://schemas.openxmlformats.org/officeDocument/2006/relationships/hyperlink" Target="https://podminky.urs.cz/item/CS_URS_2021_02/771592011" TargetMode="External"/><Relationship Id="rId64" Type="http://schemas.openxmlformats.org/officeDocument/2006/relationships/hyperlink" Target="https://podminky.urs.cz/item/CS_URS_2021_02/776410811" TargetMode="External"/><Relationship Id="rId69" Type="http://schemas.openxmlformats.org/officeDocument/2006/relationships/hyperlink" Target="https://podminky.urs.cz/item/CS_URS_2021_02/998776102" TargetMode="External"/><Relationship Id="rId77" Type="http://schemas.openxmlformats.org/officeDocument/2006/relationships/hyperlink" Target="https://podminky.urs.cz/item/CS_URS_2021_02/59761001" TargetMode="External"/><Relationship Id="rId8" Type="http://schemas.openxmlformats.org/officeDocument/2006/relationships/hyperlink" Target="https://podminky.urs.cz/item/CS_URS_2021_02/612311131" TargetMode="External"/><Relationship Id="rId51" Type="http://schemas.openxmlformats.org/officeDocument/2006/relationships/hyperlink" Target="https://podminky.urs.cz/item/CS_URS_2021_02/771577111" TargetMode="External"/><Relationship Id="rId72" Type="http://schemas.openxmlformats.org/officeDocument/2006/relationships/hyperlink" Target="https://podminky.urs.cz/item/CS_URS_2021_02/781121011" TargetMode="External"/><Relationship Id="rId80" Type="http://schemas.openxmlformats.org/officeDocument/2006/relationships/hyperlink" Target="https://podminky.urs.cz/item/CS_URS_2021_02/781494111" TargetMode="External"/><Relationship Id="rId85" Type="http://schemas.openxmlformats.org/officeDocument/2006/relationships/hyperlink" Target="https://podminky.urs.cz/item/CS_URS_2021_02/998781102" TargetMode="External"/><Relationship Id="rId3" Type="http://schemas.openxmlformats.org/officeDocument/2006/relationships/hyperlink" Target="https://podminky.urs.cz/item/CS_URS_2021_02/13010712" TargetMode="External"/><Relationship Id="rId12" Type="http://schemas.openxmlformats.org/officeDocument/2006/relationships/hyperlink" Target="https://podminky.urs.cz/item/CS_URS_2021_02/962032230" TargetMode="External"/><Relationship Id="rId17" Type="http://schemas.openxmlformats.org/officeDocument/2006/relationships/hyperlink" Target="https://podminky.urs.cz/item/CS_URS_2021_02/977211121" TargetMode="External"/><Relationship Id="rId25" Type="http://schemas.openxmlformats.org/officeDocument/2006/relationships/hyperlink" Target="https://podminky.urs.cz/item/CS_URS_2021_02/763131714" TargetMode="External"/><Relationship Id="rId33" Type="http://schemas.openxmlformats.org/officeDocument/2006/relationships/hyperlink" Target="https://podminky.urs.cz/item/CS_URS_2021_02/61165314" TargetMode="External"/><Relationship Id="rId38" Type="http://schemas.openxmlformats.org/officeDocument/2006/relationships/hyperlink" Target="https://podminky.urs.cz/item/CS_URS_2021_02/54914622" TargetMode="External"/><Relationship Id="rId46" Type="http://schemas.openxmlformats.org/officeDocument/2006/relationships/hyperlink" Target="https://podminky.urs.cz/item/CS_URS_2021_02/771151013" TargetMode="External"/><Relationship Id="rId59" Type="http://schemas.openxmlformats.org/officeDocument/2006/relationships/hyperlink" Target="https://podminky.urs.cz/item/CS_URS_2021_02/776111311" TargetMode="External"/><Relationship Id="rId67" Type="http://schemas.openxmlformats.org/officeDocument/2006/relationships/hyperlink" Target="https://podminky.urs.cz/item/CS_URS_2021_02/776421711" TargetMode="External"/><Relationship Id="rId20" Type="http://schemas.openxmlformats.org/officeDocument/2006/relationships/hyperlink" Target="https://podminky.urs.cz/item/CS_URS_2021_02/997013509" TargetMode="External"/><Relationship Id="rId41" Type="http://schemas.openxmlformats.org/officeDocument/2006/relationships/hyperlink" Target="https://podminky.urs.cz/item/CS_URS_2021_02/766691914" TargetMode="External"/><Relationship Id="rId54" Type="http://schemas.openxmlformats.org/officeDocument/2006/relationships/hyperlink" Target="https://podminky.urs.cz/item/CS_URS_2021_02/771591241" TargetMode="External"/><Relationship Id="rId62" Type="http://schemas.openxmlformats.org/officeDocument/2006/relationships/hyperlink" Target="https://podminky.urs.cz/item/CS_URS_2021_02/776211111" TargetMode="External"/><Relationship Id="rId70" Type="http://schemas.openxmlformats.org/officeDocument/2006/relationships/hyperlink" Target="https://podminky.urs.cz/item/CS_URS_2021_02/998776181" TargetMode="External"/><Relationship Id="rId75" Type="http://schemas.openxmlformats.org/officeDocument/2006/relationships/hyperlink" Target="https://podminky.urs.cz/item/CS_URS_2021_02/781471810" TargetMode="External"/><Relationship Id="rId83" Type="http://schemas.openxmlformats.org/officeDocument/2006/relationships/hyperlink" Target="https://podminky.urs.cz/item/CS_URS_2021_02/781495142" TargetMode="External"/><Relationship Id="rId88" Type="http://schemas.openxmlformats.org/officeDocument/2006/relationships/hyperlink" Target="https://podminky.urs.cz/item/CS_URS_2021_02/784121013" TargetMode="External"/><Relationship Id="rId91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310279842" TargetMode="External"/><Relationship Id="rId6" Type="http://schemas.openxmlformats.org/officeDocument/2006/relationships/hyperlink" Target="https://podminky.urs.cz/item/CS_URS_2021_02/612131121" TargetMode="External"/><Relationship Id="rId15" Type="http://schemas.openxmlformats.org/officeDocument/2006/relationships/hyperlink" Target="https://podminky.urs.cz/item/CS_URS_2021_02/971033431" TargetMode="External"/><Relationship Id="rId23" Type="http://schemas.openxmlformats.org/officeDocument/2006/relationships/hyperlink" Target="https://podminky.urs.cz/item/CS_URS_2021_02/763121590" TargetMode="External"/><Relationship Id="rId28" Type="http://schemas.openxmlformats.org/officeDocument/2006/relationships/hyperlink" Target="https://podminky.urs.cz/item/CS_URS_2021_02/998763302" TargetMode="External"/><Relationship Id="rId36" Type="http://schemas.openxmlformats.org/officeDocument/2006/relationships/hyperlink" Target="https://podminky.urs.cz/item/CS_URS_2021_02/54924006" TargetMode="External"/><Relationship Id="rId49" Type="http://schemas.openxmlformats.org/officeDocument/2006/relationships/hyperlink" Target="https://podminky.urs.cz/item/CS_URS_2021_02/771574263" TargetMode="External"/><Relationship Id="rId57" Type="http://schemas.openxmlformats.org/officeDocument/2006/relationships/hyperlink" Target="https://podminky.urs.cz/item/CS_URS_2021_02/998771102" TargetMode="External"/><Relationship Id="rId10" Type="http://schemas.openxmlformats.org/officeDocument/2006/relationships/hyperlink" Target="https://podminky.urs.cz/item/CS_URS_2021_02/952901111" TargetMode="External"/><Relationship Id="rId31" Type="http://schemas.openxmlformats.org/officeDocument/2006/relationships/hyperlink" Target="https://podminky.urs.cz/item/CS_URS_2021_02/61162098" TargetMode="External"/><Relationship Id="rId44" Type="http://schemas.openxmlformats.org/officeDocument/2006/relationships/hyperlink" Target="https://podminky.urs.cz/item/CS_URS_2021_02/771111011" TargetMode="External"/><Relationship Id="rId52" Type="http://schemas.openxmlformats.org/officeDocument/2006/relationships/hyperlink" Target="https://podminky.urs.cz/item/CS_URS_2021_02/771591112" TargetMode="External"/><Relationship Id="rId60" Type="http://schemas.openxmlformats.org/officeDocument/2006/relationships/hyperlink" Target="https://podminky.urs.cz/item/CS_URS_2021_02/776121112" TargetMode="External"/><Relationship Id="rId65" Type="http://schemas.openxmlformats.org/officeDocument/2006/relationships/hyperlink" Target="https://podminky.urs.cz/item/CS_URS_2021_02/776421111" TargetMode="External"/><Relationship Id="rId73" Type="http://schemas.openxmlformats.org/officeDocument/2006/relationships/hyperlink" Target="https://podminky.urs.cz/item/CS_URS_2021_02/781151031" TargetMode="External"/><Relationship Id="rId78" Type="http://schemas.openxmlformats.org/officeDocument/2006/relationships/hyperlink" Target="https://podminky.urs.cz/item/CS_URS_2021_02/781491012" TargetMode="External"/><Relationship Id="rId81" Type="http://schemas.openxmlformats.org/officeDocument/2006/relationships/hyperlink" Target="https://podminky.urs.cz/item/CS_URS_2021_02/781495115" TargetMode="External"/><Relationship Id="rId86" Type="http://schemas.openxmlformats.org/officeDocument/2006/relationships/hyperlink" Target="https://podminky.urs.cz/item/CS_URS_2021_02/998781181" TargetMode="External"/><Relationship Id="rId4" Type="http://schemas.openxmlformats.org/officeDocument/2006/relationships/hyperlink" Target="https://podminky.urs.cz/item/CS_URS_2021_02/342272225" TargetMode="External"/><Relationship Id="rId9" Type="http://schemas.openxmlformats.org/officeDocument/2006/relationships/hyperlink" Target="https://podminky.urs.cz/item/CS_URS_2021_02/949101112" TargetMode="External"/><Relationship Id="rId13" Type="http://schemas.openxmlformats.org/officeDocument/2006/relationships/hyperlink" Target="https://podminky.urs.cz/item/CS_URS_2021_02/968072455" TargetMode="External"/><Relationship Id="rId18" Type="http://schemas.openxmlformats.org/officeDocument/2006/relationships/hyperlink" Target="https://podminky.urs.cz/item/CS_URS_2021_02/997013212" TargetMode="External"/><Relationship Id="rId39" Type="http://schemas.openxmlformats.org/officeDocument/2006/relationships/hyperlink" Target="https://podminky.urs.cz/item/CS_URS_2021_02/766682211" TargetMode="External"/><Relationship Id="rId34" Type="http://schemas.openxmlformats.org/officeDocument/2006/relationships/hyperlink" Target="https://podminky.urs.cz/item/CS_URS_2021_02/766660728" TargetMode="External"/><Relationship Id="rId50" Type="http://schemas.openxmlformats.org/officeDocument/2006/relationships/hyperlink" Target="https://podminky.urs.cz/item/CS_URS_2021_02/59761409" TargetMode="External"/><Relationship Id="rId55" Type="http://schemas.openxmlformats.org/officeDocument/2006/relationships/hyperlink" Target="https://podminky.urs.cz/item/CS_URS_2021_02/771591264" TargetMode="External"/><Relationship Id="rId76" Type="http://schemas.openxmlformats.org/officeDocument/2006/relationships/hyperlink" Target="https://podminky.urs.cz/item/CS_URS_2021_02/781474154" TargetMode="External"/><Relationship Id="rId7" Type="http://schemas.openxmlformats.org/officeDocument/2006/relationships/hyperlink" Target="https://podminky.urs.cz/item/CS_URS_2021_02/612142001" TargetMode="External"/><Relationship Id="rId71" Type="http://schemas.openxmlformats.org/officeDocument/2006/relationships/hyperlink" Target="https://podminky.urs.cz/item/CS_URS_2021_02/781111011" TargetMode="External"/><Relationship Id="rId2" Type="http://schemas.openxmlformats.org/officeDocument/2006/relationships/hyperlink" Target="https://podminky.urs.cz/item/CS_URS_2021_02/317941121" TargetMode="External"/><Relationship Id="rId29" Type="http://schemas.openxmlformats.org/officeDocument/2006/relationships/hyperlink" Target="https://podminky.urs.cz/item/CS_URS_2021_02/998763381" TargetMode="External"/><Relationship Id="rId24" Type="http://schemas.openxmlformats.org/officeDocument/2006/relationships/hyperlink" Target="https://podminky.urs.cz/item/CS_URS_2021_02/763131411" TargetMode="External"/><Relationship Id="rId40" Type="http://schemas.openxmlformats.org/officeDocument/2006/relationships/hyperlink" Target="https://podminky.urs.cz/item/CS_URS_2021_02/61182318" TargetMode="External"/><Relationship Id="rId45" Type="http://schemas.openxmlformats.org/officeDocument/2006/relationships/hyperlink" Target="https://podminky.urs.cz/item/CS_URS_2021_02/771121011" TargetMode="External"/><Relationship Id="rId66" Type="http://schemas.openxmlformats.org/officeDocument/2006/relationships/hyperlink" Target="https://podminky.urs.cz/item/CS_URS_2021_02/69751204" TargetMode="External"/><Relationship Id="rId87" Type="http://schemas.openxmlformats.org/officeDocument/2006/relationships/hyperlink" Target="https://podminky.urs.cz/item/CS_URS_2021_02/784121003" TargetMode="External"/><Relationship Id="rId61" Type="http://schemas.openxmlformats.org/officeDocument/2006/relationships/hyperlink" Target="https://podminky.urs.cz/item/CS_URS_2021_02/776201812" TargetMode="External"/><Relationship Id="rId82" Type="http://schemas.openxmlformats.org/officeDocument/2006/relationships/hyperlink" Target="https://podminky.urs.cz/item/CS_URS_2021_02/781495141" TargetMode="External"/><Relationship Id="rId19" Type="http://schemas.openxmlformats.org/officeDocument/2006/relationships/hyperlink" Target="https://podminky.urs.cz/item/CS_URS_2021_02/99701350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722220121" TargetMode="External"/><Relationship Id="rId21" Type="http://schemas.openxmlformats.org/officeDocument/2006/relationships/hyperlink" Target="https://podminky.urs.cz/item/CS_URS_2021_02/722174003" TargetMode="External"/><Relationship Id="rId42" Type="http://schemas.openxmlformats.org/officeDocument/2006/relationships/hyperlink" Target="https://podminky.urs.cz/item/CS_URS_2021_02/725219102" TargetMode="External"/><Relationship Id="rId47" Type="http://schemas.openxmlformats.org/officeDocument/2006/relationships/hyperlink" Target="https://podminky.urs.cz/item/CS_URS_2021_02/64286106" TargetMode="External"/><Relationship Id="rId63" Type="http://schemas.openxmlformats.org/officeDocument/2006/relationships/hyperlink" Target="https://podminky.urs.cz/item/CS_URS_2021_02/725869204" TargetMode="External"/><Relationship Id="rId68" Type="http://schemas.openxmlformats.org/officeDocument/2006/relationships/hyperlink" Target="https://podminky.urs.cz/item/CS_URS_2021_02/55281706" TargetMode="External"/><Relationship Id="rId2" Type="http://schemas.openxmlformats.org/officeDocument/2006/relationships/hyperlink" Target="https://podminky.urs.cz/item/CS_URS_2021_02/997013501" TargetMode="External"/><Relationship Id="rId16" Type="http://schemas.openxmlformats.org/officeDocument/2006/relationships/hyperlink" Target="https://podminky.urs.cz/item/CS_URS_2021_02/998721102" TargetMode="External"/><Relationship Id="rId29" Type="http://schemas.openxmlformats.org/officeDocument/2006/relationships/hyperlink" Target="https://podminky.urs.cz/item/CS_URS_2021_02/722290226" TargetMode="External"/><Relationship Id="rId11" Type="http://schemas.openxmlformats.org/officeDocument/2006/relationships/hyperlink" Target="https://podminky.urs.cz/item/CS_URS_2021_02/721174042" TargetMode="External"/><Relationship Id="rId24" Type="http://schemas.openxmlformats.org/officeDocument/2006/relationships/hyperlink" Target="https://podminky.urs.cz/item/CS_URS_2021_02/722190402" TargetMode="External"/><Relationship Id="rId32" Type="http://schemas.openxmlformats.org/officeDocument/2006/relationships/hyperlink" Target="https://podminky.urs.cz/item/CS_URS_2021_02/722131934" TargetMode="External"/><Relationship Id="rId37" Type="http://schemas.openxmlformats.org/officeDocument/2006/relationships/hyperlink" Target="https://podminky.urs.cz/item/CS_URS_2021_02/64236031" TargetMode="External"/><Relationship Id="rId40" Type="http://schemas.openxmlformats.org/officeDocument/2006/relationships/hyperlink" Target="https://podminky.urs.cz/item/CS_URS_2021_02/55167381" TargetMode="External"/><Relationship Id="rId45" Type="http://schemas.openxmlformats.org/officeDocument/2006/relationships/hyperlink" Target="https://podminky.urs.cz/item/CS_URS_2021_02/64214001" TargetMode="External"/><Relationship Id="rId53" Type="http://schemas.openxmlformats.org/officeDocument/2006/relationships/hyperlink" Target="https://podminky.urs.cz/item/CS_URS_2021_02/725820801" TargetMode="External"/><Relationship Id="rId58" Type="http://schemas.openxmlformats.org/officeDocument/2006/relationships/hyperlink" Target="https://podminky.urs.cz/item/CS_URS_2021_02/725829131" TargetMode="External"/><Relationship Id="rId66" Type="http://schemas.openxmlformats.org/officeDocument/2006/relationships/hyperlink" Target="https://podminky.urs.cz/item/CS_URS_2021_02/998725181" TargetMode="External"/><Relationship Id="rId74" Type="http://schemas.openxmlformats.org/officeDocument/2006/relationships/hyperlink" Target="https://podminky.urs.cz/item/CS_URS_2021_02/HZS2491" TargetMode="External"/><Relationship Id="rId5" Type="http://schemas.openxmlformats.org/officeDocument/2006/relationships/hyperlink" Target="https://podminky.urs.cz/item/CS_URS_2021_02/721100902" TargetMode="External"/><Relationship Id="rId61" Type="http://schemas.openxmlformats.org/officeDocument/2006/relationships/hyperlink" Target="https://podminky.urs.cz/item/CS_URS_2021_02/725869101" TargetMode="External"/><Relationship Id="rId19" Type="http://schemas.openxmlformats.org/officeDocument/2006/relationships/hyperlink" Target="https://podminky.urs.cz/item/CS_URS_2021_02/722174023" TargetMode="External"/><Relationship Id="rId14" Type="http://schemas.openxmlformats.org/officeDocument/2006/relationships/hyperlink" Target="https://podminky.urs.cz/item/CS_URS_2021_02/721194109" TargetMode="External"/><Relationship Id="rId22" Type="http://schemas.openxmlformats.org/officeDocument/2006/relationships/hyperlink" Target="https://podminky.urs.cz/item/CS_URS_2021_02/722181221" TargetMode="External"/><Relationship Id="rId27" Type="http://schemas.openxmlformats.org/officeDocument/2006/relationships/hyperlink" Target="https://podminky.urs.cz/item/CS_URS_2021_02/722229102" TargetMode="External"/><Relationship Id="rId30" Type="http://schemas.openxmlformats.org/officeDocument/2006/relationships/hyperlink" Target="https://podminky.urs.cz/item/CS_URS_2021_02/722290234" TargetMode="External"/><Relationship Id="rId35" Type="http://schemas.openxmlformats.org/officeDocument/2006/relationships/hyperlink" Target="https://podminky.urs.cz/item/CS_URS_2021_02/725110814" TargetMode="External"/><Relationship Id="rId43" Type="http://schemas.openxmlformats.org/officeDocument/2006/relationships/hyperlink" Target="https://podminky.urs.cz/item/CS_URS_2021_02/64211005" TargetMode="External"/><Relationship Id="rId48" Type="http://schemas.openxmlformats.org/officeDocument/2006/relationships/hyperlink" Target="https://podminky.urs.cz/item/CS_URS_2021_02/725291521" TargetMode="External"/><Relationship Id="rId56" Type="http://schemas.openxmlformats.org/officeDocument/2006/relationships/hyperlink" Target="https://podminky.urs.cz/item/CS_URS_2021_02/725829101" TargetMode="External"/><Relationship Id="rId64" Type="http://schemas.openxmlformats.org/officeDocument/2006/relationships/hyperlink" Target="https://podminky.urs.cz/item/CS_URS_2021_02/55161315" TargetMode="External"/><Relationship Id="rId69" Type="http://schemas.openxmlformats.org/officeDocument/2006/relationships/hyperlink" Target="https://podminky.urs.cz/item/CS_URS_2021_02/55281708" TargetMode="External"/><Relationship Id="rId8" Type="http://schemas.openxmlformats.org/officeDocument/2006/relationships/hyperlink" Target="https://podminky.urs.cz/item/CS_URS_2021_02/721140906" TargetMode="External"/><Relationship Id="rId51" Type="http://schemas.openxmlformats.org/officeDocument/2006/relationships/hyperlink" Target="https://podminky.urs.cz/item/CS_URS_2021_02/725291722" TargetMode="External"/><Relationship Id="rId72" Type="http://schemas.openxmlformats.org/officeDocument/2006/relationships/hyperlink" Target="https://podminky.urs.cz/item/CS_URS_2021_02/998726112" TargetMode="External"/><Relationship Id="rId3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4043" TargetMode="External"/><Relationship Id="rId17" Type="http://schemas.openxmlformats.org/officeDocument/2006/relationships/hyperlink" Target="https://podminky.urs.cz/item/CS_URS_2021_02/998721181" TargetMode="External"/><Relationship Id="rId25" Type="http://schemas.openxmlformats.org/officeDocument/2006/relationships/hyperlink" Target="https://podminky.urs.cz/item/CS_URS_2021_02/722220111" TargetMode="External"/><Relationship Id="rId33" Type="http://schemas.openxmlformats.org/officeDocument/2006/relationships/hyperlink" Target="https://podminky.urs.cz/item/CS_URS_2021_02/998722102" TargetMode="External"/><Relationship Id="rId38" Type="http://schemas.openxmlformats.org/officeDocument/2006/relationships/hyperlink" Target="https://podminky.urs.cz/item/CS_URS_2021_02/64236051" TargetMode="External"/><Relationship Id="rId46" Type="http://schemas.openxmlformats.org/officeDocument/2006/relationships/hyperlink" Target="https://podminky.urs.cz/item/CS_URS_2021_02/64286105" TargetMode="External"/><Relationship Id="rId59" Type="http://schemas.openxmlformats.org/officeDocument/2006/relationships/hyperlink" Target="https://podminky.urs.cz/item/CS_URS_2021_02/55145686" TargetMode="External"/><Relationship Id="rId67" Type="http://schemas.openxmlformats.org/officeDocument/2006/relationships/hyperlink" Target="https://podminky.urs.cz/item/CS_URS_2021_02/726131204" TargetMode="External"/><Relationship Id="rId20" Type="http://schemas.openxmlformats.org/officeDocument/2006/relationships/hyperlink" Target="https://podminky.urs.cz/item/CS_URS_2021_02/722174002" TargetMode="External"/><Relationship Id="rId41" Type="http://schemas.openxmlformats.org/officeDocument/2006/relationships/hyperlink" Target="https://podminky.urs.cz/item/CS_URS_2021_02/725210821" TargetMode="External"/><Relationship Id="rId54" Type="http://schemas.openxmlformats.org/officeDocument/2006/relationships/hyperlink" Target="https://podminky.urs.cz/item/CS_URS_2021_02/725860811" TargetMode="External"/><Relationship Id="rId62" Type="http://schemas.openxmlformats.org/officeDocument/2006/relationships/hyperlink" Target="https://podminky.urs.cz/item/CS_URS_2021_02/55162001" TargetMode="External"/><Relationship Id="rId70" Type="http://schemas.openxmlformats.org/officeDocument/2006/relationships/hyperlink" Target="https://podminky.urs.cz/item/CS_URS_2021_02/726191001" TargetMode="External"/><Relationship Id="rId75" Type="http://schemas.openxmlformats.org/officeDocument/2006/relationships/drawing" Target="../drawings/drawing3.xml"/><Relationship Id="rId1" Type="http://schemas.openxmlformats.org/officeDocument/2006/relationships/hyperlink" Target="https://podminky.urs.cz/item/CS_URS_2021_02/997013212" TargetMode="External"/><Relationship Id="rId6" Type="http://schemas.openxmlformats.org/officeDocument/2006/relationships/hyperlink" Target="https://podminky.urs.cz/item/CS_URS_2021_02/721100906" TargetMode="External"/><Relationship Id="rId15" Type="http://schemas.openxmlformats.org/officeDocument/2006/relationships/hyperlink" Target="https://podminky.urs.cz/item/CS_URS_2021_02/721290111" TargetMode="External"/><Relationship Id="rId23" Type="http://schemas.openxmlformats.org/officeDocument/2006/relationships/hyperlink" Target="https://podminky.urs.cz/item/CS_URS_2021_02/722181222" TargetMode="External"/><Relationship Id="rId28" Type="http://schemas.openxmlformats.org/officeDocument/2006/relationships/hyperlink" Target="https://podminky.urs.cz/item/CS_URS_2021_02/48466559" TargetMode="External"/><Relationship Id="rId36" Type="http://schemas.openxmlformats.org/officeDocument/2006/relationships/hyperlink" Target="https://podminky.urs.cz/item/CS_URS_2021_02/725119125" TargetMode="External"/><Relationship Id="rId49" Type="http://schemas.openxmlformats.org/officeDocument/2006/relationships/hyperlink" Target="https://podminky.urs.cz/item/CS_URS_2021_02/725291711" TargetMode="External"/><Relationship Id="rId57" Type="http://schemas.openxmlformats.org/officeDocument/2006/relationships/hyperlink" Target="https://podminky.urs.cz/item/CS_URS_2021_02/55143976" TargetMode="External"/><Relationship Id="rId10" Type="http://schemas.openxmlformats.org/officeDocument/2006/relationships/hyperlink" Target="https://podminky.urs.cz/item/CS_URS_2021_02/721174026" TargetMode="External"/><Relationship Id="rId31" Type="http://schemas.openxmlformats.org/officeDocument/2006/relationships/hyperlink" Target="https://podminky.urs.cz/item/CS_URS_2021_02/722131914" TargetMode="External"/><Relationship Id="rId44" Type="http://schemas.openxmlformats.org/officeDocument/2006/relationships/hyperlink" Target="https://podminky.urs.cz/item/CS_URS_2021_02/64211023" TargetMode="External"/><Relationship Id="rId52" Type="http://schemas.openxmlformats.org/officeDocument/2006/relationships/hyperlink" Target="https://podminky.urs.cz/item/CS_URS_2021_02/725330840" TargetMode="External"/><Relationship Id="rId60" Type="http://schemas.openxmlformats.org/officeDocument/2006/relationships/hyperlink" Target="https://podminky.urs.cz/item/CS_URS_2021_02/55145692" TargetMode="External"/><Relationship Id="rId65" Type="http://schemas.openxmlformats.org/officeDocument/2006/relationships/hyperlink" Target="https://podminky.urs.cz/item/CS_URS_2021_02/998725102" TargetMode="External"/><Relationship Id="rId73" Type="http://schemas.openxmlformats.org/officeDocument/2006/relationships/hyperlink" Target="https://podminky.urs.cz/item/CS_URS_2021_02/998726181" TargetMode="External"/><Relationship Id="rId4" Type="http://schemas.openxmlformats.org/officeDocument/2006/relationships/hyperlink" Target="https://podminky.urs.cz/item/CS_URS_2021_02/997013635" TargetMode="External"/><Relationship Id="rId9" Type="http://schemas.openxmlformats.org/officeDocument/2006/relationships/hyperlink" Target="https://podminky.urs.cz/item/CS_URS_2021_02/721174025" TargetMode="External"/><Relationship Id="rId13" Type="http://schemas.openxmlformats.org/officeDocument/2006/relationships/hyperlink" Target="https://podminky.urs.cz/item/CS_URS_2021_02/721194104" TargetMode="External"/><Relationship Id="rId18" Type="http://schemas.openxmlformats.org/officeDocument/2006/relationships/hyperlink" Target="https://podminky.urs.cz/item/CS_URS_2021_02/722174022" TargetMode="External"/><Relationship Id="rId39" Type="http://schemas.openxmlformats.org/officeDocument/2006/relationships/hyperlink" Target="https://podminky.urs.cz/item/CS_URS_2021_02/55167001" TargetMode="External"/><Relationship Id="rId34" Type="http://schemas.openxmlformats.org/officeDocument/2006/relationships/hyperlink" Target="https://podminky.urs.cz/item/CS_URS_2021_02/998722181" TargetMode="External"/><Relationship Id="rId50" Type="http://schemas.openxmlformats.org/officeDocument/2006/relationships/hyperlink" Target="https://podminky.urs.cz/item/CS_URS_2021_02/725291712" TargetMode="External"/><Relationship Id="rId55" Type="http://schemas.openxmlformats.org/officeDocument/2006/relationships/hyperlink" Target="https://podminky.urs.cz/item/CS_URS_2021_02/725819401" TargetMode="External"/><Relationship Id="rId7" Type="http://schemas.openxmlformats.org/officeDocument/2006/relationships/hyperlink" Target="https://podminky.urs.cz/item/CS_URS_2021_02/721140905" TargetMode="External"/><Relationship Id="rId71" Type="http://schemas.openxmlformats.org/officeDocument/2006/relationships/hyperlink" Target="https://podminky.urs.cz/item/CS_URS_2021_02/72619100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HZS4211" TargetMode="External"/><Relationship Id="rId2" Type="http://schemas.openxmlformats.org/officeDocument/2006/relationships/hyperlink" Target="https://podminky.urs.cz/item/CS_URS_2021_02/HZS2491" TargetMode="External"/><Relationship Id="rId1" Type="http://schemas.openxmlformats.org/officeDocument/2006/relationships/hyperlink" Target="https://podminky.urs.cz/item/CS_URS_2021_02/HZS2231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45203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3254000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podminky.urs.cz/item/CS_URS_2021_02/065002000" TargetMode="External"/><Relationship Id="rId4" Type="http://schemas.openxmlformats.org/officeDocument/2006/relationships/hyperlink" Target="https://podminky.urs.cz/item/CS_URS_2021_02/0453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opLeftCell="A2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3"/>
      <c r="AQ5" s="23"/>
      <c r="AR5" s="21"/>
      <c r="BE5" s="34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3"/>
      <c r="AQ6" s="23"/>
      <c r="AR6" s="21"/>
      <c r="BE6" s="34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4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4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9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49"/>
      <c r="BS13" s="18" t="s">
        <v>6</v>
      </c>
    </row>
    <row r="14" spans="1:74" ht="12.75">
      <c r="B14" s="22"/>
      <c r="C14" s="23"/>
      <c r="D14" s="23"/>
      <c r="E14" s="354" t="s">
        <v>31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4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9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4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49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9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49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9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9"/>
    </row>
    <row r="23" spans="1:71" s="1" customFormat="1" ht="47.25" customHeight="1">
      <c r="B23" s="22"/>
      <c r="C23" s="23"/>
      <c r="D23" s="23"/>
      <c r="E23" s="356" t="s">
        <v>39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3"/>
      <c r="AP23" s="23"/>
      <c r="AQ23" s="23"/>
      <c r="AR23" s="21"/>
      <c r="BE23" s="34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9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7">
        <f>ROUND(AG54,2)</f>
        <v>0</v>
      </c>
      <c r="AL26" s="358"/>
      <c r="AM26" s="358"/>
      <c r="AN26" s="358"/>
      <c r="AO26" s="358"/>
      <c r="AP26" s="37"/>
      <c r="AQ26" s="37"/>
      <c r="AR26" s="40"/>
      <c r="BE26" s="34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9" t="s">
        <v>41</v>
      </c>
      <c r="M28" s="359"/>
      <c r="N28" s="359"/>
      <c r="O28" s="359"/>
      <c r="P28" s="359"/>
      <c r="Q28" s="37"/>
      <c r="R28" s="37"/>
      <c r="S28" s="37"/>
      <c r="T28" s="37"/>
      <c r="U28" s="37"/>
      <c r="V28" s="37"/>
      <c r="W28" s="359" t="s">
        <v>42</v>
      </c>
      <c r="X28" s="359"/>
      <c r="Y28" s="359"/>
      <c r="Z28" s="359"/>
      <c r="AA28" s="359"/>
      <c r="AB28" s="359"/>
      <c r="AC28" s="359"/>
      <c r="AD28" s="359"/>
      <c r="AE28" s="359"/>
      <c r="AF28" s="37"/>
      <c r="AG28" s="37"/>
      <c r="AH28" s="37"/>
      <c r="AI28" s="37"/>
      <c r="AJ28" s="37"/>
      <c r="AK28" s="359" t="s">
        <v>43</v>
      </c>
      <c r="AL28" s="359"/>
      <c r="AM28" s="359"/>
      <c r="AN28" s="359"/>
      <c r="AO28" s="359"/>
      <c r="AP28" s="37"/>
      <c r="AQ28" s="37"/>
      <c r="AR28" s="40"/>
      <c r="BE28" s="349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62">
        <v>0.21</v>
      </c>
      <c r="M29" s="361"/>
      <c r="N29" s="361"/>
      <c r="O29" s="361"/>
      <c r="P29" s="361"/>
      <c r="Q29" s="42"/>
      <c r="R29" s="42"/>
      <c r="S29" s="42"/>
      <c r="T29" s="42"/>
      <c r="U29" s="42"/>
      <c r="V29" s="42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2"/>
      <c r="AG29" s="42"/>
      <c r="AH29" s="42"/>
      <c r="AI29" s="42"/>
      <c r="AJ29" s="42"/>
      <c r="AK29" s="360">
        <f>ROUND(AV54, 2)</f>
        <v>0</v>
      </c>
      <c r="AL29" s="361"/>
      <c r="AM29" s="361"/>
      <c r="AN29" s="361"/>
      <c r="AO29" s="361"/>
      <c r="AP29" s="42"/>
      <c r="AQ29" s="42"/>
      <c r="AR29" s="43"/>
      <c r="BE29" s="350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62">
        <v>0.15</v>
      </c>
      <c r="M30" s="361"/>
      <c r="N30" s="361"/>
      <c r="O30" s="361"/>
      <c r="P30" s="361"/>
      <c r="Q30" s="42"/>
      <c r="R30" s="42"/>
      <c r="S30" s="42"/>
      <c r="T30" s="42"/>
      <c r="U30" s="42"/>
      <c r="V30" s="42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2"/>
      <c r="AG30" s="42"/>
      <c r="AH30" s="42"/>
      <c r="AI30" s="42"/>
      <c r="AJ30" s="42"/>
      <c r="AK30" s="360">
        <f>ROUND(AW54, 2)</f>
        <v>0</v>
      </c>
      <c r="AL30" s="361"/>
      <c r="AM30" s="361"/>
      <c r="AN30" s="361"/>
      <c r="AO30" s="361"/>
      <c r="AP30" s="42"/>
      <c r="AQ30" s="42"/>
      <c r="AR30" s="43"/>
      <c r="BE30" s="350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62">
        <v>0.21</v>
      </c>
      <c r="M31" s="361"/>
      <c r="N31" s="361"/>
      <c r="O31" s="361"/>
      <c r="P31" s="361"/>
      <c r="Q31" s="42"/>
      <c r="R31" s="42"/>
      <c r="S31" s="42"/>
      <c r="T31" s="42"/>
      <c r="U31" s="42"/>
      <c r="V31" s="42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2"/>
      <c r="AG31" s="42"/>
      <c r="AH31" s="42"/>
      <c r="AI31" s="42"/>
      <c r="AJ31" s="42"/>
      <c r="AK31" s="360">
        <v>0</v>
      </c>
      <c r="AL31" s="361"/>
      <c r="AM31" s="361"/>
      <c r="AN31" s="361"/>
      <c r="AO31" s="361"/>
      <c r="AP31" s="42"/>
      <c r="AQ31" s="42"/>
      <c r="AR31" s="43"/>
      <c r="BE31" s="350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62">
        <v>0.15</v>
      </c>
      <c r="M32" s="361"/>
      <c r="N32" s="361"/>
      <c r="O32" s="361"/>
      <c r="P32" s="361"/>
      <c r="Q32" s="42"/>
      <c r="R32" s="42"/>
      <c r="S32" s="42"/>
      <c r="T32" s="42"/>
      <c r="U32" s="42"/>
      <c r="V32" s="42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2"/>
      <c r="AG32" s="42"/>
      <c r="AH32" s="42"/>
      <c r="AI32" s="42"/>
      <c r="AJ32" s="42"/>
      <c r="AK32" s="360">
        <v>0</v>
      </c>
      <c r="AL32" s="361"/>
      <c r="AM32" s="361"/>
      <c r="AN32" s="361"/>
      <c r="AO32" s="361"/>
      <c r="AP32" s="42"/>
      <c r="AQ32" s="42"/>
      <c r="AR32" s="43"/>
      <c r="BE32" s="350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62">
        <v>0</v>
      </c>
      <c r="M33" s="361"/>
      <c r="N33" s="361"/>
      <c r="O33" s="361"/>
      <c r="P33" s="361"/>
      <c r="Q33" s="42"/>
      <c r="R33" s="42"/>
      <c r="S33" s="42"/>
      <c r="T33" s="42"/>
      <c r="U33" s="42"/>
      <c r="V33" s="42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2"/>
      <c r="AG33" s="42"/>
      <c r="AH33" s="42"/>
      <c r="AI33" s="42"/>
      <c r="AJ33" s="42"/>
      <c r="AK33" s="360">
        <v>0</v>
      </c>
      <c r="AL33" s="361"/>
      <c r="AM33" s="361"/>
      <c r="AN33" s="361"/>
      <c r="AO33" s="36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66" t="s">
        <v>52</v>
      </c>
      <c r="Y35" s="364"/>
      <c r="Z35" s="364"/>
      <c r="AA35" s="364"/>
      <c r="AB35" s="364"/>
      <c r="AC35" s="46"/>
      <c r="AD35" s="46"/>
      <c r="AE35" s="46"/>
      <c r="AF35" s="46"/>
      <c r="AG35" s="46"/>
      <c r="AH35" s="46"/>
      <c r="AI35" s="46"/>
      <c r="AJ35" s="46"/>
      <c r="AK35" s="363">
        <f>SUM(AK26:AK33)</f>
        <v>0</v>
      </c>
      <c r="AL35" s="364"/>
      <c r="AM35" s="364"/>
      <c r="AN35" s="364"/>
      <c r="AO35" s="36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20210804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8" t="str">
        <f>K6</f>
        <v>Dům kultury, p.o., Mírové náměstí 733, Ostrov - stavební úpravy WC v 1. NP - úprava 2021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Mírové náměstí 733, Ostrov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0" t="str">
        <f>IF(AN8= "","",AN8)</f>
        <v>4. 8. 2021</v>
      </c>
      <c r="AN47" s="33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Dům kultury Ostrov,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1" t="str">
        <f>IF(E17="","",E17)</f>
        <v>Ing. Roman Gajdoš</v>
      </c>
      <c r="AN49" s="332"/>
      <c r="AO49" s="332"/>
      <c r="AP49" s="332"/>
      <c r="AQ49" s="37"/>
      <c r="AR49" s="40"/>
      <c r="AS49" s="333" t="s">
        <v>54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1" t="str">
        <f>IF(E20="","",E20)</f>
        <v>Bc. Martin Frous</v>
      </c>
      <c r="AN50" s="332"/>
      <c r="AO50" s="332"/>
      <c r="AP50" s="332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9" t="s">
        <v>55</v>
      </c>
      <c r="D52" s="340"/>
      <c r="E52" s="340"/>
      <c r="F52" s="340"/>
      <c r="G52" s="340"/>
      <c r="H52" s="67"/>
      <c r="I52" s="342" t="s">
        <v>56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1" t="s">
        <v>57</v>
      </c>
      <c r="AH52" s="340"/>
      <c r="AI52" s="340"/>
      <c r="AJ52" s="340"/>
      <c r="AK52" s="340"/>
      <c r="AL52" s="340"/>
      <c r="AM52" s="340"/>
      <c r="AN52" s="342" t="s">
        <v>58</v>
      </c>
      <c r="AO52" s="340"/>
      <c r="AP52" s="340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ROUND(SUM(AG55:AG59),2)</f>
        <v>0</v>
      </c>
      <c r="AH54" s="346"/>
      <c r="AI54" s="346"/>
      <c r="AJ54" s="346"/>
      <c r="AK54" s="346"/>
      <c r="AL54" s="346"/>
      <c r="AM54" s="346"/>
      <c r="AN54" s="347">
        <f t="shared" ref="AN54:AN59" si="0">SUM(AG54,AT54)</f>
        <v>0</v>
      </c>
      <c r="AO54" s="347"/>
      <c r="AP54" s="347"/>
      <c r="AQ54" s="79" t="s">
        <v>19</v>
      </c>
      <c r="AR54" s="80"/>
      <c r="AS54" s="81">
        <f>ROUND(SUM(AS55:AS59),2)</f>
        <v>0</v>
      </c>
      <c r="AT54" s="82">
        <f t="shared" ref="AT54:AT59" si="1">ROUND(SUM(AV54:AW54),2)</f>
        <v>0</v>
      </c>
      <c r="AU54" s="83">
        <f>ROUND(SUM(AU55:AU59),5)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ROUND(SUM(AZ55:AZ59),2)</f>
        <v>0</v>
      </c>
      <c r="BA54" s="82">
        <f>ROUND(SUM(BA55:BA59),2)</f>
        <v>0</v>
      </c>
      <c r="BB54" s="82">
        <f>ROUND(SUM(BB55:BB59),2)</f>
        <v>0</v>
      </c>
      <c r="BC54" s="82">
        <f>ROUND(SUM(BC55:BC59),2)</f>
        <v>0</v>
      </c>
      <c r="BD54" s="84">
        <f>ROUND(SUM(BD55:BD59),2)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A55" s="87" t="s">
        <v>78</v>
      </c>
      <c r="B55" s="88"/>
      <c r="C55" s="89"/>
      <c r="D55" s="343" t="s">
        <v>79</v>
      </c>
      <c r="E55" s="343"/>
      <c r="F55" s="343"/>
      <c r="G55" s="343"/>
      <c r="H55" s="343"/>
      <c r="I55" s="90"/>
      <c r="J55" s="343" t="s">
        <v>80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4">
        <f>'01 - Stavební část'!J30</f>
        <v>0</v>
      </c>
      <c r="AH55" s="345"/>
      <c r="AI55" s="345"/>
      <c r="AJ55" s="345"/>
      <c r="AK55" s="345"/>
      <c r="AL55" s="345"/>
      <c r="AM55" s="345"/>
      <c r="AN55" s="344">
        <f t="shared" si="0"/>
        <v>0</v>
      </c>
      <c r="AO55" s="345"/>
      <c r="AP55" s="345"/>
      <c r="AQ55" s="91" t="s">
        <v>81</v>
      </c>
      <c r="AR55" s="92"/>
      <c r="AS55" s="93">
        <v>0</v>
      </c>
      <c r="AT55" s="94">
        <f t="shared" si="1"/>
        <v>0</v>
      </c>
      <c r="AU55" s="95">
        <f>'01 - Stavební část'!P92</f>
        <v>0</v>
      </c>
      <c r="AV55" s="94">
        <f>'01 - Stavební část'!J33</f>
        <v>0</v>
      </c>
      <c r="AW55" s="94">
        <f>'01 - Stavební část'!J34</f>
        <v>0</v>
      </c>
      <c r="AX55" s="94">
        <f>'01 - Stavební část'!J35</f>
        <v>0</v>
      </c>
      <c r="AY55" s="94">
        <f>'01 - Stavební část'!J36</f>
        <v>0</v>
      </c>
      <c r="AZ55" s="94">
        <f>'01 - Stavební část'!F33</f>
        <v>0</v>
      </c>
      <c r="BA55" s="94">
        <f>'01 - Stavební část'!F34</f>
        <v>0</v>
      </c>
      <c r="BB55" s="94">
        <f>'01 - Stavební část'!F35</f>
        <v>0</v>
      </c>
      <c r="BC55" s="94">
        <f>'01 - Stavební část'!F36</f>
        <v>0</v>
      </c>
      <c r="BD55" s="96">
        <f>'01 - Stavební část'!F37</f>
        <v>0</v>
      </c>
      <c r="BT55" s="97" t="s">
        <v>82</v>
      </c>
      <c r="BV55" s="97" t="s">
        <v>76</v>
      </c>
      <c r="BW55" s="97" t="s">
        <v>83</v>
      </c>
      <c r="BX55" s="97" t="s">
        <v>5</v>
      </c>
      <c r="CL55" s="97" t="s">
        <v>19</v>
      </c>
      <c r="CM55" s="97" t="s">
        <v>84</v>
      </c>
    </row>
    <row r="56" spans="1:91" s="7" customFormat="1" ht="16.5" customHeight="1">
      <c r="A56" s="87" t="s">
        <v>78</v>
      </c>
      <c r="B56" s="88"/>
      <c r="C56" s="89"/>
      <c r="D56" s="343" t="s">
        <v>85</v>
      </c>
      <c r="E56" s="343"/>
      <c r="F56" s="343"/>
      <c r="G56" s="343"/>
      <c r="H56" s="343"/>
      <c r="I56" s="90"/>
      <c r="J56" s="343" t="s">
        <v>86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4">
        <f>'02 - Zdravotně technické ...'!J30</f>
        <v>0</v>
      </c>
      <c r="AH56" s="345"/>
      <c r="AI56" s="345"/>
      <c r="AJ56" s="345"/>
      <c r="AK56" s="345"/>
      <c r="AL56" s="345"/>
      <c r="AM56" s="345"/>
      <c r="AN56" s="344">
        <f t="shared" si="0"/>
        <v>0</v>
      </c>
      <c r="AO56" s="345"/>
      <c r="AP56" s="345"/>
      <c r="AQ56" s="91" t="s">
        <v>81</v>
      </c>
      <c r="AR56" s="92"/>
      <c r="AS56" s="93">
        <v>0</v>
      </c>
      <c r="AT56" s="94">
        <f t="shared" si="1"/>
        <v>0</v>
      </c>
      <c r="AU56" s="95">
        <f>'02 - Zdravotně technické ...'!P87</f>
        <v>0</v>
      </c>
      <c r="AV56" s="94">
        <f>'02 - Zdravotně technické ...'!J33</f>
        <v>0</v>
      </c>
      <c r="AW56" s="94">
        <f>'02 - Zdravotně technické ...'!J34</f>
        <v>0</v>
      </c>
      <c r="AX56" s="94">
        <f>'02 - Zdravotně technické ...'!J35</f>
        <v>0</v>
      </c>
      <c r="AY56" s="94">
        <f>'02 - Zdravotně technické ...'!J36</f>
        <v>0</v>
      </c>
      <c r="AZ56" s="94">
        <f>'02 - Zdravotně technické ...'!F33</f>
        <v>0</v>
      </c>
      <c r="BA56" s="94">
        <f>'02 - Zdravotně technické ...'!F34</f>
        <v>0</v>
      </c>
      <c r="BB56" s="94">
        <f>'02 - Zdravotně technické ...'!F35</f>
        <v>0</v>
      </c>
      <c r="BC56" s="94">
        <f>'02 - Zdravotně technické ...'!F36</f>
        <v>0</v>
      </c>
      <c r="BD56" s="96">
        <f>'02 - Zdravotně technické ...'!F37</f>
        <v>0</v>
      </c>
      <c r="BT56" s="97" t="s">
        <v>82</v>
      </c>
      <c r="BV56" s="97" t="s">
        <v>76</v>
      </c>
      <c r="BW56" s="97" t="s">
        <v>87</v>
      </c>
      <c r="BX56" s="97" t="s">
        <v>5</v>
      </c>
      <c r="CL56" s="97" t="s">
        <v>19</v>
      </c>
      <c r="CM56" s="97" t="s">
        <v>84</v>
      </c>
    </row>
    <row r="57" spans="1:91" s="7" customFormat="1" ht="16.5" customHeight="1">
      <c r="A57" s="87" t="s">
        <v>78</v>
      </c>
      <c r="B57" s="88"/>
      <c r="C57" s="89"/>
      <c r="D57" s="343" t="s">
        <v>88</v>
      </c>
      <c r="E57" s="343"/>
      <c r="F57" s="343"/>
      <c r="G57" s="343"/>
      <c r="H57" s="343"/>
      <c r="I57" s="90"/>
      <c r="J57" s="343" t="s">
        <v>89</v>
      </c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4">
        <f>'03 - Vzduchotechnika'!J30</f>
        <v>0</v>
      </c>
      <c r="AH57" s="345"/>
      <c r="AI57" s="345"/>
      <c r="AJ57" s="345"/>
      <c r="AK57" s="345"/>
      <c r="AL57" s="345"/>
      <c r="AM57" s="345"/>
      <c r="AN57" s="344">
        <f t="shared" si="0"/>
        <v>0</v>
      </c>
      <c r="AO57" s="345"/>
      <c r="AP57" s="345"/>
      <c r="AQ57" s="91" t="s">
        <v>81</v>
      </c>
      <c r="AR57" s="92"/>
      <c r="AS57" s="93">
        <v>0</v>
      </c>
      <c r="AT57" s="94">
        <f t="shared" si="1"/>
        <v>0</v>
      </c>
      <c r="AU57" s="95">
        <f>'03 - Vzduchotechnika'!P85</f>
        <v>0</v>
      </c>
      <c r="AV57" s="94">
        <f>'03 - Vzduchotechnika'!J33</f>
        <v>0</v>
      </c>
      <c r="AW57" s="94">
        <f>'03 - Vzduchotechnika'!J34</f>
        <v>0</v>
      </c>
      <c r="AX57" s="94">
        <f>'03 - Vzduchotechnika'!J35</f>
        <v>0</v>
      </c>
      <c r="AY57" s="94">
        <f>'03 - Vzduchotechnika'!J36</f>
        <v>0</v>
      </c>
      <c r="AZ57" s="94">
        <f>'03 - Vzduchotechnika'!F33</f>
        <v>0</v>
      </c>
      <c r="BA57" s="94">
        <f>'03 - Vzduchotechnika'!F34</f>
        <v>0</v>
      </c>
      <c r="BB57" s="94">
        <f>'03 - Vzduchotechnika'!F35</f>
        <v>0</v>
      </c>
      <c r="BC57" s="94">
        <f>'03 - Vzduchotechnika'!F36</f>
        <v>0</v>
      </c>
      <c r="BD57" s="96">
        <f>'03 - Vzduchotechnika'!F37</f>
        <v>0</v>
      </c>
      <c r="BT57" s="97" t="s">
        <v>82</v>
      </c>
      <c r="BV57" s="97" t="s">
        <v>76</v>
      </c>
      <c r="BW57" s="97" t="s">
        <v>90</v>
      </c>
      <c r="BX57" s="97" t="s">
        <v>5</v>
      </c>
      <c r="CL57" s="97" t="s">
        <v>19</v>
      </c>
      <c r="CM57" s="97" t="s">
        <v>84</v>
      </c>
    </row>
    <row r="58" spans="1:91" s="7" customFormat="1" ht="16.5" customHeight="1">
      <c r="A58" s="87" t="s">
        <v>78</v>
      </c>
      <c r="B58" s="88"/>
      <c r="C58" s="89"/>
      <c r="D58" s="343" t="s">
        <v>91</v>
      </c>
      <c r="E58" s="343"/>
      <c r="F58" s="343"/>
      <c r="G58" s="343"/>
      <c r="H58" s="343"/>
      <c r="I58" s="90"/>
      <c r="J58" s="343" t="s">
        <v>92</v>
      </c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4">
        <f>'04 - Elektroinstalace'!J30</f>
        <v>0</v>
      </c>
      <c r="AH58" s="345"/>
      <c r="AI58" s="345"/>
      <c r="AJ58" s="345"/>
      <c r="AK58" s="345"/>
      <c r="AL58" s="345"/>
      <c r="AM58" s="345"/>
      <c r="AN58" s="344">
        <f t="shared" si="0"/>
        <v>0</v>
      </c>
      <c r="AO58" s="345"/>
      <c r="AP58" s="345"/>
      <c r="AQ58" s="91" t="s">
        <v>81</v>
      </c>
      <c r="AR58" s="92"/>
      <c r="AS58" s="93">
        <v>0</v>
      </c>
      <c r="AT58" s="94">
        <f t="shared" si="1"/>
        <v>0</v>
      </c>
      <c r="AU58" s="95">
        <f>'04 - Elektroinstalace'!P91</f>
        <v>0</v>
      </c>
      <c r="AV58" s="94">
        <f>'04 - Elektroinstalace'!J33</f>
        <v>0</v>
      </c>
      <c r="AW58" s="94">
        <f>'04 - Elektroinstalace'!J34</f>
        <v>0</v>
      </c>
      <c r="AX58" s="94">
        <f>'04 - Elektroinstalace'!J35</f>
        <v>0</v>
      </c>
      <c r="AY58" s="94">
        <f>'04 - Elektroinstalace'!J36</f>
        <v>0</v>
      </c>
      <c r="AZ58" s="94">
        <f>'04 - Elektroinstalace'!F33</f>
        <v>0</v>
      </c>
      <c r="BA58" s="94">
        <f>'04 - Elektroinstalace'!F34</f>
        <v>0</v>
      </c>
      <c r="BB58" s="94">
        <f>'04 - Elektroinstalace'!F35</f>
        <v>0</v>
      </c>
      <c r="BC58" s="94">
        <f>'04 - Elektroinstalace'!F36</f>
        <v>0</v>
      </c>
      <c r="BD58" s="96">
        <f>'04 - Elektroinstalace'!F37</f>
        <v>0</v>
      </c>
      <c r="BT58" s="97" t="s">
        <v>82</v>
      </c>
      <c r="BV58" s="97" t="s">
        <v>76</v>
      </c>
      <c r="BW58" s="97" t="s">
        <v>93</v>
      </c>
      <c r="BX58" s="97" t="s">
        <v>5</v>
      </c>
      <c r="CL58" s="97" t="s">
        <v>19</v>
      </c>
      <c r="CM58" s="97" t="s">
        <v>84</v>
      </c>
    </row>
    <row r="59" spans="1:91" s="7" customFormat="1" ht="16.5" customHeight="1">
      <c r="A59" s="87" t="s">
        <v>78</v>
      </c>
      <c r="B59" s="88"/>
      <c r="C59" s="89"/>
      <c r="D59" s="343" t="s">
        <v>94</v>
      </c>
      <c r="E59" s="343"/>
      <c r="F59" s="343"/>
      <c r="G59" s="343"/>
      <c r="H59" s="343"/>
      <c r="I59" s="90"/>
      <c r="J59" s="343" t="s">
        <v>95</v>
      </c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4">
        <f>'05 - Vedlejší a ostatní n...'!J30</f>
        <v>0</v>
      </c>
      <c r="AH59" s="345"/>
      <c r="AI59" s="345"/>
      <c r="AJ59" s="345"/>
      <c r="AK59" s="345"/>
      <c r="AL59" s="345"/>
      <c r="AM59" s="345"/>
      <c r="AN59" s="344">
        <f t="shared" si="0"/>
        <v>0</v>
      </c>
      <c r="AO59" s="345"/>
      <c r="AP59" s="345"/>
      <c r="AQ59" s="91" t="s">
        <v>81</v>
      </c>
      <c r="AR59" s="92"/>
      <c r="AS59" s="98">
        <v>0</v>
      </c>
      <c r="AT59" s="99">
        <f t="shared" si="1"/>
        <v>0</v>
      </c>
      <c r="AU59" s="100">
        <f>'05 - Vedlejší a ostatní n...'!P84</f>
        <v>0</v>
      </c>
      <c r="AV59" s="99">
        <f>'05 - Vedlejší a ostatní n...'!J33</f>
        <v>0</v>
      </c>
      <c r="AW59" s="99">
        <f>'05 - Vedlejší a ostatní n...'!J34</f>
        <v>0</v>
      </c>
      <c r="AX59" s="99">
        <f>'05 - Vedlejší a ostatní n...'!J35</f>
        <v>0</v>
      </c>
      <c r="AY59" s="99">
        <f>'05 - Vedlejší a ostatní n...'!J36</f>
        <v>0</v>
      </c>
      <c r="AZ59" s="99">
        <f>'05 - Vedlejší a ostatní n...'!F33</f>
        <v>0</v>
      </c>
      <c r="BA59" s="99">
        <f>'05 - Vedlejší a ostatní n...'!F34</f>
        <v>0</v>
      </c>
      <c r="BB59" s="99">
        <f>'05 - Vedlejší a ostatní n...'!F35</f>
        <v>0</v>
      </c>
      <c r="BC59" s="99">
        <f>'05 - Vedlejší a ostatní n...'!F36</f>
        <v>0</v>
      </c>
      <c r="BD59" s="101">
        <f>'05 - Vedlejší a ostatní n...'!F37</f>
        <v>0</v>
      </c>
      <c r="BT59" s="97" t="s">
        <v>82</v>
      </c>
      <c r="BV59" s="97" t="s">
        <v>76</v>
      </c>
      <c r="BW59" s="97" t="s">
        <v>96</v>
      </c>
      <c r="BX59" s="97" t="s">
        <v>5</v>
      </c>
      <c r="CL59" s="97" t="s">
        <v>19</v>
      </c>
      <c r="CM59" s="97" t="s">
        <v>84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Xkj+tZDCfuzmKH5/CULultNudjVPQRF0WM7P2ZMdB1eZ2zAYhypFjW0vNpPLCKoh1IzADBai3VdUHAvJuX70AA==" saltValue="vOZA8i9/tBG9RjXtgdfSFbvQPpJ+OrdzzmXcIFXK9MO3ILnZBxr7v9UGDzaWzku9nGEHZ5pfTqPI9Sb4Kd5Dc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tavební část'!C2" display="/" xr:uid="{00000000-0004-0000-0000-000000000000}"/>
    <hyperlink ref="A56" location="'02 - Zdravotně technické ...'!C2" display="/" xr:uid="{00000000-0004-0000-0000-000001000000}"/>
    <hyperlink ref="A57" location="'03 - Vzduchotechnika'!C2" display="/" xr:uid="{00000000-0004-0000-0000-000002000000}"/>
    <hyperlink ref="A58" location="'04 - Elektroinstalace'!C2" display="/" xr:uid="{00000000-0004-0000-0000-000003000000}"/>
    <hyperlink ref="A59" location="'05 - Vedlejší a ostatní n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2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8" t="str">
        <f>'Rekapitulace stavby'!K6</f>
        <v>Dům kultury, p.o., Mírové náměstí 733, Ostrov - stavební úpravy WC v 1. NP - úprava 2021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98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99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4. 8. 2021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37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38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40</v>
      </c>
      <c r="E30" s="35"/>
      <c r="F30" s="35"/>
      <c r="G30" s="35"/>
      <c r="H30" s="35"/>
      <c r="I30" s="35"/>
      <c r="J30" s="115">
        <f>ROUND(J92,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42</v>
      </c>
      <c r="G32" s="35"/>
      <c r="H32" s="35"/>
      <c r="I32" s="116" t="s">
        <v>41</v>
      </c>
      <c r="J32" s="116" t="s">
        <v>43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44</v>
      </c>
      <c r="E33" s="106" t="s">
        <v>45</v>
      </c>
      <c r="F33" s="118">
        <f>ROUND((SUM(BE92:BE523)),  2)</f>
        <v>0</v>
      </c>
      <c r="G33" s="35"/>
      <c r="H33" s="35"/>
      <c r="I33" s="119">
        <v>0.21</v>
      </c>
      <c r="J33" s="118">
        <f>ROUND(((SUM(BE92:BE523))*I33),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46</v>
      </c>
      <c r="F34" s="118">
        <f>ROUND((SUM(BF92:BF523)),  2)</f>
        <v>0</v>
      </c>
      <c r="G34" s="35"/>
      <c r="H34" s="35"/>
      <c r="I34" s="119">
        <v>0.15</v>
      </c>
      <c r="J34" s="118">
        <f>ROUND(((SUM(BF92:BF523))*I34),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47</v>
      </c>
      <c r="F35" s="118">
        <f>ROUND((SUM(BG92:BG523)),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48</v>
      </c>
      <c r="F36" s="118">
        <f>ROUND((SUM(BH92:BH523)),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49</v>
      </c>
      <c r="F37" s="118">
        <f>ROUND((SUM(BI92:BI523)),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5" t="str">
        <f>E7</f>
        <v>Dům kultury, p.o., Mírové náměstí 733, Ostrov - stavební úpravy WC v 1. NP - úprava 2021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01 - Stavební část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Mírové náměstí 733, Ostrov</v>
      </c>
      <c r="G52" s="37"/>
      <c r="H52" s="37"/>
      <c r="I52" s="30" t="s">
        <v>23</v>
      </c>
      <c r="J52" s="60" t="str">
        <f>IF(J12="","",J12)</f>
        <v>4. 8. 2021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Dům kultury Ostrov, p.o.</v>
      </c>
      <c r="G54" s="37"/>
      <c r="H54" s="37"/>
      <c r="I54" s="30" t="s">
        <v>32</v>
      </c>
      <c r="J54" s="33" t="str">
        <f>E21</f>
        <v>Ing. Roman Gajdoš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Bc. Martin Frous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101</v>
      </c>
      <c r="D57" s="132"/>
      <c r="E57" s="132"/>
      <c r="F57" s="132"/>
      <c r="G57" s="132"/>
      <c r="H57" s="132"/>
      <c r="I57" s="132"/>
      <c r="J57" s="133" t="s">
        <v>102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72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103</v>
      </c>
    </row>
    <row r="60" spans="1:47" s="9" customFormat="1" ht="24.95" customHeight="1">
      <c r="B60" s="135"/>
      <c r="C60" s="136"/>
      <c r="D60" s="137" t="s">
        <v>104</v>
      </c>
      <c r="E60" s="138"/>
      <c r="F60" s="138"/>
      <c r="G60" s="138"/>
      <c r="H60" s="138"/>
      <c r="I60" s="138"/>
      <c r="J60" s="139">
        <f>J93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105</v>
      </c>
      <c r="E61" s="144"/>
      <c r="F61" s="144"/>
      <c r="G61" s="144"/>
      <c r="H61" s="144"/>
      <c r="I61" s="144"/>
      <c r="J61" s="145">
        <f>J94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106</v>
      </c>
      <c r="E62" s="144"/>
      <c r="F62" s="144"/>
      <c r="G62" s="144"/>
      <c r="H62" s="144"/>
      <c r="I62" s="144"/>
      <c r="J62" s="145">
        <f>J114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107</v>
      </c>
      <c r="E63" s="144"/>
      <c r="F63" s="144"/>
      <c r="G63" s="144"/>
      <c r="H63" s="144"/>
      <c r="I63" s="144"/>
      <c r="J63" s="145">
        <f>J137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108</v>
      </c>
      <c r="E64" s="144"/>
      <c r="F64" s="144"/>
      <c r="G64" s="144"/>
      <c r="H64" s="144"/>
      <c r="I64" s="144"/>
      <c r="J64" s="145">
        <f>J188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109</v>
      </c>
      <c r="E65" s="144"/>
      <c r="F65" s="144"/>
      <c r="G65" s="144"/>
      <c r="H65" s="144"/>
      <c r="I65" s="144"/>
      <c r="J65" s="145">
        <f>J202</f>
        <v>0</v>
      </c>
      <c r="K65" s="142"/>
      <c r="L65" s="146"/>
    </row>
    <row r="66" spans="1:31" s="9" customFormat="1" ht="24.95" customHeight="1">
      <c r="B66" s="135"/>
      <c r="C66" s="136"/>
      <c r="D66" s="137" t="s">
        <v>110</v>
      </c>
      <c r="E66" s="138"/>
      <c r="F66" s="138"/>
      <c r="G66" s="138"/>
      <c r="H66" s="138"/>
      <c r="I66" s="138"/>
      <c r="J66" s="139">
        <f>J206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111</v>
      </c>
      <c r="E67" s="144"/>
      <c r="F67" s="144"/>
      <c r="G67" s="144"/>
      <c r="H67" s="144"/>
      <c r="I67" s="144"/>
      <c r="J67" s="145">
        <f>J207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112</v>
      </c>
      <c r="E68" s="144"/>
      <c r="F68" s="144"/>
      <c r="G68" s="144"/>
      <c r="H68" s="144"/>
      <c r="I68" s="144"/>
      <c r="J68" s="145">
        <f>J235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113</v>
      </c>
      <c r="E69" s="144"/>
      <c r="F69" s="144"/>
      <c r="G69" s="144"/>
      <c r="H69" s="144"/>
      <c r="I69" s="144"/>
      <c r="J69" s="145">
        <f>J305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114</v>
      </c>
      <c r="E70" s="144"/>
      <c r="F70" s="144"/>
      <c r="G70" s="144"/>
      <c r="H70" s="144"/>
      <c r="I70" s="144"/>
      <c r="J70" s="145">
        <f>J364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115</v>
      </c>
      <c r="E71" s="144"/>
      <c r="F71" s="144"/>
      <c r="G71" s="144"/>
      <c r="H71" s="144"/>
      <c r="I71" s="144"/>
      <c r="J71" s="145">
        <f>J409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116</v>
      </c>
      <c r="E72" s="144"/>
      <c r="F72" s="144"/>
      <c r="G72" s="144"/>
      <c r="H72" s="144"/>
      <c r="I72" s="144"/>
      <c r="J72" s="145">
        <f>J480</f>
        <v>0</v>
      </c>
      <c r="K72" s="142"/>
      <c r="L72" s="146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117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6.25" customHeight="1">
      <c r="A82" s="35"/>
      <c r="B82" s="36"/>
      <c r="C82" s="37"/>
      <c r="D82" s="37"/>
      <c r="E82" s="375" t="str">
        <f>E7</f>
        <v>Dům kultury, p.o., Mírové náměstí 733, Ostrov - stavební úpravy WC v 1. NP - úprava 2021</v>
      </c>
      <c r="F82" s="376"/>
      <c r="G82" s="376"/>
      <c r="H82" s="376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98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28" t="str">
        <f>E9</f>
        <v>01 - Stavební část</v>
      </c>
      <c r="F84" s="377"/>
      <c r="G84" s="377"/>
      <c r="H84" s="37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Mírové náměstí 733, Ostrov</v>
      </c>
      <c r="G86" s="37"/>
      <c r="H86" s="37"/>
      <c r="I86" s="30" t="s">
        <v>23</v>
      </c>
      <c r="J86" s="60" t="str">
        <f>IF(J12="","",J12)</f>
        <v>4. 8. 2021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E15</f>
        <v>Dům kultury Ostrov, p.o.</v>
      </c>
      <c r="G88" s="37"/>
      <c r="H88" s="37"/>
      <c r="I88" s="30" t="s">
        <v>32</v>
      </c>
      <c r="J88" s="33" t="str">
        <f>E21</f>
        <v>Ing. Roman Gajdoš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7"/>
      <c r="E89" s="37"/>
      <c r="F89" s="28" t="str">
        <f>IF(E18="","",E18)</f>
        <v>Vyplň údaj</v>
      </c>
      <c r="G89" s="37"/>
      <c r="H89" s="37"/>
      <c r="I89" s="30" t="s">
        <v>36</v>
      </c>
      <c r="J89" s="33" t="str">
        <f>E24</f>
        <v>Bc. Martin Frous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7"/>
      <c r="B91" s="148"/>
      <c r="C91" s="149" t="s">
        <v>118</v>
      </c>
      <c r="D91" s="150" t="s">
        <v>59</v>
      </c>
      <c r="E91" s="150" t="s">
        <v>55</v>
      </c>
      <c r="F91" s="150" t="s">
        <v>56</v>
      </c>
      <c r="G91" s="150" t="s">
        <v>119</v>
      </c>
      <c r="H91" s="150" t="s">
        <v>120</v>
      </c>
      <c r="I91" s="150" t="s">
        <v>121</v>
      </c>
      <c r="J91" s="150" t="s">
        <v>102</v>
      </c>
      <c r="K91" s="151" t="s">
        <v>122</v>
      </c>
      <c r="L91" s="152"/>
      <c r="M91" s="69" t="s">
        <v>19</v>
      </c>
      <c r="N91" s="70" t="s">
        <v>44</v>
      </c>
      <c r="O91" s="70" t="s">
        <v>123</v>
      </c>
      <c r="P91" s="70" t="s">
        <v>124</v>
      </c>
      <c r="Q91" s="70" t="s">
        <v>125</v>
      </c>
      <c r="R91" s="70" t="s">
        <v>126</v>
      </c>
      <c r="S91" s="70" t="s">
        <v>127</v>
      </c>
      <c r="T91" s="71" t="s">
        <v>128</v>
      </c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65" s="2" customFormat="1" ht="22.9" customHeight="1">
      <c r="A92" s="35"/>
      <c r="B92" s="36"/>
      <c r="C92" s="76" t="s">
        <v>129</v>
      </c>
      <c r="D92" s="37"/>
      <c r="E92" s="37"/>
      <c r="F92" s="37"/>
      <c r="G92" s="37"/>
      <c r="H92" s="37"/>
      <c r="I92" s="37"/>
      <c r="J92" s="153">
        <f>BK92</f>
        <v>0</v>
      </c>
      <c r="K92" s="37"/>
      <c r="L92" s="40"/>
      <c r="M92" s="72"/>
      <c r="N92" s="154"/>
      <c r="O92" s="73"/>
      <c r="P92" s="155">
        <f>P93+P206</f>
        <v>0</v>
      </c>
      <c r="Q92" s="73"/>
      <c r="R92" s="155">
        <f>R93+R206</f>
        <v>7.66239705</v>
      </c>
      <c r="S92" s="73"/>
      <c r="T92" s="156">
        <f>T93+T206</f>
        <v>20.967556720000001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73</v>
      </c>
      <c r="AU92" s="18" t="s">
        <v>103</v>
      </c>
      <c r="BK92" s="157">
        <f>BK93+BK206</f>
        <v>0</v>
      </c>
    </row>
    <row r="93" spans="1:65" s="12" customFormat="1" ht="25.9" customHeight="1">
      <c r="B93" s="158"/>
      <c r="C93" s="159"/>
      <c r="D93" s="160" t="s">
        <v>73</v>
      </c>
      <c r="E93" s="161" t="s">
        <v>130</v>
      </c>
      <c r="F93" s="161" t="s">
        <v>131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P94+P114+P137+P188+P202</f>
        <v>0</v>
      </c>
      <c r="Q93" s="166"/>
      <c r="R93" s="167">
        <f>R94+R114+R137+R188+R202</f>
        <v>1.4819849200000001</v>
      </c>
      <c r="S93" s="166"/>
      <c r="T93" s="168">
        <f>T94+T114+T137+T188+T202</f>
        <v>9.6652199999999997</v>
      </c>
      <c r="AR93" s="169" t="s">
        <v>82</v>
      </c>
      <c r="AT93" s="170" t="s">
        <v>73</v>
      </c>
      <c r="AU93" s="170" t="s">
        <v>74</v>
      </c>
      <c r="AY93" s="169" t="s">
        <v>132</v>
      </c>
      <c r="BK93" s="171">
        <f>BK94+BK114+BK137+BK188+BK202</f>
        <v>0</v>
      </c>
    </row>
    <row r="94" spans="1:65" s="12" customFormat="1" ht="22.9" customHeight="1">
      <c r="B94" s="158"/>
      <c r="C94" s="159"/>
      <c r="D94" s="160" t="s">
        <v>73</v>
      </c>
      <c r="E94" s="172" t="s">
        <v>133</v>
      </c>
      <c r="F94" s="172" t="s">
        <v>134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SUM(P95:P113)</f>
        <v>0</v>
      </c>
      <c r="Q94" s="166"/>
      <c r="R94" s="167">
        <f>SUM(R95:R113)</f>
        <v>0.8811658</v>
      </c>
      <c r="S94" s="166"/>
      <c r="T94" s="168">
        <f>SUM(T95:T113)</f>
        <v>0</v>
      </c>
      <c r="AR94" s="169" t="s">
        <v>82</v>
      </c>
      <c r="AT94" s="170" t="s">
        <v>73</v>
      </c>
      <c r="AU94" s="170" t="s">
        <v>82</v>
      </c>
      <c r="AY94" s="169" t="s">
        <v>132</v>
      </c>
      <c r="BK94" s="171">
        <f>SUM(BK95:BK113)</f>
        <v>0</v>
      </c>
    </row>
    <row r="95" spans="1:65" s="2" customFormat="1" ht="33" customHeight="1">
      <c r="A95" s="35"/>
      <c r="B95" s="36"/>
      <c r="C95" s="174" t="s">
        <v>82</v>
      </c>
      <c r="D95" s="174" t="s">
        <v>135</v>
      </c>
      <c r="E95" s="175" t="s">
        <v>136</v>
      </c>
      <c r="F95" s="176" t="s">
        <v>137</v>
      </c>
      <c r="G95" s="177" t="s">
        <v>138</v>
      </c>
      <c r="H95" s="178">
        <v>0.24</v>
      </c>
      <c r="I95" s="179"/>
      <c r="J95" s="180">
        <f>ROUND(I95*H95,2)</f>
        <v>0</v>
      </c>
      <c r="K95" s="176" t="s">
        <v>139</v>
      </c>
      <c r="L95" s="40"/>
      <c r="M95" s="181" t="s">
        <v>19</v>
      </c>
      <c r="N95" s="182" t="s">
        <v>45</v>
      </c>
      <c r="O95" s="65"/>
      <c r="P95" s="183">
        <f>O95*H95</f>
        <v>0</v>
      </c>
      <c r="Q95" s="183">
        <v>1.3271500000000001</v>
      </c>
      <c r="R95" s="183">
        <f>Q95*H95</f>
        <v>0.31851600000000002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140</v>
      </c>
      <c r="AT95" s="185" t="s">
        <v>135</v>
      </c>
      <c r="AU95" s="185" t="s">
        <v>84</v>
      </c>
      <c r="AY95" s="18" t="s">
        <v>132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82</v>
      </c>
      <c r="BK95" s="186">
        <f>ROUND(I95*H95,2)</f>
        <v>0</v>
      </c>
      <c r="BL95" s="18" t="s">
        <v>140</v>
      </c>
      <c r="BM95" s="185" t="s">
        <v>141</v>
      </c>
    </row>
    <row r="96" spans="1:65" s="2" customFormat="1" ht="19.5">
      <c r="A96" s="35"/>
      <c r="B96" s="36"/>
      <c r="C96" s="37"/>
      <c r="D96" s="187" t="s">
        <v>142</v>
      </c>
      <c r="E96" s="37"/>
      <c r="F96" s="188" t="s">
        <v>143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142</v>
      </c>
      <c r="AU96" s="18" t="s">
        <v>84</v>
      </c>
    </row>
    <row r="97" spans="1:65" s="2" customFormat="1" ht="11.25">
      <c r="A97" s="35"/>
      <c r="B97" s="36"/>
      <c r="C97" s="37"/>
      <c r="D97" s="192" t="s">
        <v>144</v>
      </c>
      <c r="E97" s="37"/>
      <c r="F97" s="193" t="s">
        <v>145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144</v>
      </c>
      <c r="AU97" s="18" t="s">
        <v>84</v>
      </c>
    </row>
    <row r="98" spans="1:65" s="13" customFormat="1" ht="11.25">
      <c r="B98" s="194"/>
      <c r="C98" s="195"/>
      <c r="D98" s="187" t="s">
        <v>146</v>
      </c>
      <c r="E98" s="196" t="s">
        <v>19</v>
      </c>
      <c r="F98" s="197" t="s">
        <v>147</v>
      </c>
      <c r="G98" s="195"/>
      <c r="H98" s="198">
        <v>0.24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146</v>
      </c>
      <c r="AU98" s="204" t="s">
        <v>84</v>
      </c>
      <c r="AV98" s="13" t="s">
        <v>84</v>
      </c>
      <c r="AW98" s="13" t="s">
        <v>35</v>
      </c>
      <c r="AX98" s="13" t="s">
        <v>82</v>
      </c>
      <c r="AY98" s="204" t="s">
        <v>132</v>
      </c>
    </row>
    <row r="99" spans="1:65" s="2" customFormat="1" ht="33" customHeight="1">
      <c r="A99" s="35"/>
      <c r="B99" s="36"/>
      <c r="C99" s="174" t="s">
        <v>84</v>
      </c>
      <c r="D99" s="174" t="s">
        <v>135</v>
      </c>
      <c r="E99" s="175" t="s">
        <v>148</v>
      </c>
      <c r="F99" s="176" t="s">
        <v>149</v>
      </c>
      <c r="G99" s="177" t="s">
        <v>150</v>
      </c>
      <c r="H99" s="178">
        <v>0.02</v>
      </c>
      <c r="I99" s="179"/>
      <c r="J99" s="180">
        <f>ROUND(I99*H99,2)</f>
        <v>0</v>
      </c>
      <c r="K99" s="176" t="s">
        <v>139</v>
      </c>
      <c r="L99" s="40"/>
      <c r="M99" s="181" t="s">
        <v>19</v>
      </c>
      <c r="N99" s="182" t="s">
        <v>45</v>
      </c>
      <c r="O99" s="65"/>
      <c r="P99" s="183">
        <f>O99*H99</f>
        <v>0</v>
      </c>
      <c r="Q99" s="183">
        <v>1.9539999999999998E-2</v>
      </c>
      <c r="R99" s="183">
        <f>Q99*H99</f>
        <v>3.9079999999999996E-4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140</v>
      </c>
      <c r="AT99" s="185" t="s">
        <v>135</v>
      </c>
      <c r="AU99" s="185" t="s">
        <v>84</v>
      </c>
      <c r="AY99" s="18" t="s">
        <v>132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82</v>
      </c>
      <c r="BK99" s="186">
        <f>ROUND(I99*H99,2)</f>
        <v>0</v>
      </c>
      <c r="BL99" s="18" t="s">
        <v>140</v>
      </c>
      <c r="BM99" s="185" t="s">
        <v>151</v>
      </c>
    </row>
    <row r="100" spans="1:65" s="2" customFormat="1" ht="19.5">
      <c r="A100" s="35"/>
      <c r="B100" s="36"/>
      <c r="C100" s="37"/>
      <c r="D100" s="187" t="s">
        <v>142</v>
      </c>
      <c r="E100" s="37"/>
      <c r="F100" s="188" t="s">
        <v>152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142</v>
      </c>
      <c r="AU100" s="18" t="s">
        <v>84</v>
      </c>
    </row>
    <row r="101" spans="1:65" s="2" customFormat="1" ht="11.25">
      <c r="A101" s="35"/>
      <c r="B101" s="36"/>
      <c r="C101" s="37"/>
      <c r="D101" s="192" t="s">
        <v>144</v>
      </c>
      <c r="E101" s="37"/>
      <c r="F101" s="193" t="s">
        <v>153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144</v>
      </c>
      <c r="AU101" s="18" t="s">
        <v>84</v>
      </c>
    </row>
    <row r="102" spans="1:65" s="13" customFormat="1" ht="11.25">
      <c r="B102" s="194"/>
      <c r="C102" s="195"/>
      <c r="D102" s="187" t="s">
        <v>146</v>
      </c>
      <c r="E102" s="196" t="s">
        <v>19</v>
      </c>
      <c r="F102" s="197" t="s">
        <v>154</v>
      </c>
      <c r="G102" s="195"/>
      <c r="H102" s="198">
        <v>0.02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146</v>
      </c>
      <c r="AU102" s="204" t="s">
        <v>84</v>
      </c>
      <c r="AV102" s="13" t="s">
        <v>84</v>
      </c>
      <c r="AW102" s="13" t="s">
        <v>35</v>
      </c>
      <c r="AX102" s="13" t="s">
        <v>82</v>
      </c>
      <c r="AY102" s="204" t="s">
        <v>132</v>
      </c>
    </row>
    <row r="103" spans="1:65" s="2" customFormat="1" ht="24.2" customHeight="1">
      <c r="A103" s="35"/>
      <c r="B103" s="36"/>
      <c r="C103" s="205" t="s">
        <v>133</v>
      </c>
      <c r="D103" s="205" t="s">
        <v>155</v>
      </c>
      <c r="E103" s="206" t="s">
        <v>156</v>
      </c>
      <c r="F103" s="207" t="s">
        <v>157</v>
      </c>
      <c r="G103" s="208" t="s">
        <v>150</v>
      </c>
      <c r="H103" s="209">
        <v>0.02</v>
      </c>
      <c r="I103" s="210"/>
      <c r="J103" s="211">
        <f>ROUND(I103*H103,2)</f>
        <v>0</v>
      </c>
      <c r="K103" s="207" t="s">
        <v>139</v>
      </c>
      <c r="L103" s="212"/>
      <c r="M103" s="213" t="s">
        <v>19</v>
      </c>
      <c r="N103" s="214" t="s">
        <v>45</v>
      </c>
      <c r="O103" s="65"/>
      <c r="P103" s="183">
        <f>O103*H103</f>
        <v>0</v>
      </c>
      <c r="Q103" s="183">
        <v>1</v>
      </c>
      <c r="R103" s="183">
        <f>Q103*H103</f>
        <v>0.02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158</v>
      </c>
      <c r="AT103" s="185" t="s">
        <v>155</v>
      </c>
      <c r="AU103" s="185" t="s">
        <v>84</v>
      </c>
      <c r="AY103" s="18" t="s">
        <v>132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82</v>
      </c>
      <c r="BK103" s="186">
        <f>ROUND(I103*H103,2)</f>
        <v>0</v>
      </c>
      <c r="BL103" s="18" t="s">
        <v>140</v>
      </c>
      <c r="BM103" s="185" t="s">
        <v>159</v>
      </c>
    </row>
    <row r="104" spans="1:65" s="2" customFormat="1" ht="11.25">
      <c r="A104" s="35"/>
      <c r="B104" s="36"/>
      <c r="C104" s="37"/>
      <c r="D104" s="187" t="s">
        <v>142</v>
      </c>
      <c r="E104" s="37"/>
      <c r="F104" s="188" t="s">
        <v>157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142</v>
      </c>
      <c r="AU104" s="18" t="s">
        <v>84</v>
      </c>
    </row>
    <row r="105" spans="1:65" s="2" customFormat="1" ht="11.25">
      <c r="A105" s="35"/>
      <c r="B105" s="36"/>
      <c r="C105" s="37"/>
      <c r="D105" s="192" t="s">
        <v>144</v>
      </c>
      <c r="E105" s="37"/>
      <c r="F105" s="193" t="s">
        <v>160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144</v>
      </c>
      <c r="AU105" s="18" t="s">
        <v>84</v>
      </c>
    </row>
    <row r="106" spans="1:65" s="2" customFormat="1" ht="24.2" customHeight="1">
      <c r="A106" s="35"/>
      <c r="B106" s="36"/>
      <c r="C106" s="174" t="s">
        <v>140</v>
      </c>
      <c r="D106" s="174" t="s">
        <v>135</v>
      </c>
      <c r="E106" s="175" t="s">
        <v>161</v>
      </c>
      <c r="F106" s="176" t="s">
        <v>162</v>
      </c>
      <c r="G106" s="177" t="s">
        <v>163</v>
      </c>
      <c r="H106" s="178">
        <v>7.02</v>
      </c>
      <c r="I106" s="179"/>
      <c r="J106" s="180">
        <f>ROUND(I106*H106,2)</f>
        <v>0</v>
      </c>
      <c r="K106" s="176" t="s">
        <v>139</v>
      </c>
      <c r="L106" s="40"/>
      <c r="M106" s="181" t="s">
        <v>19</v>
      </c>
      <c r="N106" s="182" t="s">
        <v>45</v>
      </c>
      <c r="O106" s="65"/>
      <c r="P106" s="183">
        <f>O106*H106</f>
        <v>0</v>
      </c>
      <c r="Q106" s="183">
        <v>5.8970000000000002E-2</v>
      </c>
      <c r="R106" s="183">
        <f>Q106*H106</f>
        <v>0.41396939999999999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140</v>
      </c>
      <c r="AT106" s="185" t="s">
        <v>135</v>
      </c>
      <c r="AU106" s="185" t="s">
        <v>84</v>
      </c>
      <c r="AY106" s="18" t="s">
        <v>132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82</v>
      </c>
      <c r="BK106" s="186">
        <f>ROUND(I106*H106,2)</f>
        <v>0</v>
      </c>
      <c r="BL106" s="18" t="s">
        <v>140</v>
      </c>
      <c r="BM106" s="185" t="s">
        <v>164</v>
      </c>
    </row>
    <row r="107" spans="1:65" s="2" customFormat="1" ht="19.5">
      <c r="A107" s="35"/>
      <c r="B107" s="36"/>
      <c r="C107" s="37"/>
      <c r="D107" s="187" t="s">
        <v>142</v>
      </c>
      <c r="E107" s="37"/>
      <c r="F107" s="188" t="s">
        <v>165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142</v>
      </c>
      <c r="AU107" s="18" t="s">
        <v>84</v>
      </c>
    </row>
    <row r="108" spans="1:65" s="2" customFormat="1" ht="11.25">
      <c r="A108" s="35"/>
      <c r="B108" s="36"/>
      <c r="C108" s="37"/>
      <c r="D108" s="192" t="s">
        <v>144</v>
      </c>
      <c r="E108" s="37"/>
      <c r="F108" s="193" t="s">
        <v>166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144</v>
      </c>
      <c r="AU108" s="18" t="s">
        <v>84</v>
      </c>
    </row>
    <row r="109" spans="1:65" s="13" customFormat="1" ht="11.25">
      <c r="B109" s="194"/>
      <c r="C109" s="195"/>
      <c r="D109" s="187" t="s">
        <v>146</v>
      </c>
      <c r="E109" s="196" t="s">
        <v>19</v>
      </c>
      <c r="F109" s="197" t="s">
        <v>167</v>
      </c>
      <c r="G109" s="195"/>
      <c r="H109" s="198">
        <v>7.02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146</v>
      </c>
      <c r="AU109" s="204" t="s">
        <v>84</v>
      </c>
      <c r="AV109" s="13" t="s">
        <v>84</v>
      </c>
      <c r="AW109" s="13" t="s">
        <v>35</v>
      </c>
      <c r="AX109" s="13" t="s">
        <v>82</v>
      </c>
      <c r="AY109" s="204" t="s">
        <v>132</v>
      </c>
    </row>
    <row r="110" spans="1:65" s="2" customFormat="1" ht="24.2" customHeight="1">
      <c r="A110" s="35"/>
      <c r="B110" s="36"/>
      <c r="C110" s="174" t="s">
        <v>168</v>
      </c>
      <c r="D110" s="174" t="s">
        <v>135</v>
      </c>
      <c r="E110" s="175" t="s">
        <v>169</v>
      </c>
      <c r="F110" s="176" t="s">
        <v>170</v>
      </c>
      <c r="G110" s="177" t="s">
        <v>163</v>
      </c>
      <c r="H110" s="178">
        <v>0.72</v>
      </c>
      <c r="I110" s="179"/>
      <c r="J110" s="180">
        <f>ROUND(I110*H110,2)</f>
        <v>0</v>
      </c>
      <c r="K110" s="176" t="s">
        <v>139</v>
      </c>
      <c r="L110" s="40"/>
      <c r="M110" s="181" t="s">
        <v>19</v>
      </c>
      <c r="N110" s="182" t="s">
        <v>45</v>
      </c>
      <c r="O110" s="65"/>
      <c r="P110" s="183">
        <f>O110*H110</f>
        <v>0</v>
      </c>
      <c r="Q110" s="183">
        <v>0.17818000000000001</v>
      </c>
      <c r="R110" s="183">
        <f>Q110*H110</f>
        <v>0.1282896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140</v>
      </c>
      <c r="AT110" s="185" t="s">
        <v>135</v>
      </c>
      <c r="AU110" s="185" t="s">
        <v>84</v>
      </c>
      <c r="AY110" s="18" t="s">
        <v>132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82</v>
      </c>
      <c r="BK110" s="186">
        <f>ROUND(I110*H110,2)</f>
        <v>0</v>
      </c>
      <c r="BL110" s="18" t="s">
        <v>140</v>
      </c>
      <c r="BM110" s="185" t="s">
        <v>171</v>
      </c>
    </row>
    <row r="111" spans="1:65" s="2" customFormat="1" ht="19.5">
      <c r="A111" s="35"/>
      <c r="B111" s="36"/>
      <c r="C111" s="37"/>
      <c r="D111" s="187" t="s">
        <v>142</v>
      </c>
      <c r="E111" s="37"/>
      <c r="F111" s="188" t="s">
        <v>172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142</v>
      </c>
      <c r="AU111" s="18" t="s">
        <v>84</v>
      </c>
    </row>
    <row r="112" spans="1:65" s="2" customFormat="1" ht="11.25">
      <c r="A112" s="35"/>
      <c r="B112" s="36"/>
      <c r="C112" s="37"/>
      <c r="D112" s="192" t="s">
        <v>144</v>
      </c>
      <c r="E112" s="37"/>
      <c r="F112" s="193" t="s">
        <v>173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144</v>
      </c>
      <c r="AU112" s="18" t="s">
        <v>84</v>
      </c>
    </row>
    <row r="113" spans="1:65" s="13" customFormat="1" ht="11.25">
      <c r="B113" s="194"/>
      <c r="C113" s="195"/>
      <c r="D113" s="187" t="s">
        <v>146</v>
      </c>
      <c r="E113" s="196" t="s">
        <v>19</v>
      </c>
      <c r="F113" s="197" t="s">
        <v>174</v>
      </c>
      <c r="G113" s="195"/>
      <c r="H113" s="198">
        <v>0.72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146</v>
      </c>
      <c r="AU113" s="204" t="s">
        <v>84</v>
      </c>
      <c r="AV113" s="13" t="s">
        <v>84</v>
      </c>
      <c r="AW113" s="13" t="s">
        <v>35</v>
      </c>
      <c r="AX113" s="13" t="s">
        <v>82</v>
      </c>
      <c r="AY113" s="204" t="s">
        <v>132</v>
      </c>
    </row>
    <row r="114" spans="1:65" s="12" customFormat="1" ht="22.9" customHeight="1">
      <c r="B114" s="158"/>
      <c r="C114" s="159"/>
      <c r="D114" s="160" t="s">
        <v>73</v>
      </c>
      <c r="E114" s="172" t="s">
        <v>175</v>
      </c>
      <c r="F114" s="172" t="s">
        <v>176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SUM(P115:P136)</f>
        <v>0</v>
      </c>
      <c r="Q114" s="166"/>
      <c r="R114" s="167">
        <f>SUM(R115:R136)</f>
        <v>0.58693312000000009</v>
      </c>
      <c r="S114" s="166"/>
      <c r="T114" s="168">
        <f>SUM(T115:T136)</f>
        <v>0</v>
      </c>
      <c r="AR114" s="169" t="s">
        <v>82</v>
      </c>
      <c r="AT114" s="170" t="s">
        <v>73</v>
      </c>
      <c r="AU114" s="170" t="s">
        <v>82</v>
      </c>
      <c r="AY114" s="169" t="s">
        <v>132</v>
      </c>
      <c r="BK114" s="171">
        <f>SUM(BK115:BK136)</f>
        <v>0</v>
      </c>
    </row>
    <row r="115" spans="1:65" s="2" customFormat="1" ht="24.2" customHeight="1">
      <c r="A115" s="35"/>
      <c r="B115" s="36"/>
      <c r="C115" s="174" t="s">
        <v>175</v>
      </c>
      <c r="D115" s="174" t="s">
        <v>135</v>
      </c>
      <c r="E115" s="175" t="s">
        <v>177</v>
      </c>
      <c r="F115" s="176" t="s">
        <v>178</v>
      </c>
      <c r="G115" s="177" t="s">
        <v>163</v>
      </c>
      <c r="H115" s="178">
        <v>70.858000000000004</v>
      </c>
      <c r="I115" s="179"/>
      <c r="J115" s="180">
        <f>ROUND(I115*H115,2)</f>
        <v>0</v>
      </c>
      <c r="K115" s="176" t="s">
        <v>139</v>
      </c>
      <c r="L115" s="40"/>
      <c r="M115" s="181" t="s">
        <v>19</v>
      </c>
      <c r="N115" s="182" t="s">
        <v>45</v>
      </c>
      <c r="O115" s="65"/>
      <c r="P115" s="183">
        <f>O115*H115</f>
        <v>0</v>
      </c>
      <c r="Q115" s="183">
        <v>2.5999999999999998E-4</v>
      </c>
      <c r="R115" s="183">
        <f>Q115*H115</f>
        <v>1.8423079999999998E-2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140</v>
      </c>
      <c r="AT115" s="185" t="s">
        <v>135</v>
      </c>
      <c r="AU115" s="185" t="s">
        <v>84</v>
      </c>
      <c r="AY115" s="18" t="s">
        <v>132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82</v>
      </c>
      <c r="BK115" s="186">
        <f>ROUND(I115*H115,2)</f>
        <v>0</v>
      </c>
      <c r="BL115" s="18" t="s">
        <v>140</v>
      </c>
      <c r="BM115" s="185" t="s">
        <v>179</v>
      </c>
    </row>
    <row r="116" spans="1:65" s="2" customFormat="1" ht="19.5">
      <c r="A116" s="35"/>
      <c r="B116" s="36"/>
      <c r="C116" s="37"/>
      <c r="D116" s="187" t="s">
        <v>142</v>
      </c>
      <c r="E116" s="37"/>
      <c r="F116" s="188" t="s">
        <v>180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142</v>
      </c>
      <c r="AU116" s="18" t="s">
        <v>84</v>
      </c>
    </row>
    <row r="117" spans="1:65" s="2" customFormat="1" ht="11.25">
      <c r="A117" s="35"/>
      <c r="B117" s="36"/>
      <c r="C117" s="37"/>
      <c r="D117" s="192" t="s">
        <v>144</v>
      </c>
      <c r="E117" s="37"/>
      <c r="F117" s="193" t="s">
        <v>181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144</v>
      </c>
      <c r="AU117" s="18" t="s">
        <v>84</v>
      </c>
    </row>
    <row r="118" spans="1:65" s="13" customFormat="1" ht="11.25">
      <c r="B118" s="194"/>
      <c r="C118" s="195"/>
      <c r="D118" s="187" t="s">
        <v>146</v>
      </c>
      <c r="E118" s="196" t="s">
        <v>19</v>
      </c>
      <c r="F118" s="197" t="s">
        <v>182</v>
      </c>
      <c r="G118" s="195"/>
      <c r="H118" s="198">
        <v>21.06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146</v>
      </c>
      <c r="AU118" s="204" t="s">
        <v>84</v>
      </c>
      <c r="AV118" s="13" t="s">
        <v>84</v>
      </c>
      <c r="AW118" s="13" t="s">
        <v>35</v>
      </c>
      <c r="AX118" s="13" t="s">
        <v>74</v>
      </c>
      <c r="AY118" s="204" t="s">
        <v>132</v>
      </c>
    </row>
    <row r="119" spans="1:65" s="13" customFormat="1" ht="11.25">
      <c r="B119" s="194"/>
      <c r="C119" s="195"/>
      <c r="D119" s="187" t="s">
        <v>146</v>
      </c>
      <c r="E119" s="196" t="s">
        <v>19</v>
      </c>
      <c r="F119" s="197" t="s">
        <v>183</v>
      </c>
      <c r="G119" s="195"/>
      <c r="H119" s="198">
        <v>17.940000000000001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146</v>
      </c>
      <c r="AU119" s="204" t="s">
        <v>84</v>
      </c>
      <c r="AV119" s="13" t="s">
        <v>84</v>
      </c>
      <c r="AW119" s="13" t="s">
        <v>35</v>
      </c>
      <c r="AX119" s="13" t="s">
        <v>74</v>
      </c>
      <c r="AY119" s="204" t="s">
        <v>132</v>
      </c>
    </row>
    <row r="120" spans="1:65" s="13" customFormat="1" ht="11.25">
      <c r="B120" s="194"/>
      <c r="C120" s="195"/>
      <c r="D120" s="187" t="s">
        <v>146</v>
      </c>
      <c r="E120" s="196" t="s">
        <v>19</v>
      </c>
      <c r="F120" s="197" t="s">
        <v>184</v>
      </c>
      <c r="G120" s="195"/>
      <c r="H120" s="198">
        <v>-8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146</v>
      </c>
      <c r="AU120" s="204" t="s">
        <v>84</v>
      </c>
      <c r="AV120" s="13" t="s">
        <v>84</v>
      </c>
      <c r="AW120" s="13" t="s">
        <v>35</v>
      </c>
      <c r="AX120" s="13" t="s">
        <v>74</v>
      </c>
      <c r="AY120" s="204" t="s">
        <v>132</v>
      </c>
    </row>
    <row r="121" spans="1:65" s="13" customFormat="1" ht="11.25">
      <c r="B121" s="194"/>
      <c r="C121" s="195"/>
      <c r="D121" s="187" t="s">
        <v>146</v>
      </c>
      <c r="E121" s="196" t="s">
        <v>19</v>
      </c>
      <c r="F121" s="197" t="s">
        <v>185</v>
      </c>
      <c r="G121" s="195"/>
      <c r="H121" s="198">
        <v>20.513999999999999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146</v>
      </c>
      <c r="AU121" s="204" t="s">
        <v>84</v>
      </c>
      <c r="AV121" s="13" t="s">
        <v>84</v>
      </c>
      <c r="AW121" s="13" t="s">
        <v>35</v>
      </c>
      <c r="AX121" s="13" t="s">
        <v>74</v>
      </c>
      <c r="AY121" s="204" t="s">
        <v>132</v>
      </c>
    </row>
    <row r="122" spans="1:65" s="13" customFormat="1" ht="11.25">
      <c r="B122" s="194"/>
      <c r="C122" s="195"/>
      <c r="D122" s="187" t="s">
        <v>146</v>
      </c>
      <c r="E122" s="196" t="s">
        <v>19</v>
      </c>
      <c r="F122" s="197" t="s">
        <v>186</v>
      </c>
      <c r="G122" s="195"/>
      <c r="H122" s="198">
        <v>19.344000000000001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146</v>
      </c>
      <c r="AU122" s="204" t="s">
        <v>84</v>
      </c>
      <c r="AV122" s="13" t="s">
        <v>84</v>
      </c>
      <c r="AW122" s="13" t="s">
        <v>35</v>
      </c>
      <c r="AX122" s="13" t="s">
        <v>74</v>
      </c>
      <c r="AY122" s="204" t="s">
        <v>132</v>
      </c>
    </row>
    <row r="123" spans="1:65" s="14" customFormat="1" ht="11.25">
      <c r="B123" s="215"/>
      <c r="C123" s="216"/>
      <c r="D123" s="187" t="s">
        <v>146</v>
      </c>
      <c r="E123" s="217" t="s">
        <v>19</v>
      </c>
      <c r="F123" s="218" t="s">
        <v>187</v>
      </c>
      <c r="G123" s="216"/>
      <c r="H123" s="219">
        <v>70.858000000000004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146</v>
      </c>
      <c r="AU123" s="225" t="s">
        <v>84</v>
      </c>
      <c r="AV123" s="14" t="s">
        <v>140</v>
      </c>
      <c r="AW123" s="14" t="s">
        <v>35</v>
      </c>
      <c r="AX123" s="14" t="s">
        <v>82</v>
      </c>
      <c r="AY123" s="225" t="s">
        <v>132</v>
      </c>
    </row>
    <row r="124" spans="1:65" s="2" customFormat="1" ht="24.2" customHeight="1">
      <c r="A124" s="35"/>
      <c r="B124" s="36"/>
      <c r="C124" s="174" t="s">
        <v>188</v>
      </c>
      <c r="D124" s="174" t="s">
        <v>135</v>
      </c>
      <c r="E124" s="175" t="s">
        <v>189</v>
      </c>
      <c r="F124" s="176" t="s">
        <v>190</v>
      </c>
      <c r="G124" s="177" t="s">
        <v>163</v>
      </c>
      <c r="H124" s="178">
        <v>70.858000000000004</v>
      </c>
      <c r="I124" s="179"/>
      <c r="J124" s="180">
        <f>ROUND(I124*H124,2)</f>
        <v>0</v>
      </c>
      <c r="K124" s="176" t="s">
        <v>139</v>
      </c>
      <c r="L124" s="40"/>
      <c r="M124" s="181" t="s">
        <v>19</v>
      </c>
      <c r="N124" s="182" t="s">
        <v>45</v>
      </c>
      <c r="O124" s="65"/>
      <c r="P124" s="183">
        <f>O124*H124</f>
        <v>0</v>
      </c>
      <c r="Q124" s="183">
        <v>4.3800000000000002E-3</v>
      </c>
      <c r="R124" s="183">
        <f>Q124*H124</f>
        <v>0.31035804000000006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140</v>
      </c>
      <c r="AT124" s="185" t="s">
        <v>135</v>
      </c>
      <c r="AU124" s="185" t="s">
        <v>84</v>
      </c>
      <c r="AY124" s="18" t="s">
        <v>132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82</v>
      </c>
      <c r="BK124" s="186">
        <f>ROUND(I124*H124,2)</f>
        <v>0</v>
      </c>
      <c r="BL124" s="18" t="s">
        <v>140</v>
      </c>
      <c r="BM124" s="185" t="s">
        <v>191</v>
      </c>
    </row>
    <row r="125" spans="1:65" s="2" customFormat="1" ht="19.5">
      <c r="A125" s="35"/>
      <c r="B125" s="36"/>
      <c r="C125" s="37"/>
      <c r="D125" s="187" t="s">
        <v>142</v>
      </c>
      <c r="E125" s="37"/>
      <c r="F125" s="188" t="s">
        <v>192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142</v>
      </c>
      <c r="AU125" s="18" t="s">
        <v>84</v>
      </c>
    </row>
    <row r="126" spans="1:65" s="2" customFormat="1" ht="11.25">
      <c r="A126" s="35"/>
      <c r="B126" s="36"/>
      <c r="C126" s="37"/>
      <c r="D126" s="192" t="s">
        <v>144</v>
      </c>
      <c r="E126" s="37"/>
      <c r="F126" s="193" t="s">
        <v>193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144</v>
      </c>
      <c r="AU126" s="18" t="s">
        <v>84</v>
      </c>
    </row>
    <row r="127" spans="1:65" s="2" customFormat="1" ht="24.2" customHeight="1">
      <c r="A127" s="35"/>
      <c r="B127" s="36"/>
      <c r="C127" s="174" t="s">
        <v>158</v>
      </c>
      <c r="D127" s="174" t="s">
        <v>135</v>
      </c>
      <c r="E127" s="175" t="s">
        <v>194</v>
      </c>
      <c r="F127" s="176" t="s">
        <v>195</v>
      </c>
      <c r="G127" s="177" t="s">
        <v>163</v>
      </c>
      <c r="H127" s="178">
        <v>64.537999999999997</v>
      </c>
      <c r="I127" s="179"/>
      <c r="J127" s="180">
        <f>ROUND(I127*H127,2)</f>
        <v>0</v>
      </c>
      <c r="K127" s="176" t="s">
        <v>139</v>
      </c>
      <c r="L127" s="40"/>
      <c r="M127" s="181" t="s">
        <v>19</v>
      </c>
      <c r="N127" s="182" t="s">
        <v>45</v>
      </c>
      <c r="O127" s="65"/>
      <c r="P127" s="183">
        <f>O127*H127</f>
        <v>0</v>
      </c>
      <c r="Q127" s="183">
        <v>4.0000000000000001E-3</v>
      </c>
      <c r="R127" s="183">
        <f>Q127*H127</f>
        <v>0.25815199999999999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140</v>
      </c>
      <c r="AT127" s="185" t="s">
        <v>135</v>
      </c>
      <c r="AU127" s="185" t="s">
        <v>84</v>
      </c>
      <c r="AY127" s="18" t="s">
        <v>132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140</v>
      </c>
      <c r="BM127" s="185" t="s">
        <v>196</v>
      </c>
    </row>
    <row r="128" spans="1:65" s="2" customFormat="1" ht="19.5">
      <c r="A128" s="35"/>
      <c r="B128" s="36"/>
      <c r="C128" s="37"/>
      <c r="D128" s="187" t="s">
        <v>142</v>
      </c>
      <c r="E128" s="37"/>
      <c r="F128" s="188" t="s">
        <v>197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142</v>
      </c>
      <c r="AU128" s="18" t="s">
        <v>84</v>
      </c>
    </row>
    <row r="129" spans="1:65" s="2" customFormat="1" ht="11.25">
      <c r="A129" s="35"/>
      <c r="B129" s="36"/>
      <c r="C129" s="37"/>
      <c r="D129" s="192" t="s">
        <v>144</v>
      </c>
      <c r="E129" s="37"/>
      <c r="F129" s="193" t="s">
        <v>198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144</v>
      </c>
      <c r="AU129" s="18" t="s">
        <v>84</v>
      </c>
    </row>
    <row r="130" spans="1:65" s="13" customFormat="1" ht="11.25">
      <c r="B130" s="194"/>
      <c r="C130" s="195"/>
      <c r="D130" s="187" t="s">
        <v>146</v>
      </c>
      <c r="E130" s="196" t="s">
        <v>19</v>
      </c>
      <c r="F130" s="197" t="s">
        <v>182</v>
      </c>
      <c r="G130" s="195"/>
      <c r="H130" s="198">
        <v>21.06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146</v>
      </c>
      <c r="AU130" s="204" t="s">
        <v>84</v>
      </c>
      <c r="AV130" s="13" t="s">
        <v>84</v>
      </c>
      <c r="AW130" s="13" t="s">
        <v>35</v>
      </c>
      <c r="AX130" s="13" t="s">
        <v>74</v>
      </c>
      <c r="AY130" s="204" t="s">
        <v>132</v>
      </c>
    </row>
    <row r="131" spans="1:65" s="13" customFormat="1" ht="11.25">
      <c r="B131" s="194"/>
      <c r="C131" s="195"/>
      <c r="D131" s="187" t="s">
        <v>146</v>
      </c>
      <c r="E131" s="196" t="s">
        <v>19</v>
      </c>
      <c r="F131" s="197" t="s">
        <v>183</v>
      </c>
      <c r="G131" s="195"/>
      <c r="H131" s="198">
        <v>17.940000000000001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146</v>
      </c>
      <c r="AU131" s="204" t="s">
        <v>84</v>
      </c>
      <c r="AV131" s="13" t="s">
        <v>84</v>
      </c>
      <c r="AW131" s="13" t="s">
        <v>35</v>
      </c>
      <c r="AX131" s="13" t="s">
        <v>74</v>
      </c>
      <c r="AY131" s="204" t="s">
        <v>132</v>
      </c>
    </row>
    <row r="132" spans="1:65" s="13" customFormat="1" ht="11.25">
      <c r="B132" s="194"/>
      <c r="C132" s="195"/>
      <c r="D132" s="187" t="s">
        <v>146</v>
      </c>
      <c r="E132" s="196" t="s">
        <v>19</v>
      </c>
      <c r="F132" s="197" t="s">
        <v>199</v>
      </c>
      <c r="G132" s="195"/>
      <c r="H132" s="198">
        <v>-6.4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146</v>
      </c>
      <c r="AU132" s="204" t="s">
        <v>84</v>
      </c>
      <c r="AV132" s="13" t="s">
        <v>84</v>
      </c>
      <c r="AW132" s="13" t="s">
        <v>35</v>
      </c>
      <c r="AX132" s="13" t="s">
        <v>74</v>
      </c>
      <c r="AY132" s="204" t="s">
        <v>132</v>
      </c>
    </row>
    <row r="133" spans="1:65" s="13" customFormat="1" ht="11.25">
      <c r="B133" s="194"/>
      <c r="C133" s="195"/>
      <c r="D133" s="187" t="s">
        <v>146</v>
      </c>
      <c r="E133" s="196" t="s">
        <v>19</v>
      </c>
      <c r="F133" s="197" t="s">
        <v>200</v>
      </c>
      <c r="G133" s="195"/>
      <c r="H133" s="198">
        <v>-7.92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146</v>
      </c>
      <c r="AU133" s="204" t="s">
        <v>84</v>
      </c>
      <c r="AV133" s="13" t="s">
        <v>84</v>
      </c>
      <c r="AW133" s="13" t="s">
        <v>35</v>
      </c>
      <c r="AX133" s="13" t="s">
        <v>74</v>
      </c>
      <c r="AY133" s="204" t="s">
        <v>132</v>
      </c>
    </row>
    <row r="134" spans="1:65" s="13" customFormat="1" ht="11.25">
      <c r="B134" s="194"/>
      <c r="C134" s="195"/>
      <c r="D134" s="187" t="s">
        <v>146</v>
      </c>
      <c r="E134" s="196" t="s">
        <v>19</v>
      </c>
      <c r="F134" s="197" t="s">
        <v>185</v>
      </c>
      <c r="G134" s="195"/>
      <c r="H134" s="198">
        <v>20.513999999999999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146</v>
      </c>
      <c r="AU134" s="204" t="s">
        <v>84</v>
      </c>
      <c r="AV134" s="13" t="s">
        <v>84</v>
      </c>
      <c r="AW134" s="13" t="s">
        <v>35</v>
      </c>
      <c r="AX134" s="13" t="s">
        <v>74</v>
      </c>
      <c r="AY134" s="204" t="s">
        <v>132</v>
      </c>
    </row>
    <row r="135" spans="1:65" s="13" customFormat="1" ht="11.25">
      <c r="B135" s="194"/>
      <c r="C135" s="195"/>
      <c r="D135" s="187" t="s">
        <v>146</v>
      </c>
      <c r="E135" s="196" t="s">
        <v>19</v>
      </c>
      <c r="F135" s="197" t="s">
        <v>186</v>
      </c>
      <c r="G135" s="195"/>
      <c r="H135" s="198">
        <v>19.344000000000001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146</v>
      </c>
      <c r="AU135" s="204" t="s">
        <v>84</v>
      </c>
      <c r="AV135" s="13" t="s">
        <v>84</v>
      </c>
      <c r="AW135" s="13" t="s">
        <v>35</v>
      </c>
      <c r="AX135" s="13" t="s">
        <v>74</v>
      </c>
      <c r="AY135" s="204" t="s">
        <v>132</v>
      </c>
    </row>
    <row r="136" spans="1:65" s="14" customFormat="1" ht="11.25">
      <c r="B136" s="215"/>
      <c r="C136" s="216"/>
      <c r="D136" s="187" t="s">
        <v>146</v>
      </c>
      <c r="E136" s="217" t="s">
        <v>19</v>
      </c>
      <c r="F136" s="218" t="s">
        <v>187</v>
      </c>
      <c r="G136" s="216"/>
      <c r="H136" s="219">
        <v>64.537999999999997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146</v>
      </c>
      <c r="AU136" s="225" t="s">
        <v>84</v>
      </c>
      <c r="AV136" s="14" t="s">
        <v>140</v>
      </c>
      <c r="AW136" s="14" t="s">
        <v>35</v>
      </c>
      <c r="AX136" s="14" t="s">
        <v>82</v>
      </c>
      <c r="AY136" s="225" t="s">
        <v>132</v>
      </c>
    </row>
    <row r="137" spans="1:65" s="12" customFormat="1" ht="22.9" customHeight="1">
      <c r="B137" s="158"/>
      <c r="C137" s="159"/>
      <c r="D137" s="160" t="s">
        <v>73</v>
      </c>
      <c r="E137" s="172" t="s">
        <v>201</v>
      </c>
      <c r="F137" s="172" t="s">
        <v>202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SUM(P138:P187)</f>
        <v>0</v>
      </c>
      <c r="Q137" s="166"/>
      <c r="R137" s="167">
        <f>SUM(R138:R187)</f>
        <v>1.3886000000000001E-2</v>
      </c>
      <c r="S137" s="166"/>
      <c r="T137" s="168">
        <f>SUM(T138:T187)</f>
        <v>9.6652199999999997</v>
      </c>
      <c r="AR137" s="169" t="s">
        <v>82</v>
      </c>
      <c r="AT137" s="170" t="s">
        <v>73</v>
      </c>
      <c r="AU137" s="170" t="s">
        <v>82</v>
      </c>
      <c r="AY137" s="169" t="s">
        <v>132</v>
      </c>
      <c r="BK137" s="171">
        <f>SUM(BK138:BK187)</f>
        <v>0</v>
      </c>
    </row>
    <row r="138" spans="1:65" s="2" customFormat="1" ht="37.9" customHeight="1">
      <c r="A138" s="35"/>
      <c r="B138" s="36"/>
      <c r="C138" s="174" t="s">
        <v>201</v>
      </c>
      <c r="D138" s="174" t="s">
        <v>135</v>
      </c>
      <c r="E138" s="175" t="s">
        <v>203</v>
      </c>
      <c r="F138" s="176" t="s">
        <v>204</v>
      </c>
      <c r="G138" s="177" t="s">
        <v>163</v>
      </c>
      <c r="H138" s="178">
        <v>51</v>
      </c>
      <c r="I138" s="179"/>
      <c r="J138" s="180">
        <f>ROUND(I138*H138,2)</f>
        <v>0</v>
      </c>
      <c r="K138" s="176" t="s">
        <v>139</v>
      </c>
      <c r="L138" s="40"/>
      <c r="M138" s="181" t="s">
        <v>19</v>
      </c>
      <c r="N138" s="182" t="s">
        <v>45</v>
      </c>
      <c r="O138" s="65"/>
      <c r="P138" s="183">
        <f>O138*H138</f>
        <v>0</v>
      </c>
      <c r="Q138" s="183">
        <v>2.1000000000000001E-4</v>
      </c>
      <c r="R138" s="183">
        <f>Q138*H138</f>
        <v>1.0710000000000001E-2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140</v>
      </c>
      <c r="AT138" s="185" t="s">
        <v>135</v>
      </c>
      <c r="AU138" s="185" t="s">
        <v>84</v>
      </c>
      <c r="AY138" s="18" t="s">
        <v>132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82</v>
      </c>
      <c r="BK138" s="186">
        <f>ROUND(I138*H138,2)</f>
        <v>0</v>
      </c>
      <c r="BL138" s="18" t="s">
        <v>140</v>
      </c>
      <c r="BM138" s="185" t="s">
        <v>205</v>
      </c>
    </row>
    <row r="139" spans="1:65" s="2" customFormat="1" ht="19.5">
      <c r="A139" s="35"/>
      <c r="B139" s="36"/>
      <c r="C139" s="37"/>
      <c r="D139" s="187" t="s">
        <v>142</v>
      </c>
      <c r="E139" s="37"/>
      <c r="F139" s="188" t="s">
        <v>206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84</v>
      </c>
    </row>
    <row r="140" spans="1:65" s="2" customFormat="1" ht="11.25">
      <c r="A140" s="35"/>
      <c r="B140" s="36"/>
      <c r="C140" s="37"/>
      <c r="D140" s="192" t="s">
        <v>144</v>
      </c>
      <c r="E140" s="37"/>
      <c r="F140" s="193" t="s">
        <v>207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144</v>
      </c>
      <c r="AU140" s="18" t="s">
        <v>84</v>
      </c>
    </row>
    <row r="141" spans="1:65" s="2" customFormat="1" ht="24.2" customHeight="1">
      <c r="A141" s="35"/>
      <c r="B141" s="36"/>
      <c r="C141" s="174" t="s">
        <v>208</v>
      </c>
      <c r="D141" s="174" t="s">
        <v>135</v>
      </c>
      <c r="E141" s="175" t="s">
        <v>209</v>
      </c>
      <c r="F141" s="176" t="s">
        <v>210</v>
      </c>
      <c r="G141" s="177" t="s">
        <v>163</v>
      </c>
      <c r="H141" s="178">
        <v>51</v>
      </c>
      <c r="I141" s="179"/>
      <c r="J141" s="180">
        <f>ROUND(I141*H141,2)</f>
        <v>0</v>
      </c>
      <c r="K141" s="176" t="s">
        <v>139</v>
      </c>
      <c r="L141" s="40"/>
      <c r="M141" s="181" t="s">
        <v>19</v>
      </c>
      <c r="N141" s="182" t="s">
        <v>45</v>
      </c>
      <c r="O141" s="65"/>
      <c r="P141" s="183">
        <f>O141*H141</f>
        <v>0</v>
      </c>
      <c r="Q141" s="183">
        <v>4.0000000000000003E-5</v>
      </c>
      <c r="R141" s="183">
        <f>Q141*H141</f>
        <v>2.0400000000000001E-3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140</v>
      </c>
      <c r="AT141" s="185" t="s">
        <v>135</v>
      </c>
      <c r="AU141" s="185" t="s">
        <v>84</v>
      </c>
      <c r="AY141" s="18" t="s">
        <v>132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82</v>
      </c>
      <c r="BK141" s="186">
        <f>ROUND(I141*H141,2)</f>
        <v>0</v>
      </c>
      <c r="BL141" s="18" t="s">
        <v>140</v>
      </c>
      <c r="BM141" s="185" t="s">
        <v>211</v>
      </c>
    </row>
    <row r="142" spans="1:65" s="2" customFormat="1" ht="19.5">
      <c r="A142" s="35"/>
      <c r="B142" s="36"/>
      <c r="C142" s="37"/>
      <c r="D142" s="187" t="s">
        <v>142</v>
      </c>
      <c r="E142" s="37"/>
      <c r="F142" s="188" t="s">
        <v>212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84</v>
      </c>
    </row>
    <row r="143" spans="1:65" s="2" customFormat="1" ht="11.25">
      <c r="A143" s="35"/>
      <c r="B143" s="36"/>
      <c r="C143" s="37"/>
      <c r="D143" s="192" t="s">
        <v>144</v>
      </c>
      <c r="E143" s="37"/>
      <c r="F143" s="193" t="s">
        <v>213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144</v>
      </c>
      <c r="AU143" s="18" t="s">
        <v>84</v>
      </c>
    </row>
    <row r="144" spans="1:65" s="2" customFormat="1" ht="21.75" customHeight="1">
      <c r="A144" s="35"/>
      <c r="B144" s="36"/>
      <c r="C144" s="174" t="s">
        <v>214</v>
      </c>
      <c r="D144" s="174" t="s">
        <v>135</v>
      </c>
      <c r="E144" s="175" t="s">
        <v>215</v>
      </c>
      <c r="F144" s="176" t="s">
        <v>216</v>
      </c>
      <c r="G144" s="177" t="s">
        <v>163</v>
      </c>
      <c r="H144" s="178">
        <v>36.619999999999997</v>
      </c>
      <c r="I144" s="179"/>
      <c r="J144" s="180">
        <f>ROUND(I144*H144,2)</f>
        <v>0</v>
      </c>
      <c r="K144" s="176" t="s">
        <v>139</v>
      </c>
      <c r="L144" s="40"/>
      <c r="M144" s="181" t="s">
        <v>19</v>
      </c>
      <c r="N144" s="182" t="s">
        <v>45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0.13100000000000001</v>
      </c>
      <c r="T144" s="184">
        <f>S144*H144</f>
        <v>4.7972200000000003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140</v>
      </c>
      <c r="AT144" s="185" t="s">
        <v>135</v>
      </c>
      <c r="AU144" s="185" t="s">
        <v>84</v>
      </c>
      <c r="AY144" s="18" t="s">
        <v>132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82</v>
      </c>
      <c r="BK144" s="186">
        <f>ROUND(I144*H144,2)</f>
        <v>0</v>
      </c>
      <c r="BL144" s="18" t="s">
        <v>140</v>
      </c>
      <c r="BM144" s="185" t="s">
        <v>217</v>
      </c>
    </row>
    <row r="145" spans="1:65" s="2" customFormat="1" ht="29.25">
      <c r="A145" s="35"/>
      <c r="B145" s="36"/>
      <c r="C145" s="37"/>
      <c r="D145" s="187" t="s">
        <v>142</v>
      </c>
      <c r="E145" s="37"/>
      <c r="F145" s="188" t="s">
        <v>218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11.25">
      <c r="A146" s="35"/>
      <c r="B146" s="36"/>
      <c r="C146" s="37"/>
      <c r="D146" s="192" t="s">
        <v>144</v>
      </c>
      <c r="E146" s="37"/>
      <c r="F146" s="193" t="s">
        <v>219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144</v>
      </c>
      <c r="AU146" s="18" t="s">
        <v>84</v>
      </c>
    </row>
    <row r="147" spans="1:65" s="13" customFormat="1" ht="11.25">
      <c r="B147" s="194"/>
      <c r="C147" s="195"/>
      <c r="D147" s="187" t="s">
        <v>146</v>
      </c>
      <c r="E147" s="196" t="s">
        <v>19</v>
      </c>
      <c r="F147" s="197" t="s">
        <v>220</v>
      </c>
      <c r="G147" s="195"/>
      <c r="H147" s="198">
        <v>1.5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146</v>
      </c>
      <c r="AU147" s="204" t="s">
        <v>84</v>
      </c>
      <c r="AV147" s="13" t="s">
        <v>84</v>
      </c>
      <c r="AW147" s="13" t="s">
        <v>35</v>
      </c>
      <c r="AX147" s="13" t="s">
        <v>74</v>
      </c>
      <c r="AY147" s="204" t="s">
        <v>132</v>
      </c>
    </row>
    <row r="148" spans="1:65" s="13" customFormat="1" ht="11.25">
      <c r="B148" s="194"/>
      <c r="C148" s="195"/>
      <c r="D148" s="187" t="s">
        <v>146</v>
      </c>
      <c r="E148" s="196" t="s">
        <v>19</v>
      </c>
      <c r="F148" s="197" t="s">
        <v>221</v>
      </c>
      <c r="G148" s="195"/>
      <c r="H148" s="198">
        <v>10.8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146</v>
      </c>
      <c r="AU148" s="204" t="s">
        <v>84</v>
      </c>
      <c r="AV148" s="13" t="s">
        <v>84</v>
      </c>
      <c r="AW148" s="13" t="s">
        <v>35</v>
      </c>
      <c r="AX148" s="13" t="s">
        <v>74</v>
      </c>
      <c r="AY148" s="204" t="s">
        <v>132</v>
      </c>
    </row>
    <row r="149" spans="1:65" s="13" customFormat="1" ht="11.25">
      <c r="B149" s="194"/>
      <c r="C149" s="195"/>
      <c r="D149" s="187" t="s">
        <v>146</v>
      </c>
      <c r="E149" s="196" t="s">
        <v>19</v>
      </c>
      <c r="F149" s="197" t="s">
        <v>222</v>
      </c>
      <c r="G149" s="195"/>
      <c r="H149" s="198">
        <v>-7.2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146</v>
      </c>
      <c r="AU149" s="204" t="s">
        <v>84</v>
      </c>
      <c r="AV149" s="13" t="s">
        <v>84</v>
      </c>
      <c r="AW149" s="13" t="s">
        <v>35</v>
      </c>
      <c r="AX149" s="13" t="s">
        <v>74</v>
      </c>
      <c r="AY149" s="204" t="s">
        <v>132</v>
      </c>
    </row>
    <row r="150" spans="1:65" s="13" customFormat="1" ht="11.25">
      <c r="B150" s="194"/>
      <c r="C150" s="195"/>
      <c r="D150" s="187" t="s">
        <v>146</v>
      </c>
      <c r="E150" s="196" t="s">
        <v>19</v>
      </c>
      <c r="F150" s="197" t="s">
        <v>223</v>
      </c>
      <c r="G150" s="195"/>
      <c r="H150" s="198">
        <v>7.23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146</v>
      </c>
      <c r="AU150" s="204" t="s">
        <v>84</v>
      </c>
      <c r="AV150" s="13" t="s">
        <v>84</v>
      </c>
      <c r="AW150" s="13" t="s">
        <v>35</v>
      </c>
      <c r="AX150" s="13" t="s">
        <v>74</v>
      </c>
      <c r="AY150" s="204" t="s">
        <v>132</v>
      </c>
    </row>
    <row r="151" spans="1:65" s="13" customFormat="1" ht="11.25">
      <c r="B151" s="194"/>
      <c r="C151" s="195"/>
      <c r="D151" s="187" t="s">
        <v>146</v>
      </c>
      <c r="E151" s="196" t="s">
        <v>19</v>
      </c>
      <c r="F151" s="197" t="s">
        <v>224</v>
      </c>
      <c r="G151" s="195"/>
      <c r="H151" s="198">
        <v>-1.6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146</v>
      </c>
      <c r="AU151" s="204" t="s">
        <v>84</v>
      </c>
      <c r="AV151" s="13" t="s">
        <v>84</v>
      </c>
      <c r="AW151" s="13" t="s">
        <v>35</v>
      </c>
      <c r="AX151" s="13" t="s">
        <v>74</v>
      </c>
      <c r="AY151" s="204" t="s">
        <v>132</v>
      </c>
    </row>
    <row r="152" spans="1:65" s="13" customFormat="1" ht="11.25">
      <c r="B152" s="194"/>
      <c r="C152" s="195"/>
      <c r="D152" s="187" t="s">
        <v>146</v>
      </c>
      <c r="E152" s="196" t="s">
        <v>19</v>
      </c>
      <c r="F152" s="197" t="s">
        <v>225</v>
      </c>
      <c r="G152" s="195"/>
      <c r="H152" s="198">
        <v>10.8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146</v>
      </c>
      <c r="AU152" s="204" t="s">
        <v>84</v>
      </c>
      <c r="AV152" s="13" t="s">
        <v>84</v>
      </c>
      <c r="AW152" s="13" t="s">
        <v>35</v>
      </c>
      <c r="AX152" s="13" t="s">
        <v>74</v>
      </c>
      <c r="AY152" s="204" t="s">
        <v>132</v>
      </c>
    </row>
    <row r="153" spans="1:65" s="13" customFormat="1" ht="11.25">
      <c r="B153" s="194"/>
      <c r="C153" s="195"/>
      <c r="D153" s="187" t="s">
        <v>146</v>
      </c>
      <c r="E153" s="196" t="s">
        <v>19</v>
      </c>
      <c r="F153" s="197" t="s">
        <v>226</v>
      </c>
      <c r="G153" s="195"/>
      <c r="H153" s="198">
        <v>8.82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146</v>
      </c>
      <c r="AU153" s="204" t="s">
        <v>84</v>
      </c>
      <c r="AV153" s="13" t="s">
        <v>84</v>
      </c>
      <c r="AW153" s="13" t="s">
        <v>35</v>
      </c>
      <c r="AX153" s="13" t="s">
        <v>74</v>
      </c>
      <c r="AY153" s="204" t="s">
        <v>132</v>
      </c>
    </row>
    <row r="154" spans="1:65" s="13" customFormat="1" ht="11.25">
      <c r="B154" s="194"/>
      <c r="C154" s="195"/>
      <c r="D154" s="187" t="s">
        <v>146</v>
      </c>
      <c r="E154" s="196" t="s">
        <v>19</v>
      </c>
      <c r="F154" s="197" t="s">
        <v>227</v>
      </c>
      <c r="G154" s="195"/>
      <c r="H154" s="198">
        <v>6.27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146</v>
      </c>
      <c r="AU154" s="204" t="s">
        <v>84</v>
      </c>
      <c r="AV154" s="13" t="s">
        <v>84</v>
      </c>
      <c r="AW154" s="13" t="s">
        <v>35</v>
      </c>
      <c r="AX154" s="13" t="s">
        <v>74</v>
      </c>
      <c r="AY154" s="204" t="s">
        <v>132</v>
      </c>
    </row>
    <row r="155" spans="1:65" s="14" customFormat="1" ht="11.25">
      <c r="B155" s="215"/>
      <c r="C155" s="216"/>
      <c r="D155" s="187" t="s">
        <v>146</v>
      </c>
      <c r="E155" s="217" t="s">
        <v>19</v>
      </c>
      <c r="F155" s="218" t="s">
        <v>187</v>
      </c>
      <c r="G155" s="216"/>
      <c r="H155" s="219">
        <v>36.619999999999997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146</v>
      </c>
      <c r="AU155" s="225" t="s">
        <v>84</v>
      </c>
      <c r="AV155" s="14" t="s">
        <v>140</v>
      </c>
      <c r="AW155" s="14" t="s">
        <v>35</v>
      </c>
      <c r="AX155" s="14" t="s">
        <v>82</v>
      </c>
      <c r="AY155" s="225" t="s">
        <v>132</v>
      </c>
    </row>
    <row r="156" spans="1:65" s="2" customFormat="1" ht="24.2" customHeight="1">
      <c r="A156" s="35"/>
      <c r="B156" s="36"/>
      <c r="C156" s="174" t="s">
        <v>228</v>
      </c>
      <c r="D156" s="174" t="s">
        <v>135</v>
      </c>
      <c r="E156" s="175" t="s">
        <v>229</v>
      </c>
      <c r="F156" s="176" t="s">
        <v>230</v>
      </c>
      <c r="G156" s="177" t="s">
        <v>138</v>
      </c>
      <c r="H156" s="178">
        <v>1.3180000000000001</v>
      </c>
      <c r="I156" s="179"/>
      <c r="J156" s="180">
        <f>ROUND(I156*H156,2)</f>
        <v>0</v>
      </c>
      <c r="K156" s="176" t="s">
        <v>139</v>
      </c>
      <c r="L156" s="40"/>
      <c r="M156" s="181" t="s">
        <v>19</v>
      </c>
      <c r="N156" s="182" t="s">
        <v>45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1.8</v>
      </c>
      <c r="T156" s="184">
        <f>S156*H156</f>
        <v>2.3724000000000003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140</v>
      </c>
      <c r="AT156" s="185" t="s">
        <v>135</v>
      </c>
      <c r="AU156" s="185" t="s">
        <v>84</v>
      </c>
      <c r="AY156" s="18" t="s">
        <v>132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82</v>
      </c>
      <c r="BK156" s="186">
        <f>ROUND(I156*H156,2)</f>
        <v>0</v>
      </c>
      <c r="BL156" s="18" t="s">
        <v>140</v>
      </c>
      <c r="BM156" s="185" t="s">
        <v>231</v>
      </c>
    </row>
    <row r="157" spans="1:65" s="2" customFormat="1" ht="29.25">
      <c r="A157" s="35"/>
      <c r="B157" s="36"/>
      <c r="C157" s="37"/>
      <c r="D157" s="187" t="s">
        <v>142</v>
      </c>
      <c r="E157" s="37"/>
      <c r="F157" s="188" t="s">
        <v>232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142</v>
      </c>
      <c r="AU157" s="18" t="s">
        <v>84</v>
      </c>
    </row>
    <row r="158" spans="1:65" s="2" customFormat="1" ht="11.25">
      <c r="A158" s="35"/>
      <c r="B158" s="36"/>
      <c r="C158" s="37"/>
      <c r="D158" s="192" t="s">
        <v>144</v>
      </c>
      <c r="E158" s="37"/>
      <c r="F158" s="193" t="s">
        <v>233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144</v>
      </c>
      <c r="AU158" s="18" t="s">
        <v>84</v>
      </c>
    </row>
    <row r="159" spans="1:65" s="13" customFormat="1" ht="11.25">
      <c r="B159" s="194"/>
      <c r="C159" s="195"/>
      <c r="D159" s="187" t="s">
        <v>146</v>
      </c>
      <c r="E159" s="196" t="s">
        <v>19</v>
      </c>
      <c r="F159" s="197" t="s">
        <v>234</v>
      </c>
      <c r="G159" s="195"/>
      <c r="H159" s="198">
        <v>2.8780000000000001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146</v>
      </c>
      <c r="AU159" s="204" t="s">
        <v>84</v>
      </c>
      <c r="AV159" s="13" t="s">
        <v>84</v>
      </c>
      <c r="AW159" s="13" t="s">
        <v>35</v>
      </c>
      <c r="AX159" s="13" t="s">
        <v>74</v>
      </c>
      <c r="AY159" s="204" t="s">
        <v>132</v>
      </c>
    </row>
    <row r="160" spans="1:65" s="13" customFormat="1" ht="11.25">
      <c r="B160" s="194"/>
      <c r="C160" s="195"/>
      <c r="D160" s="187" t="s">
        <v>146</v>
      </c>
      <c r="E160" s="196" t="s">
        <v>19</v>
      </c>
      <c r="F160" s="197" t="s">
        <v>235</v>
      </c>
      <c r="G160" s="195"/>
      <c r="H160" s="198">
        <v>-1.56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146</v>
      </c>
      <c r="AU160" s="204" t="s">
        <v>84</v>
      </c>
      <c r="AV160" s="13" t="s">
        <v>84</v>
      </c>
      <c r="AW160" s="13" t="s">
        <v>35</v>
      </c>
      <c r="AX160" s="13" t="s">
        <v>74</v>
      </c>
      <c r="AY160" s="204" t="s">
        <v>132</v>
      </c>
    </row>
    <row r="161" spans="1:65" s="14" customFormat="1" ht="11.25">
      <c r="B161" s="215"/>
      <c r="C161" s="216"/>
      <c r="D161" s="187" t="s">
        <v>146</v>
      </c>
      <c r="E161" s="217" t="s">
        <v>19</v>
      </c>
      <c r="F161" s="218" t="s">
        <v>187</v>
      </c>
      <c r="G161" s="216"/>
      <c r="H161" s="219">
        <v>1.3180000000000001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146</v>
      </c>
      <c r="AU161" s="225" t="s">
        <v>84</v>
      </c>
      <c r="AV161" s="14" t="s">
        <v>140</v>
      </c>
      <c r="AW161" s="14" t="s">
        <v>35</v>
      </c>
      <c r="AX161" s="14" t="s">
        <v>82</v>
      </c>
      <c r="AY161" s="225" t="s">
        <v>132</v>
      </c>
    </row>
    <row r="162" spans="1:65" s="2" customFormat="1" ht="21.75" customHeight="1">
      <c r="A162" s="35"/>
      <c r="B162" s="36"/>
      <c r="C162" s="174" t="s">
        <v>236</v>
      </c>
      <c r="D162" s="174" t="s">
        <v>135</v>
      </c>
      <c r="E162" s="175" t="s">
        <v>237</v>
      </c>
      <c r="F162" s="176" t="s">
        <v>238</v>
      </c>
      <c r="G162" s="177" t="s">
        <v>163</v>
      </c>
      <c r="H162" s="178">
        <v>10.4</v>
      </c>
      <c r="I162" s="179"/>
      <c r="J162" s="180">
        <f>ROUND(I162*H162,2)</f>
        <v>0</v>
      </c>
      <c r="K162" s="176" t="s">
        <v>139</v>
      </c>
      <c r="L162" s="40"/>
      <c r="M162" s="181" t="s">
        <v>19</v>
      </c>
      <c r="N162" s="182" t="s">
        <v>45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7.5999999999999998E-2</v>
      </c>
      <c r="T162" s="184">
        <f>S162*H162</f>
        <v>0.79039999999999999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140</v>
      </c>
      <c r="AT162" s="185" t="s">
        <v>135</v>
      </c>
      <c r="AU162" s="185" t="s">
        <v>84</v>
      </c>
      <c r="AY162" s="18" t="s">
        <v>132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82</v>
      </c>
      <c r="BK162" s="186">
        <f>ROUND(I162*H162,2)</f>
        <v>0</v>
      </c>
      <c r="BL162" s="18" t="s">
        <v>140</v>
      </c>
      <c r="BM162" s="185" t="s">
        <v>239</v>
      </c>
    </row>
    <row r="163" spans="1:65" s="2" customFormat="1" ht="19.5">
      <c r="A163" s="35"/>
      <c r="B163" s="36"/>
      <c r="C163" s="37"/>
      <c r="D163" s="187" t="s">
        <v>142</v>
      </c>
      <c r="E163" s="37"/>
      <c r="F163" s="188" t="s">
        <v>240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84</v>
      </c>
    </row>
    <row r="164" spans="1:65" s="2" customFormat="1" ht="11.25">
      <c r="A164" s="35"/>
      <c r="B164" s="36"/>
      <c r="C164" s="37"/>
      <c r="D164" s="192" t="s">
        <v>144</v>
      </c>
      <c r="E164" s="37"/>
      <c r="F164" s="193" t="s">
        <v>241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144</v>
      </c>
      <c r="AU164" s="18" t="s">
        <v>84</v>
      </c>
    </row>
    <row r="165" spans="1:65" s="13" customFormat="1" ht="11.25">
      <c r="B165" s="194"/>
      <c r="C165" s="195"/>
      <c r="D165" s="187" t="s">
        <v>146</v>
      </c>
      <c r="E165" s="196" t="s">
        <v>19</v>
      </c>
      <c r="F165" s="197" t="s">
        <v>242</v>
      </c>
      <c r="G165" s="195"/>
      <c r="H165" s="198">
        <v>7.2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146</v>
      </c>
      <c r="AU165" s="204" t="s">
        <v>84</v>
      </c>
      <c r="AV165" s="13" t="s">
        <v>84</v>
      </c>
      <c r="AW165" s="13" t="s">
        <v>35</v>
      </c>
      <c r="AX165" s="13" t="s">
        <v>74</v>
      </c>
      <c r="AY165" s="204" t="s">
        <v>132</v>
      </c>
    </row>
    <row r="166" spans="1:65" s="13" customFormat="1" ht="11.25">
      <c r="B166" s="194"/>
      <c r="C166" s="195"/>
      <c r="D166" s="187" t="s">
        <v>146</v>
      </c>
      <c r="E166" s="196" t="s">
        <v>19</v>
      </c>
      <c r="F166" s="197" t="s">
        <v>243</v>
      </c>
      <c r="G166" s="195"/>
      <c r="H166" s="198">
        <v>3.2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146</v>
      </c>
      <c r="AU166" s="204" t="s">
        <v>84</v>
      </c>
      <c r="AV166" s="13" t="s">
        <v>84</v>
      </c>
      <c r="AW166" s="13" t="s">
        <v>35</v>
      </c>
      <c r="AX166" s="13" t="s">
        <v>74</v>
      </c>
      <c r="AY166" s="204" t="s">
        <v>132</v>
      </c>
    </row>
    <row r="167" spans="1:65" s="14" customFormat="1" ht="11.25">
      <c r="B167" s="215"/>
      <c r="C167" s="216"/>
      <c r="D167" s="187" t="s">
        <v>146</v>
      </c>
      <c r="E167" s="217" t="s">
        <v>19</v>
      </c>
      <c r="F167" s="218" t="s">
        <v>187</v>
      </c>
      <c r="G167" s="216"/>
      <c r="H167" s="219">
        <v>10.4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146</v>
      </c>
      <c r="AU167" s="225" t="s">
        <v>84</v>
      </c>
      <c r="AV167" s="14" t="s">
        <v>140</v>
      </c>
      <c r="AW167" s="14" t="s">
        <v>35</v>
      </c>
      <c r="AX167" s="14" t="s">
        <v>82</v>
      </c>
      <c r="AY167" s="225" t="s">
        <v>132</v>
      </c>
    </row>
    <row r="168" spans="1:65" s="2" customFormat="1" ht="24.2" customHeight="1">
      <c r="A168" s="35"/>
      <c r="B168" s="36"/>
      <c r="C168" s="174" t="s">
        <v>244</v>
      </c>
      <c r="D168" s="174" t="s">
        <v>135</v>
      </c>
      <c r="E168" s="175" t="s">
        <v>245</v>
      </c>
      <c r="F168" s="176" t="s">
        <v>246</v>
      </c>
      <c r="G168" s="177" t="s">
        <v>247</v>
      </c>
      <c r="H168" s="178">
        <v>1</v>
      </c>
      <c r="I168" s="179"/>
      <c r="J168" s="180">
        <f>ROUND(I168*H168,2)</f>
        <v>0</v>
      </c>
      <c r="K168" s="176" t="s">
        <v>139</v>
      </c>
      <c r="L168" s="40"/>
      <c r="M168" s="181" t="s">
        <v>19</v>
      </c>
      <c r="N168" s="182" t="s">
        <v>45</v>
      </c>
      <c r="O168" s="65"/>
      <c r="P168" s="183">
        <f>O168*H168</f>
        <v>0</v>
      </c>
      <c r="Q168" s="183">
        <v>0</v>
      </c>
      <c r="R168" s="183">
        <f>Q168*H168</f>
        <v>0</v>
      </c>
      <c r="S168" s="183">
        <v>9.9000000000000005E-2</v>
      </c>
      <c r="T168" s="184">
        <f>S168*H168</f>
        <v>9.9000000000000005E-2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140</v>
      </c>
      <c r="AT168" s="185" t="s">
        <v>135</v>
      </c>
      <c r="AU168" s="185" t="s">
        <v>84</v>
      </c>
      <c r="AY168" s="18" t="s">
        <v>132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82</v>
      </c>
      <c r="BK168" s="186">
        <f>ROUND(I168*H168,2)</f>
        <v>0</v>
      </c>
      <c r="BL168" s="18" t="s">
        <v>140</v>
      </c>
      <c r="BM168" s="185" t="s">
        <v>248</v>
      </c>
    </row>
    <row r="169" spans="1:65" s="2" customFormat="1" ht="29.25">
      <c r="A169" s="35"/>
      <c r="B169" s="36"/>
      <c r="C169" s="37"/>
      <c r="D169" s="187" t="s">
        <v>142</v>
      </c>
      <c r="E169" s="37"/>
      <c r="F169" s="188" t="s">
        <v>249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142</v>
      </c>
      <c r="AU169" s="18" t="s">
        <v>84</v>
      </c>
    </row>
    <row r="170" spans="1:65" s="2" customFormat="1" ht="11.25">
      <c r="A170" s="35"/>
      <c r="B170" s="36"/>
      <c r="C170" s="37"/>
      <c r="D170" s="192" t="s">
        <v>144</v>
      </c>
      <c r="E170" s="37"/>
      <c r="F170" s="193" t="s">
        <v>250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144</v>
      </c>
      <c r="AU170" s="18" t="s">
        <v>84</v>
      </c>
    </row>
    <row r="171" spans="1:65" s="15" customFormat="1" ht="11.25">
      <c r="B171" s="226"/>
      <c r="C171" s="227"/>
      <c r="D171" s="187" t="s">
        <v>146</v>
      </c>
      <c r="E171" s="228" t="s">
        <v>19</v>
      </c>
      <c r="F171" s="229" t="s">
        <v>251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146</v>
      </c>
      <c r="AU171" s="235" t="s">
        <v>84</v>
      </c>
      <c r="AV171" s="15" t="s">
        <v>82</v>
      </c>
      <c r="AW171" s="15" t="s">
        <v>35</v>
      </c>
      <c r="AX171" s="15" t="s">
        <v>74</v>
      </c>
      <c r="AY171" s="235" t="s">
        <v>132</v>
      </c>
    </row>
    <row r="172" spans="1:65" s="13" customFormat="1" ht="11.25">
      <c r="B172" s="194"/>
      <c r="C172" s="195"/>
      <c r="D172" s="187" t="s">
        <v>146</v>
      </c>
      <c r="E172" s="196" t="s">
        <v>19</v>
      </c>
      <c r="F172" s="197" t="s">
        <v>82</v>
      </c>
      <c r="G172" s="195"/>
      <c r="H172" s="198">
        <v>1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146</v>
      </c>
      <c r="AU172" s="204" t="s">
        <v>84</v>
      </c>
      <c r="AV172" s="13" t="s">
        <v>84</v>
      </c>
      <c r="AW172" s="13" t="s">
        <v>35</v>
      </c>
      <c r="AX172" s="13" t="s">
        <v>82</v>
      </c>
      <c r="AY172" s="204" t="s">
        <v>132</v>
      </c>
    </row>
    <row r="173" spans="1:65" s="2" customFormat="1" ht="24.2" customHeight="1">
      <c r="A173" s="35"/>
      <c r="B173" s="36"/>
      <c r="C173" s="174" t="s">
        <v>8</v>
      </c>
      <c r="D173" s="174" t="s">
        <v>135</v>
      </c>
      <c r="E173" s="175" t="s">
        <v>252</v>
      </c>
      <c r="F173" s="176" t="s">
        <v>253</v>
      </c>
      <c r="G173" s="177" t="s">
        <v>247</v>
      </c>
      <c r="H173" s="178">
        <v>4</v>
      </c>
      <c r="I173" s="179"/>
      <c r="J173" s="180">
        <f>ROUND(I173*H173,2)</f>
        <v>0</v>
      </c>
      <c r="K173" s="176" t="s">
        <v>139</v>
      </c>
      <c r="L173" s="40"/>
      <c r="M173" s="181" t="s">
        <v>19</v>
      </c>
      <c r="N173" s="182" t="s">
        <v>45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6.9000000000000006E-2</v>
      </c>
      <c r="T173" s="184">
        <f>S173*H173</f>
        <v>0.27600000000000002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140</v>
      </c>
      <c r="AT173" s="185" t="s">
        <v>135</v>
      </c>
      <c r="AU173" s="185" t="s">
        <v>84</v>
      </c>
      <c r="AY173" s="18" t="s">
        <v>132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82</v>
      </c>
      <c r="BK173" s="186">
        <f>ROUND(I173*H173,2)</f>
        <v>0</v>
      </c>
      <c r="BL173" s="18" t="s">
        <v>140</v>
      </c>
      <c r="BM173" s="185" t="s">
        <v>254</v>
      </c>
    </row>
    <row r="174" spans="1:65" s="2" customFormat="1" ht="29.25">
      <c r="A174" s="35"/>
      <c r="B174" s="36"/>
      <c r="C174" s="37"/>
      <c r="D174" s="187" t="s">
        <v>142</v>
      </c>
      <c r="E174" s="37"/>
      <c r="F174" s="188" t="s">
        <v>255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142</v>
      </c>
      <c r="AU174" s="18" t="s">
        <v>84</v>
      </c>
    </row>
    <row r="175" spans="1:65" s="2" customFormat="1" ht="11.25">
      <c r="A175" s="35"/>
      <c r="B175" s="36"/>
      <c r="C175" s="37"/>
      <c r="D175" s="192" t="s">
        <v>144</v>
      </c>
      <c r="E175" s="37"/>
      <c r="F175" s="193" t="s">
        <v>256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144</v>
      </c>
      <c r="AU175" s="18" t="s">
        <v>84</v>
      </c>
    </row>
    <row r="176" spans="1:65" s="2" customFormat="1" ht="24.2" customHeight="1">
      <c r="A176" s="35"/>
      <c r="B176" s="36"/>
      <c r="C176" s="174" t="s">
        <v>257</v>
      </c>
      <c r="D176" s="174" t="s">
        <v>135</v>
      </c>
      <c r="E176" s="175" t="s">
        <v>258</v>
      </c>
      <c r="F176" s="176" t="s">
        <v>259</v>
      </c>
      <c r="G176" s="177" t="s">
        <v>138</v>
      </c>
      <c r="H176" s="178">
        <v>0.73899999999999999</v>
      </c>
      <c r="I176" s="179"/>
      <c r="J176" s="180">
        <f>ROUND(I176*H176,2)</f>
        <v>0</v>
      </c>
      <c r="K176" s="176" t="s">
        <v>139</v>
      </c>
      <c r="L176" s="40"/>
      <c r="M176" s="181" t="s">
        <v>19</v>
      </c>
      <c r="N176" s="182" t="s">
        <v>45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1.8</v>
      </c>
      <c r="T176" s="184">
        <f>S176*H176</f>
        <v>1.3302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140</v>
      </c>
      <c r="AT176" s="185" t="s">
        <v>135</v>
      </c>
      <c r="AU176" s="185" t="s">
        <v>84</v>
      </c>
      <c r="AY176" s="18" t="s">
        <v>132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82</v>
      </c>
      <c r="BK176" s="186">
        <f>ROUND(I176*H176,2)</f>
        <v>0</v>
      </c>
      <c r="BL176" s="18" t="s">
        <v>140</v>
      </c>
      <c r="BM176" s="185" t="s">
        <v>260</v>
      </c>
    </row>
    <row r="177" spans="1:65" s="2" customFormat="1" ht="29.25">
      <c r="A177" s="35"/>
      <c r="B177" s="36"/>
      <c r="C177" s="37"/>
      <c r="D177" s="187" t="s">
        <v>142</v>
      </c>
      <c r="E177" s="37"/>
      <c r="F177" s="188" t="s">
        <v>261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142</v>
      </c>
      <c r="AU177" s="18" t="s">
        <v>84</v>
      </c>
    </row>
    <row r="178" spans="1:65" s="2" customFormat="1" ht="11.25">
      <c r="A178" s="35"/>
      <c r="B178" s="36"/>
      <c r="C178" s="37"/>
      <c r="D178" s="192" t="s">
        <v>144</v>
      </c>
      <c r="E178" s="37"/>
      <c r="F178" s="193" t="s">
        <v>262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144</v>
      </c>
      <c r="AU178" s="18" t="s">
        <v>84</v>
      </c>
    </row>
    <row r="179" spans="1:65" s="13" customFormat="1" ht="11.25">
      <c r="B179" s="194"/>
      <c r="C179" s="195"/>
      <c r="D179" s="187" t="s">
        <v>146</v>
      </c>
      <c r="E179" s="196" t="s">
        <v>19</v>
      </c>
      <c r="F179" s="197" t="s">
        <v>263</v>
      </c>
      <c r="G179" s="195"/>
      <c r="H179" s="198">
        <v>0.39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146</v>
      </c>
      <c r="AU179" s="204" t="s">
        <v>84</v>
      </c>
      <c r="AV179" s="13" t="s">
        <v>84</v>
      </c>
      <c r="AW179" s="13" t="s">
        <v>35</v>
      </c>
      <c r="AX179" s="13" t="s">
        <v>74</v>
      </c>
      <c r="AY179" s="204" t="s">
        <v>132</v>
      </c>
    </row>
    <row r="180" spans="1:65" s="13" customFormat="1" ht="11.25">
      <c r="B180" s="194"/>
      <c r="C180" s="195"/>
      <c r="D180" s="187" t="s">
        <v>146</v>
      </c>
      <c r="E180" s="196" t="s">
        <v>19</v>
      </c>
      <c r="F180" s="197" t="s">
        <v>264</v>
      </c>
      <c r="G180" s="195"/>
      <c r="H180" s="198">
        <v>0.34899999999999998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146</v>
      </c>
      <c r="AU180" s="204" t="s">
        <v>84</v>
      </c>
      <c r="AV180" s="13" t="s">
        <v>84</v>
      </c>
      <c r="AW180" s="13" t="s">
        <v>35</v>
      </c>
      <c r="AX180" s="13" t="s">
        <v>74</v>
      </c>
      <c r="AY180" s="204" t="s">
        <v>132</v>
      </c>
    </row>
    <row r="181" spans="1:65" s="14" customFormat="1" ht="11.25">
      <c r="B181" s="215"/>
      <c r="C181" s="216"/>
      <c r="D181" s="187" t="s">
        <v>146</v>
      </c>
      <c r="E181" s="217" t="s">
        <v>19</v>
      </c>
      <c r="F181" s="218" t="s">
        <v>187</v>
      </c>
      <c r="G181" s="216"/>
      <c r="H181" s="219">
        <v>0.73899999999999999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146</v>
      </c>
      <c r="AU181" s="225" t="s">
        <v>84</v>
      </c>
      <c r="AV181" s="14" t="s">
        <v>140</v>
      </c>
      <c r="AW181" s="14" t="s">
        <v>35</v>
      </c>
      <c r="AX181" s="14" t="s">
        <v>82</v>
      </c>
      <c r="AY181" s="225" t="s">
        <v>132</v>
      </c>
    </row>
    <row r="182" spans="1:65" s="2" customFormat="1" ht="24.2" customHeight="1">
      <c r="A182" s="35"/>
      <c r="B182" s="36"/>
      <c r="C182" s="174" t="s">
        <v>265</v>
      </c>
      <c r="D182" s="174" t="s">
        <v>135</v>
      </c>
      <c r="E182" s="175" t="s">
        <v>266</v>
      </c>
      <c r="F182" s="176" t="s">
        <v>267</v>
      </c>
      <c r="G182" s="177" t="s">
        <v>268</v>
      </c>
      <c r="H182" s="178">
        <v>14.2</v>
      </c>
      <c r="I182" s="179"/>
      <c r="J182" s="180">
        <f>ROUND(I182*H182,2)</f>
        <v>0</v>
      </c>
      <c r="K182" s="176" t="s">
        <v>139</v>
      </c>
      <c r="L182" s="40"/>
      <c r="M182" s="181" t="s">
        <v>19</v>
      </c>
      <c r="N182" s="182" t="s">
        <v>45</v>
      </c>
      <c r="O182" s="65"/>
      <c r="P182" s="183">
        <f>O182*H182</f>
        <v>0</v>
      </c>
      <c r="Q182" s="183">
        <v>8.0000000000000007E-5</v>
      </c>
      <c r="R182" s="183">
        <f>Q182*H182</f>
        <v>1.1360000000000001E-3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140</v>
      </c>
      <c r="AT182" s="185" t="s">
        <v>135</v>
      </c>
      <c r="AU182" s="185" t="s">
        <v>84</v>
      </c>
      <c r="AY182" s="18" t="s">
        <v>132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82</v>
      </c>
      <c r="BK182" s="186">
        <f>ROUND(I182*H182,2)</f>
        <v>0</v>
      </c>
      <c r="BL182" s="18" t="s">
        <v>140</v>
      </c>
      <c r="BM182" s="185" t="s">
        <v>269</v>
      </c>
    </row>
    <row r="183" spans="1:65" s="2" customFormat="1" ht="19.5">
      <c r="A183" s="35"/>
      <c r="B183" s="36"/>
      <c r="C183" s="37"/>
      <c r="D183" s="187" t="s">
        <v>142</v>
      </c>
      <c r="E183" s="37"/>
      <c r="F183" s="188" t="s">
        <v>270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2" customFormat="1" ht="11.25">
      <c r="A184" s="35"/>
      <c r="B184" s="36"/>
      <c r="C184" s="37"/>
      <c r="D184" s="192" t="s">
        <v>144</v>
      </c>
      <c r="E184" s="37"/>
      <c r="F184" s="193" t="s">
        <v>271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144</v>
      </c>
      <c r="AU184" s="18" t="s">
        <v>84</v>
      </c>
    </row>
    <row r="185" spans="1:65" s="13" customFormat="1" ht="11.25">
      <c r="B185" s="194"/>
      <c r="C185" s="195"/>
      <c r="D185" s="187" t="s">
        <v>146</v>
      </c>
      <c r="E185" s="196" t="s">
        <v>19</v>
      </c>
      <c r="F185" s="197" t="s">
        <v>272</v>
      </c>
      <c r="G185" s="195"/>
      <c r="H185" s="198">
        <v>9.6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146</v>
      </c>
      <c r="AU185" s="204" t="s">
        <v>84</v>
      </c>
      <c r="AV185" s="13" t="s">
        <v>84</v>
      </c>
      <c r="AW185" s="13" t="s">
        <v>35</v>
      </c>
      <c r="AX185" s="13" t="s">
        <v>74</v>
      </c>
      <c r="AY185" s="204" t="s">
        <v>132</v>
      </c>
    </row>
    <row r="186" spans="1:65" s="13" customFormat="1" ht="11.25">
      <c r="B186" s="194"/>
      <c r="C186" s="195"/>
      <c r="D186" s="187" t="s">
        <v>146</v>
      </c>
      <c r="E186" s="196" t="s">
        <v>19</v>
      </c>
      <c r="F186" s="197" t="s">
        <v>273</v>
      </c>
      <c r="G186" s="195"/>
      <c r="H186" s="198">
        <v>4.5999999999999996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146</v>
      </c>
      <c r="AU186" s="204" t="s">
        <v>84</v>
      </c>
      <c r="AV186" s="13" t="s">
        <v>84</v>
      </c>
      <c r="AW186" s="13" t="s">
        <v>35</v>
      </c>
      <c r="AX186" s="13" t="s">
        <v>74</v>
      </c>
      <c r="AY186" s="204" t="s">
        <v>132</v>
      </c>
    </row>
    <row r="187" spans="1:65" s="14" customFormat="1" ht="11.25">
      <c r="B187" s="215"/>
      <c r="C187" s="216"/>
      <c r="D187" s="187" t="s">
        <v>146</v>
      </c>
      <c r="E187" s="217" t="s">
        <v>19</v>
      </c>
      <c r="F187" s="218" t="s">
        <v>187</v>
      </c>
      <c r="G187" s="216"/>
      <c r="H187" s="219">
        <v>14.2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146</v>
      </c>
      <c r="AU187" s="225" t="s">
        <v>84</v>
      </c>
      <c r="AV187" s="14" t="s">
        <v>140</v>
      </c>
      <c r="AW187" s="14" t="s">
        <v>35</v>
      </c>
      <c r="AX187" s="14" t="s">
        <v>82</v>
      </c>
      <c r="AY187" s="225" t="s">
        <v>132</v>
      </c>
    </row>
    <row r="188" spans="1:65" s="12" customFormat="1" ht="22.9" customHeight="1">
      <c r="B188" s="158"/>
      <c r="C188" s="159"/>
      <c r="D188" s="160" t="s">
        <v>73</v>
      </c>
      <c r="E188" s="172" t="s">
        <v>274</v>
      </c>
      <c r="F188" s="172" t="s">
        <v>275</v>
      </c>
      <c r="G188" s="159"/>
      <c r="H188" s="159"/>
      <c r="I188" s="162"/>
      <c r="J188" s="173">
        <f>BK188</f>
        <v>0</v>
      </c>
      <c r="K188" s="159"/>
      <c r="L188" s="164"/>
      <c r="M188" s="165"/>
      <c r="N188" s="166"/>
      <c r="O188" s="166"/>
      <c r="P188" s="167">
        <f>SUM(P189:P201)</f>
        <v>0</v>
      </c>
      <c r="Q188" s="166"/>
      <c r="R188" s="167">
        <f>SUM(R189:R201)</f>
        <v>0</v>
      </c>
      <c r="S188" s="166"/>
      <c r="T188" s="168">
        <f>SUM(T189:T201)</f>
        <v>0</v>
      </c>
      <c r="AR188" s="169" t="s">
        <v>82</v>
      </c>
      <c r="AT188" s="170" t="s">
        <v>73</v>
      </c>
      <c r="AU188" s="170" t="s">
        <v>82</v>
      </c>
      <c r="AY188" s="169" t="s">
        <v>132</v>
      </c>
      <c r="BK188" s="171">
        <f>SUM(BK189:BK201)</f>
        <v>0</v>
      </c>
    </row>
    <row r="189" spans="1:65" s="2" customFormat="1" ht="24.2" customHeight="1">
      <c r="A189" s="35"/>
      <c r="B189" s="36"/>
      <c r="C189" s="174" t="s">
        <v>276</v>
      </c>
      <c r="D189" s="174" t="s">
        <v>135</v>
      </c>
      <c r="E189" s="175" t="s">
        <v>277</v>
      </c>
      <c r="F189" s="176" t="s">
        <v>278</v>
      </c>
      <c r="G189" s="177" t="s">
        <v>150</v>
      </c>
      <c r="H189" s="178">
        <v>20.968</v>
      </c>
      <c r="I189" s="179"/>
      <c r="J189" s="180">
        <f>ROUND(I189*H189,2)</f>
        <v>0</v>
      </c>
      <c r="K189" s="176" t="s">
        <v>139</v>
      </c>
      <c r="L189" s="40"/>
      <c r="M189" s="181" t="s">
        <v>19</v>
      </c>
      <c r="N189" s="182" t="s">
        <v>45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140</v>
      </c>
      <c r="AT189" s="185" t="s">
        <v>135</v>
      </c>
      <c r="AU189" s="185" t="s">
        <v>84</v>
      </c>
      <c r="AY189" s="18" t="s">
        <v>132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82</v>
      </c>
      <c r="BK189" s="186">
        <f>ROUND(I189*H189,2)</f>
        <v>0</v>
      </c>
      <c r="BL189" s="18" t="s">
        <v>140</v>
      </c>
      <c r="BM189" s="185" t="s">
        <v>279</v>
      </c>
    </row>
    <row r="190" spans="1:65" s="2" customFormat="1" ht="19.5">
      <c r="A190" s="35"/>
      <c r="B190" s="36"/>
      <c r="C190" s="37"/>
      <c r="D190" s="187" t="s">
        <v>142</v>
      </c>
      <c r="E190" s="37"/>
      <c r="F190" s="188" t="s">
        <v>280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142</v>
      </c>
      <c r="AU190" s="18" t="s">
        <v>84</v>
      </c>
    </row>
    <row r="191" spans="1:65" s="2" customFormat="1" ht="11.25">
      <c r="A191" s="35"/>
      <c r="B191" s="36"/>
      <c r="C191" s="37"/>
      <c r="D191" s="192" t="s">
        <v>144</v>
      </c>
      <c r="E191" s="37"/>
      <c r="F191" s="193" t="s">
        <v>281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144</v>
      </c>
      <c r="AU191" s="18" t="s">
        <v>84</v>
      </c>
    </row>
    <row r="192" spans="1:65" s="2" customFormat="1" ht="24.2" customHeight="1">
      <c r="A192" s="35"/>
      <c r="B192" s="36"/>
      <c r="C192" s="174" t="s">
        <v>282</v>
      </c>
      <c r="D192" s="174" t="s">
        <v>135</v>
      </c>
      <c r="E192" s="175" t="s">
        <v>283</v>
      </c>
      <c r="F192" s="176" t="s">
        <v>284</v>
      </c>
      <c r="G192" s="177" t="s">
        <v>150</v>
      </c>
      <c r="H192" s="178">
        <v>20.968</v>
      </c>
      <c r="I192" s="179"/>
      <c r="J192" s="180">
        <f>ROUND(I192*H192,2)</f>
        <v>0</v>
      </c>
      <c r="K192" s="176" t="s">
        <v>139</v>
      </c>
      <c r="L192" s="40"/>
      <c r="M192" s="181" t="s">
        <v>19</v>
      </c>
      <c r="N192" s="182" t="s">
        <v>45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140</v>
      </c>
      <c r="AT192" s="185" t="s">
        <v>135</v>
      </c>
      <c r="AU192" s="185" t="s">
        <v>84</v>
      </c>
      <c r="AY192" s="18" t="s">
        <v>132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82</v>
      </c>
      <c r="BK192" s="186">
        <f>ROUND(I192*H192,2)</f>
        <v>0</v>
      </c>
      <c r="BL192" s="18" t="s">
        <v>140</v>
      </c>
      <c r="BM192" s="185" t="s">
        <v>285</v>
      </c>
    </row>
    <row r="193" spans="1:65" s="2" customFormat="1" ht="19.5">
      <c r="A193" s="35"/>
      <c r="B193" s="36"/>
      <c r="C193" s="37"/>
      <c r="D193" s="187" t="s">
        <v>142</v>
      </c>
      <c r="E193" s="37"/>
      <c r="F193" s="188" t="s">
        <v>286</v>
      </c>
      <c r="G193" s="37"/>
      <c r="H193" s="37"/>
      <c r="I193" s="189"/>
      <c r="J193" s="37"/>
      <c r="K193" s="37"/>
      <c r="L193" s="40"/>
      <c r="M193" s="190"/>
      <c r="N193" s="19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142</v>
      </c>
      <c r="AU193" s="18" t="s">
        <v>84</v>
      </c>
    </row>
    <row r="194" spans="1:65" s="2" customFormat="1" ht="11.25">
      <c r="A194" s="35"/>
      <c r="B194" s="36"/>
      <c r="C194" s="37"/>
      <c r="D194" s="192" t="s">
        <v>144</v>
      </c>
      <c r="E194" s="37"/>
      <c r="F194" s="193" t="s">
        <v>287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144</v>
      </c>
      <c r="AU194" s="18" t="s">
        <v>84</v>
      </c>
    </row>
    <row r="195" spans="1:65" s="2" customFormat="1" ht="24.2" customHeight="1">
      <c r="A195" s="35"/>
      <c r="B195" s="36"/>
      <c r="C195" s="174" t="s">
        <v>288</v>
      </c>
      <c r="D195" s="174" t="s">
        <v>135</v>
      </c>
      <c r="E195" s="175" t="s">
        <v>289</v>
      </c>
      <c r="F195" s="176" t="s">
        <v>290</v>
      </c>
      <c r="G195" s="177" t="s">
        <v>150</v>
      </c>
      <c r="H195" s="178">
        <v>524.20000000000005</v>
      </c>
      <c r="I195" s="179"/>
      <c r="J195" s="180">
        <f>ROUND(I195*H195,2)</f>
        <v>0</v>
      </c>
      <c r="K195" s="176" t="s">
        <v>139</v>
      </c>
      <c r="L195" s="40"/>
      <c r="M195" s="181" t="s">
        <v>19</v>
      </c>
      <c r="N195" s="182" t="s">
        <v>45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140</v>
      </c>
      <c r="AT195" s="185" t="s">
        <v>135</v>
      </c>
      <c r="AU195" s="185" t="s">
        <v>84</v>
      </c>
      <c r="AY195" s="18" t="s">
        <v>132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82</v>
      </c>
      <c r="BK195" s="186">
        <f>ROUND(I195*H195,2)</f>
        <v>0</v>
      </c>
      <c r="BL195" s="18" t="s">
        <v>140</v>
      </c>
      <c r="BM195" s="185" t="s">
        <v>291</v>
      </c>
    </row>
    <row r="196" spans="1:65" s="2" customFormat="1" ht="29.25">
      <c r="A196" s="35"/>
      <c r="B196" s="36"/>
      <c r="C196" s="37"/>
      <c r="D196" s="187" t="s">
        <v>142</v>
      </c>
      <c r="E196" s="37"/>
      <c r="F196" s="188" t="s">
        <v>292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142</v>
      </c>
      <c r="AU196" s="18" t="s">
        <v>84</v>
      </c>
    </row>
    <row r="197" spans="1:65" s="2" customFormat="1" ht="11.25">
      <c r="A197" s="35"/>
      <c r="B197" s="36"/>
      <c r="C197" s="37"/>
      <c r="D197" s="192" t="s">
        <v>144</v>
      </c>
      <c r="E197" s="37"/>
      <c r="F197" s="193" t="s">
        <v>293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144</v>
      </c>
      <c r="AU197" s="18" t="s">
        <v>84</v>
      </c>
    </row>
    <row r="198" spans="1:65" s="13" customFormat="1" ht="11.25">
      <c r="B198" s="194"/>
      <c r="C198" s="195"/>
      <c r="D198" s="187" t="s">
        <v>146</v>
      </c>
      <c r="E198" s="196" t="s">
        <v>19</v>
      </c>
      <c r="F198" s="197" t="s">
        <v>294</v>
      </c>
      <c r="G198" s="195"/>
      <c r="H198" s="198">
        <v>524.20000000000005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146</v>
      </c>
      <c r="AU198" s="204" t="s">
        <v>84</v>
      </c>
      <c r="AV198" s="13" t="s">
        <v>84</v>
      </c>
      <c r="AW198" s="13" t="s">
        <v>35</v>
      </c>
      <c r="AX198" s="13" t="s">
        <v>82</v>
      </c>
      <c r="AY198" s="204" t="s">
        <v>132</v>
      </c>
    </row>
    <row r="199" spans="1:65" s="2" customFormat="1" ht="33" customHeight="1">
      <c r="A199" s="35"/>
      <c r="B199" s="36"/>
      <c r="C199" s="174" t="s">
        <v>7</v>
      </c>
      <c r="D199" s="174" t="s">
        <v>135</v>
      </c>
      <c r="E199" s="175" t="s">
        <v>295</v>
      </c>
      <c r="F199" s="176" t="s">
        <v>296</v>
      </c>
      <c r="G199" s="177" t="s">
        <v>150</v>
      </c>
      <c r="H199" s="178">
        <v>20.968</v>
      </c>
      <c r="I199" s="179"/>
      <c r="J199" s="180">
        <f>ROUND(I199*H199,2)</f>
        <v>0</v>
      </c>
      <c r="K199" s="176" t="s">
        <v>139</v>
      </c>
      <c r="L199" s="40"/>
      <c r="M199" s="181" t="s">
        <v>19</v>
      </c>
      <c r="N199" s="182" t="s">
        <v>45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140</v>
      </c>
      <c r="AT199" s="185" t="s">
        <v>135</v>
      </c>
      <c r="AU199" s="185" t="s">
        <v>84</v>
      </c>
      <c r="AY199" s="18" t="s">
        <v>132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82</v>
      </c>
      <c r="BK199" s="186">
        <f>ROUND(I199*H199,2)</f>
        <v>0</v>
      </c>
      <c r="BL199" s="18" t="s">
        <v>140</v>
      </c>
      <c r="BM199" s="185" t="s">
        <v>297</v>
      </c>
    </row>
    <row r="200" spans="1:65" s="2" customFormat="1" ht="29.25">
      <c r="A200" s="35"/>
      <c r="B200" s="36"/>
      <c r="C200" s="37"/>
      <c r="D200" s="187" t="s">
        <v>142</v>
      </c>
      <c r="E200" s="37"/>
      <c r="F200" s="188" t="s">
        <v>298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142</v>
      </c>
      <c r="AU200" s="18" t="s">
        <v>84</v>
      </c>
    </row>
    <row r="201" spans="1:65" s="2" customFormat="1" ht="11.25">
      <c r="A201" s="35"/>
      <c r="B201" s="36"/>
      <c r="C201" s="37"/>
      <c r="D201" s="192" t="s">
        <v>144</v>
      </c>
      <c r="E201" s="37"/>
      <c r="F201" s="193" t="s">
        <v>299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144</v>
      </c>
      <c r="AU201" s="18" t="s">
        <v>84</v>
      </c>
    </row>
    <row r="202" spans="1:65" s="12" customFormat="1" ht="22.9" customHeight="1">
      <c r="B202" s="158"/>
      <c r="C202" s="159"/>
      <c r="D202" s="160" t="s">
        <v>73</v>
      </c>
      <c r="E202" s="172" t="s">
        <v>300</v>
      </c>
      <c r="F202" s="172" t="s">
        <v>301</v>
      </c>
      <c r="G202" s="159"/>
      <c r="H202" s="159"/>
      <c r="I202" s="162"/>
      <c r="J202" s="173">
        <f>BK202</f>
        <v>0</v>
      </c>
      <c r="K202" s="159"/>
      <c r="L202" s="164"/>
      <c r="M202" s="165"/>
      <c r="N202" s="166"/>
      <c r="O202" s="166"/>
      <c r="P202" s="167">
        <f>SUM(P203:P205)</f>
        <v>0</v>
      </c>
      <c r="Q202" s="166"/>
      <c r="R202" s="167">
        <f>SUM(R203:R205)</f>
        <v>0</v>
      </c>
      <c r="S202" s="166"/>
      <c r="T202" s="168">
        <f>SUM(T203:T205)</f>
        <v>0</v>
      </c>
      <c r="AR202" s="169" t="s">
        <v>82</v>
      </c>
      <c r="AT202" s="170" t="s">
        <v>73</v>
      </c>
      <c r="AU202" s="170" t="s">
        <v>82</v>
      </c>
      <c r="AY202" s="169" t="s">
        <v>132</v>
      </c>
      <c r="BK202" s="171">
        <f>SUM(BK203:BK205)</f>
        <v>0</v>
      </c>
    </row>
    <row r="203" spans="1:65" s="2" customFormat="1" ht="21.75" customHeight="1">
      <c r="A203" s="35"/>
      <c r="B203" s="36"/>
      <c r="C203" s="174" t="s">
        <v>302</v>
      </c>
      <c r="D203" s="174" t="s">
        <v>135</v>
      </c>
      <c r="E203" s="175" t="s">
        <v>303</v>
      </c>
      <c r="F203" s="176" t="s">
        <v>304</v>
      </c>
      <c r="G203" s="177" t="s">
        <v>150</v>
      </c>
      <c r="H203" s="178">
        <v>1.482</v>
      </c>
      <c r="I203" s="179"/>
      <c r="J203" s="180">
        <f>ROUND(I203*H203,2)</f>
        <v>0</v>
      </c>
      <c r="K203" s="176" t="s">
        <v>139</v>
      </c>
      <c r="L203" s="40"/>
      <c r="M203" s="181" t="s">
        <v>19</v>
      </c>
      <c r="N203" s="182" t="s">
        <v>45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140</v>
      </c>
      <c r="AT203" s="185" t="s">
        <v>135</v>
      </c>
      <c r="AU203" s="185" t="s">
        <v>84</v>
      </c>
      <c r="AY203" s="18" t="s">
        <v>132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82</v>
      </c>
      <c r="BK203" s="186">
        <f>ROUND(I203*H203,2)</f>
        <v>0</v>
      </c>
      <c r="BL203" s="18" t="s">
        <v>140</v>
      </c>
      <c r="BM203" s="185" t="s">
        <v>305</v>
      </c>
    </row>
    <row r="204" spans="1:65" s="2" customFormat="1" ht="39">
      <c r="A204" s="35"/>
      <c r="B204" s="36"/>
      <c r="C204" s="37"/>
      <c r="D204" s="187" t="s">
        <v>142</v>
      </c>
      <c r="E204" s="37"/>
      <c r="F204" s="188" t="s">
        <v>306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142</v>
      </c>
      <c r="AU204" s="18" t="s">
        <v>84</v>
      </c>
    </row>
    <row r="205" spans="1:65" s="2" customFormat="1" ht="11.25">
      <c r="A205" s="35"/>
      <c r="B205" s="36"/>
      <c r="C205" s="37"/>
      <c r="D205" s="192" t="s">
        <v>144</v>
      </c>
      <c r="E205" s="37"/>
      <c r="F205" s="193" t="s">
        <v>307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144</v>
      </c>
      <c r="AU205" s="18" t="s">
        <v>84</v>
      </c>
    </row>
    <row r="206" spans="1:65" s="12" customFormat="1" ht="25.9" customHeight="1">
      <c r="B206" s="158"/>
      <c r="C206" s="159"/>
      <c r="D206" s="160" t="s">
        <v>73</v>
      </c>
      <c r="E206" s="161" t="s">
        <v>308</v>
      </c>
      <c r="F206" s="161" t="s">
        <v>309</v>
      </c>
      <c r="G206" s="159"/>
      <c r="H206" s="159"/>
      <c r="I206" s="162"/>
      <c r="J206" s="163">
        <f>BK206</f>
        <v>0</v>
      </c>
      <c r="K206" s="159"/>
      <c r="L206" s="164"/>
      <c r="M206" s="165"/>
      <c r="N206" s="166"/>
      <c r="O206" s="166"/>
      <c r="P206" s="167">
        <f>P207+P235+P305+P364+P409+P480</f>
        <v>0</v>
      </c>
      <c r="Q206" s="166"/>
      <c r="R206" s="167">
        <f>R207+R235+R305+R364+R409+R480</f>
        <v>6.1804121299999997</v>
      </c>
      <c r="S206" s="166"/>
      <c r="T206" s="168">
        <f>T207+T235+T305+T364+T409+T480</f>
        <v>11.302336720000001</v>
      </c>
      <c r="AR206" s="169" t="s">
        <v>84</v>
      </c>
      <c r="AT206" s="170" t="s">
        <v>73</v>
      </c>
      <c r="AU206" s="170" t="s">
        <v>74</v>
      </c>
      <c r="AY206" s="169" t="s">
        <v>132</v>
      </c>
      <c r="BK206" s="171">
        <f>BK207+BK235+BK305+BK364+BK409+BK480</f>
        <v>0</v>
      </c>
    </row>
    <row r="207" spans="1:65" s="12" customFormat="1" ht="22.9" customHeight="1">
      <c r="B207" s="158"/>
      <c r="C207" s="159"/>
      <c r="D207" s="160" t="s">
        <v>73</v>
      </c>
      <c r="E207" s="172" t="s">
        <v>310</v>
      </c>
      <c r="F207" s="172" t="s">
        <v>311</v>
      </c>
      <c r="G207" s="159"/>
      <c r="H207" s="159"/>
      <c r="I207" s="162"/>
      <c r="J207" s="173">
        <f>BK207</f>
        <v>0</v>
      </c>
      <c r="K207" s="159"/>
      <c r="L207" s="164"/>
      <c r="M207" s="165"/>
      <c r="N207" s="166"/>
      <c r="O207" s="166"/>
      <c r="P207" s="167">
        <f>SUM(P208:P234)</f>
        <v>0</v>
      </c>
      <c r="Q207" s="166"/>
      <c r="R207" s="167">
        <f>SUM(R208:R234)</f>
        <v>1.6255228800000003</v>
      </c>
      <c r="S207" s="166"/>
      <c r="T207" s="168">
        <f>SUM(T208:T234)</f>
        <v>0</v>
      </c>
      <c r="AR207" s="169" t="s">
        <v>84</v>
      </c>
      <c r="AT207" s="170" t="s">
        <v>73</v>
      </c>
      <c r="AU207" s="170" t="s">
        <v>82</v>
      </c>
      <c r="AY207" s="169" t="s">
        <v>132</v>
      </c>
      <c r="BK207" s="171">
        <f>SUM(BK208:BK234)</f>
        <v>0</v>
      </c>
    </row>
    <row r="208" spans="1:65" s="2" customFormat="1" ht="37.9" customHeight="1">
      <c r="A208" s="35"/>
      <c r="B208" s="36"/>
      <c r="C208" s="174" t="s">
        <v>312</v>
      </c>
      <c r="D208" s="174" t="s">
        <v>135</v>
      </c>
      <c r="E208" s="175" t="s">
        <v>313</v>
      </c>
      <c r="F208" s="176" t="s">
        <v>314</v>
      </c>
      <c r="G208" s="177" t="s">
        <v>163</v>
      </c>
      <c r="H208" s="178">
        <v>7.56</v>
      </c>
      <c r="I208" s="179"/>
      <c r="J208" s="180">
        <f>ROUND(I208*H208,2)</f>
        <v>0</v>
      </c>
      <c r="K208" s="176" t="s">
        <v>139</v>
      </c>
      <c r="L208" s="40"/>
      <c r="M208" s="181" t="s">
        <v>19</v>
      </c>
      <c r="N208" s="182" t="s">
        <v>45</v>
      </c>
      <c r="O208" s="65"/>
      <c r="P208" s="183">
        <f>O208*H208</f>
        <v>0</v>
      </c>
      <c r="Q208" s="183">
        <v>2.963E-2</v>
      </c>
      <c r="R208" s="183">
        <f>Q208*H208</f>
        <v>0.2240028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257</v>
      </c>
      <c r="AT208" s="185" t="s">
        <v>135</v>
      </c>
      <c r="AU208" s="185" t="s">
        <v>84</v>
      </c>
      <c r="AY208" s="18" t="s">
        <v>132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82</v>
      </c>
      <c r="BK208" s="186">
        <f>ROUND(I208*H208,2)</f>
        <v>0</v>
      </c>
      <c r="BL208" s="18" t="s">
        <v>257</v>
      </c>
      <c r="BM208" s="185" t="s">
        <v>315</v>
      </c>
    </row>
    <row r="209" spans="1:65" s="2" customFormat="1" ht="39">
      <c r="A209" s="35"/>
      <c r="B209" s="36"/>
      <c r="C209" s="37"/>
      <c r="D209" s="187" t="s">
        <v>142</v>
      </c>
      <c r="E209" s="37"/>
      <c r="F209" s="188" t="s">
        <v>316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142</v>
      </c>
      <c r="AU209" s="18" t="s">
        <v>84</v>
      </c>
    </row>
    <row r="210" spans="1:65" s="2" customFormat="1" ht="11.25">
      <c r="A210" s="35"/>
      <c r="B210" s="36"/>
      <c r="C210" s="37"/>
      <c r="D210" s="192" t="s">
        <v>144</v>
      </c>
      <c r="E210" s="37"/>
      <c r="F210" s="193" t="s">
        <v>317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144</v>
      </c>
      <c r="AU210" s="18" t="s">
        <v>84</v>
      </c>
    </row>
    <row r="211" spans="1:65" s="13" customFormat="1" ht="11.25">
      <c r="B211" s="194"/>
      <c r="C211" s="195"/>
      <c r="D211" s="187" t="s">
        <v>146</v>
      </c>
      <c r="E211" s="196" t="s">
        <v>19</v>
      </c>
      <c r="F211" s="197" t="s">
        <v>318</v>
      </c>
      <c r="G211" s="195"/>
      <c r="H211" s="198">
        <v>7.56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146</v>
      </c>
      <c r="AU211" s="204" t="s">
        <v>84</v>
      </c>
      <c r="AV211" s="13" t="s">
        <v>84</v>
      </c>
      <c r="AW211" s="13" t="s">
        <v>35</v>
      </c>
      <c r="AX211" s="13" t="s">
        <v>82</v>
      </c>
      <c r="AY211" s="204" t="s">
        <v>132</v>
      </c>
    </row>
    <row r="212" spans="1:65" s="2" customFormat="1" ht="24.2" customHeight="1">
      <c r="A212" s="35"/>
      <c r="B212" s="36"/>
      <c r="C212" s="174" t="s">
        <v>319</v>
      </c>
      <c r="D212" s="174" t="s">
        <v>135</v>
      </c>
      <c r="E212" s="175" t="s">
        <v>320</v>
      </c>
      <c r="F212" s="176" t="s">
        <v>321</v>
      </c>
      <c r="G212" s="177" t="s">
        <v>163</v>
      </c>
      <c r="H212" s="178">
        <v>24.42</v>
      </c>
      <c r="I212" s="179"/>
      <c r="J212" s="180">
        <f>ROUND(I212*H212,2)</f>
        <v>0</v>
      </c>
      <c r="K212" s="176" t="s">
        <v>139</v>
      </c>
      <c r="L212" s="40"/>
      <c r="M212" s="181" t="s">
        <v>19</v>
      </c>
      <c r="N212" s="182" t="s">
        <v>45</v>
      </c>
      <c r="O212" s="65"/>
      <c r="P212" s="183">
        <f>O212*H212</f>
        <v>0</v>
      </c>
      <c r="Q212" s="183">
        <v>1.2200000000000001E-2</v>
      </c>
      <c r="R212" s="183">
        <f>Q212*H212</f>
        <v>0.29792400000000002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257</v>
      </c>
      <c r="AT212" s="185" t="s">
        <v>135</v>
      </c>
      <c r="AU212" s="185" t="s">
        <v>84</v>
      </c>
      <c r="AY212" s="18" t="s">
        <v>132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82</v>
      </c>
      <c r="BK212" s="186">
        <f>ROUND(I212*H212,2)</f>
        <v>0</v>
      </c>
      <c r="BL212" s="18" t="s">
        <v>257</v>
      </c>
      <c r="BM212" s="185" t="s">
        <v>322</v>
      </c>
    </row>
    <row r="213" spans="1:65" s="2" customFormat="1" ht="29.25">
      <c r="A213" s="35"/>
      <c r="B213" s="36"/>
      <c r="C213" s="37"/>
      <c r="D213" s="187" t="s">
        <v>142</v>
      </c>
      <c r="E213" s="37"/>
      <c r="F213" s="188" t="s">
        <v>323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142</v>
      </c>
      <c r="AU213" s="18" t="s">
        <v>84</v>
      </c>
    </row>
    <row r="214" spans="1:65" s="2" customFormat="1" ht="11.25">
      <c r="A214" s="35"/>
      <c r="B214" s="36"/>
      <c r="C214" s="37"/>
      <c r="D214" s="192" t="s">
        <v>144</v>
      </c>
      <c r="E214" s="37"/>
      <c r="F214" s="193" t="s">
        <v>324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144</v>
      </c>
      <c r="AU214" s="18" t="s">
        <v>84</v>
      </c>
    </row>
    <row r="215" spans="1:65" s="13" customFormat="1" ht="11.25">
      <c r="B215" s="194"/>
      <c r="C215" s="195"/>
      <c r="D215" s="187" t="s">
        <v>146</v>
      </c>
      <c r="E215" s="196" t="s">
        <v>19</v>
      </c>
      <c r="F215" s="197" t="s">
        <v>325</v>
      </c>
      <c r="G215" s="195"/>
      <c r="H215" s="198">
        <v>24.42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146</v>
      </c>
      <c r="AU215" s="204" t="s">
        <v>84</v>
      </c>
      <c r="AV215" s="13" t="s">
        <v>84</v>
      </c>
      <c r="AW215" s="13" t="s">
        <v>35</v>
      </c>
      <c r="AX215" s="13" t="s">
        <v>82</v>
      </c>
      <c r="AY215" s="204" t="s">
        <v>132</v>
      </c>
    </row>
    <row r="216" spans="1:65" s="2" customFormat="1" ht="16.5" customHeight="1">
      <c r="A216" s="35"/>
      <c r="B216" s="36"/>
      <c r="C216" s="174" t="s">
        <v>326</v>
      </c>
      <c r="D216" s="174" t="s">
        <v>135</v>
      </c>
      <c r="E216" s="175" t="s">
        <v>327</v>
      </c>
      <c r="F216" s="176" t="s">
        <v>328</v>
      </c>
      <c r="G216" s="177" t="s">
        <v>163</v>
      </c>
      <c r="H216" s="178">
        <v>24.42</v>
      </c>
      <c r="I216" s="179"/>
      <c r="J216" s="180">
        <f>ROUND(I216*H216,2)</f>
        <v>0</v>
      </c>
      <c r="K216" s="176" t="s">
        <v>139</v>
      </c>
      <c r="L216" s="40"/>
      <c r="M216" s="181" t="s">
        <v>19</v>
      </c>
      <c r="N216" s="182" t="s">
        <v>45</v>
      </c>
      <c r="O216" s="65"/>
      <c r="P216" s="183">
        <f>O216*H216</f>
        <v>0</v>
      </c>
      <c r="Q216" s="183">
        <v>1E-4</v>
      </c>
      <c r="R216" s="183">
        <f>Q216*H216</f>
        <v>2.4420000000000002E-3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257</v>
      </c>
      <c r="AT216" s="185" t="s">
        <v>135</v>
      </c>
      <c r="AU216" s="185" t="s">
        <v>84</v>
      </c>
      <c r="AY216" s="18" t="s">
        <v>132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82</v>
      </c>
      <c r="BK216" s="186">
        <f>ROUND(I216*H216,2)</f>
        <v>0</v>
      </c>
      <c r="BL216" s="18" t="s">
        <v>257</v>
      </c>
      <c r="BM216" s="185" t="s">
        <v>329</v>
      </c>
    </row>
    <row r="217" spans="1:65" s="2" customFormat="1" ht="19.5">
      <c r="A217" s="35"/>
      <c r="B217" s="36"/>
      <c r="C217" s="37"/>
      <c r="D217" s="187" t="s">
        <v>142</v>
      </c>
      <c r="E217" s="37"/>
      <c r="F217" s="188" t="s">
        <v>330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142</v>
      </c>
      <c r="AU217" s="18" t="s">
        <v>84</v>
      </c>
    </row>
    <row r="218" spans="1:65" s="2" customFormat="1" ht="11.25">
      <c r="A218" s="35"/>
      <c r="B218" s="36"/>
      <c r="C218" s="37"/>
      <c r="D218" s="192" t="s">
        <v>144</v>
      </c>
      <c r="E218" s="37"/>
      <c r="F218" s="193" t="s">
        <v>331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144</v>
      </c>
      <c r="AU218" s="18" t="s">
        <v>84</v>
      </c>
    </row>
    <row r="219" spans="1:65" s="2" customFormat="1" ht="24.2" customHeight="1">
      <c r="A219" s="35"/>
      <c r="B219" s="36"/>
      <c r="C219" s="174" t="s">
        <v>332</v>
      </c>
      <c r="D219" s="174" t="s">
        <v>135</v>
      </c>
      <c r="E219" s="175" t="s">
        <v>333</v>
      </c>
      <c r="F219" s="176" t="s">
        <v>334</v>
      </c>
      <c r="G219" s="177" t="s">
        <v>163</v>
      </c>
      <c r="H219" s="178">
        <v>44.712000000000003</v>
      </c>
      <c r="I219" s="179"/>
      <c r="J219" s="180">
        <f>ROUND(I219*H219,2)</f>
        <v>0</v>
      </c>
      <c r="K219" s="176" t="s">
        <v>139</v>
      </c>
      <c r="L219" s="40"/>
      <c r="M219" s="181" t="s">
        <v>19</v>
      </c>
      <c r="N219" s="182" t="s">
        <v>45</v>
      </c>
      <c r="O219" s="65"/>
      <c r="P219" s="183">
        <f>O219*H219</f>
        <v>0</v>
      </c>
      <c r="Q219" s="183">
        <v>2.1340000000000001E-2</v>
      </c>
      <c r="R219" s="183">
        <f>Q219*H219</f>
        <v>0.95415408000000013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257</v>
      </c>
      <c r="AT219" s="185" t="s">
        <v>135</v>
      </c>
      <c r="AU219" s="185" t="s">
        <v>84</v>
      </c>
      <c r="AY219" s="18" t="s">
        <v>132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82</v>
      </c>
      <c r="BK219" s="186">
        <f>ROUND(I219*H219,2)</f>
        <v>0</v>
      </c>
      <c r="BL219" s="18" t="s">
        <v>257</v>
      </c>
      <c r="BM219" s="185" t="s">
        <v>335</v>
      </c>
    </row>
    <row r="220" spans="1:65" s="2" customFormat="1" ht="19.5">
      <c r="A220" s="35"/>
      <c r="B220" s="36"/>
      <c r="C220" s="37"/>
      <c r="D220" s="187" t="s">
        <v>142</v>
      </c>
      <c r="E220" s="37"/>
      <c r="F220" s="188" t="s">
        <v>336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142</v>
      </c>
      <c r="AU220" s="18" t="s">
        <v>84</v>
      </c>
    </row>
    <row r="221" spans="1:65" s="2" customFormat="1" ht="11.25">
      <c r="A221" s="35"/>
      <c r="B221" s="36"/>
      <c r="C221" s="37"/>
      <c r="D221" s="192" t="s">
        <v>144</v>
      </c>
      <c r="E221" s="37"/>
      <c r="F221" s="193" t="s">
        <v>337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144</v>
      </c>
      <c r="AU221" s="18" t="s">
        <v>84</v>
      </c>
    </row>
    <row r="222" spans="1:65" s="13" customFormat="1" ht="11.25">
      <c r="B222" s="194"/>
      <c r="C222" s="195"/>
      <c r="D222" s="187" t="s">
        <v>146</v>
      </c>
      <c r="E222" s="196" t="s">
        <v>19</v>
      </c>
      <c r="F222" s="197" t="s">
        <v>338</v>
      </c>
      <c r="G222" s="195"/>
      <c r="H222" s="198">
        <v>12.212999999999999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146</v>
      </c>
      <c r="AU222" s="204" t="s">
        <v>84</v>
      </c>
      <c r="AV222" s="13" t="s">
        <v>84</v>
      </c>
      <c r="AW222" s="13" t="s">
        <v>35</v>
      </c>
      <c r="AX222" s="13" t="s">
        <v>74</v>
      </c>
      <c r="AY222" s="204" t="s">
        <v>132</v>
      </c>
    </row>
    <row r="223" spans="1:65" s="13" customFormat="1" ht="11.25">
      <c r="B223" s="194"/>
      <c r="C223" s="195"/>
      <c r="D223" s="187" t="s">
        <v>146</v>
      </c>
      <c r="E223" s="196" t="s">
        <v>19</v>
      </c>
      <c r="F223" s="197" t="s">
        <v>339</v>
      </c>
      <c r="G223" s="195"/>
      <c r="H223" s="198">
        <v>12.765000000000001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146</v>
      </c>
      <c r="AU223" s="204" t="s">
        <v>84</v>
      </c>
      <c r="AV223" s="13" t="s">
        <v>84</v>
      </c>
      <c r="AW223" s="13" t="s">
        <v>35</v>
      </c>
      <c r="AX223" s="13" t="s">
        <v>74</v>
      </c>
      <c r="AY223" s="204" t="s">
        <v>132</v>
      </c>
    </row>
    <row r="224" spans="1:65" s="13" customFormat="1" ht="11.25">
      <c r="B224" s="194"/>
      <c r="C224" s="195"/>
      <c r="D224" s="187" t="s">
        <v>146</v>
      </c>
      <c r="E224" s="196" t="s">
        <v>19</v>
      </c>
      <c r="F224" s="197" t="s">
        <v>340</v>
      </c>
      <c r="G224" s="195"/>
      <c r="H224" s="198">
        <v>19.734000000000002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146</v>
      </c>
      <c r="AU224" s="204" t="s">
        <v>84</v>
      </c>
      <c r="AV224" s="13" t="s">
        <v>84</v>
      </c>
      <c r="AW224" s="13" t="s">
        <v>35</v>
      </c>
      <c r="AX224" s="13" t="s">
        <v>74</v>
      </c>
      <c r="AY224" s="204" t="s">
        <v>132</v>
      </c>
    </row>
    <row r="225" spans="1:65" s="14" customFormat="1" ht="11.25">
      <c r="B225" s="215"/>
      <c r="C225" s="216"/>
      <c r="D225" s="187" t="s">
        <v>146</v>
      </c>
      <c r="E225" s="217" t="s">
        <v>19</v>
      </c>
      <c r="F225" s="218" t="s">
        <v>187</v>
      </c>
      <c r="G225" s="216"/>
      <c r="H225" s="219">
        <v>44.712000000000003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146</v>
      </c>
      <c r="AU225" s="225" t="s">
        <v>84</v>
      </c>
      <c r="AV225" s="14" t="s">
        <v>140</v>
      </c>
      <c r="AW225" s="14" t="s">
        <v>35</v>
      </c>
      <c r="AX225" s="14" t="s">
        <v>82</v>
      </c>
      <c r="AY225" s="225" t="s">
        <v>132</v>
      </c>
    </row>
    <row r="226" spans="1:65" s="2" customFormat="1" ht="24.2" customHeight="1">
      <c r="A226" s="35"/>
      <c r="B226" s="36"/>
      <c r="C226" s="174" t="s">
        <v>341</v>
      </c>
      <c r="D226" s="174" t="s">
        <v>135</v>
      </c>
      <c r="E226" s="175" t="s">
        <v>342</v>
      </c>
      <c r="F226" s="176" t="s">
        <v>343</v>
      </c>
      <c r="G226" s="177" t="s">
        <v>247</v>
      </c>
      <c r="H226" s="178">
        <v>7</v>
      </c>
      <c r="I226" s="179"/>
      <c r="J226" s="180">
        <f>ROUND(I226*H226,2)</f>
        <v>0</v>
      </c>
      <c r="K226" s="176" t="s">
        <v>139</v>
      </c>
      <c r="L226" s="40"/>
      <c r="M226" s="181" t="s">
        <v>19</v>
      </c>
      <c r="N226" s="182" t="s">
        <v>45</v>
      </c>
      <c r="O226" s="65"/>
      <c r="P226" s="183">
        <f>O226*H226</f>
        <v>0</v>
      </c>
      <c r="Q226" s="183">
        <v>2.1000000000000001E-2</v>
      </c>
      <c r="R226" s="183">
        <f>Q226*H226</f>
        <v>0.14700000000000002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257</v>
      </c>
      <c r="AT226" s="185" t="s">
        <v>135</v>
      </c>
      <c r="AU226" s="185" t="s">
        <v>84</v>
      </c>
      <c r="AY226" s="18" t="s">
        <v>132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82</v>
      </c>
      <c r="BK226" s="186">
        <f>ROUND(I226*H226,2)</f>
        <v>0</v>
      </c>
      <c r="BL226" s="18" t="s">
        <v>257</v>
      </c>
      <c r="BM226" s="185" t="s">
        <v>344</v>
      </c>
    </row>
    <row r="227" spans="1:65" s="2" customFormat="1" ht="39">
      <c r="A227" s="35"/>
      <c r="B227" s="36"/>
      <c r="C227" s="37"/>
      <c r="D227" s="187" t="s">
        <v>142</v>
      </c>
      <c r="E227" s="37"/>
      <c r="F227" s="188" t="s">
        <v>345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142</v>
      </c>
      <c r="AU227" s="18" t="s">
        <v>84</v>
      </c>
    </row>
    <row r="228" spans="1:65" s="2" customFormat="1" ht="11.25">
      <c r="A228" s="35"/>
      <c r="B228" s="36"/>
      <c r="C228" s="37"/>
      <c r="D228" s="192" t="s">
        <v>144</v>
      </c>
      <c r="E228" s="37"/>
      <c r="F228" s="193" t="s">
        <v>346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144</v>
      </c>
      <c r="AU228" s="18" t="s">
        <v>84</v>
      </c>
    </row>
    <row r="229" spans="1:65" s="2" customFormat="1" ht="24.2" customHeight="1">
      <c r="A229" s="35"/>
      <c r="B229" s="36"/>
      <c r="C229" s="174" t="s">
        <v>347</v>
      </c>
      <c r="D229" s="174" t="s">
        <v>135</v>
      </c>
      <c r="E229" s="175" t="s">
        <v>348</v>
      </c>
      <c r="F229" s="176" t="s">
        <v>349</v>
      </c>
      <c r="G229" s="177" t="s">
        <v>150</v>
      </c>
      <c r="H229" s="178">
        <v>1.6259999999999999</v>
      </c>
      <c r="I229" s="179"/>
      <c r="J229" s="180">
        <f>ROUND(I229*H229,2)</f>
        <v>0</v>
      </c>
      <c r="K229" s="176" t="s">
        <v>139</v>
      </c>
      <c r="L229" s="40"/>
      <c r="M229" s="181" t="s">
        <v>19</v>
      </c>
      <c r="N229" s="182" t="s">
        <v>45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257</v>
      </c>
      <c r="AT229" s="185" t="s">
        <v>135</v>
      </c>
      <c r="AU229" s="185" t="s">
        <v>84</v>
      </c>
      <c r="AY229" s="18" t="s">
        <v>132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82</v>
      </c>
      <c r="BK229" s="186">
        <f>ROUND(I229*H229,2)</f>
        <v>0</v>
      </c>
      <c r="BL229" s="18" t="s">
        <v>257</v>
      </c>
      <c r="BM229" s="185" t="s">
        <v>350</v>
      </c>
    </row>
    <row r="230" spans="1:65" s="2" customFormat="1" ht="39">
      <c r="A230" s="35"/>
      <c r="B230" s="36"/>
      <c r="C230" s="37"/>
      <c r="D230" s="187" t="s">
        <v>142</v>
      </c>
      <c r="E230" s="37"/>
      <c r="F230" s="188" t="s">
        <v>351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142</v>
      </c>
      <c r="AU230" s="18" t="s">
        <v>84</v>
      </c>
    </row>
    <row r="231" spans="1:65" s="2" customFormat="1" ht="11.25">
      <c r="A231" s="35"/>
      <c r="B231" s="36"/>
      <c r="C231" s="37"/>
      <c r="D231" s="192" t="s">
        <v>144</v>
      </c>
      <c r="E231" s="37"/>
      <c r="F231" s="193" t="s">
        <v>352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144</v>
      </c>
      <c r="AU231" s="18" t="s">
        <v>84</v>
      </c>
    </row>
    <row r="232" spans="1:65" s="2" customFormat="1" ht="24.2" customHeight="1">
      <c r="A232" s="35"/>
      <c r="B232" s="36"/>
      <c r="C232" s="174" t="s">
        <v>353</v>
      </c>
      <c r="D232" s="174" t="s">
        <v>135</v>
      </c>
      <c r="E232" s="175" t="s">
        <v>354</v>
      </c>
      <c r="F232" s="176" t="s">
        <v>355</v>
      </c>
      <c r="G232" s="177" t="s">
        <v>150</v>
      </c>
      <c r="H232" s="178">
        <v>1.6259999999999999</v>
      </c>
      <c r="I232" s="179"/>
      <c r="J232" s="180">
        <f>ROUND(I232*H232,2)</f>
        <v>0</v>
      </c>
      <c r="K232" s="176" t="s">
        <v>139</v>
      </c>
      <c r="L232" s="40"/>
      <c r="M232" s="181" t="s">
        <v>19</v>
      </c>
      <c r="N232" s="182" t="s">
        <v>45</v>
      </c>
      <c r="O232" s="65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257</v>
      </c>
      <c r="AT232" s="185" t="s">
        <v>135</v>
      </c>
      <c r="AU232" s="185" t="s">
        <v>84</v>
      </c>
      <c r="AY232" s="18" t="s">
        <v>132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82</v>
      </c>
      <c r="BK232" s="186">
        <f>ROUND(I232*H232,2)</f>
        <v>0</v>
      </c>
      <c r="BL232" s="18" t="s">
        <v>257</v>
      </c>
      <c r="BM232" s="185" t="s">
        <v>356</v>
      </c>
    </row>
    <row r="233" spans="1:65" s="2" customFormat="1" ht="39">
      <c r="A233" s="35"/>
      <c r="B233" s="36"/>
      <c r="C233" s="37"/>
      <c r="D233" s="187" t="s">
        <v>142</v>
      </c>
      <c r="E233" s="37"/>
      <c r="F233" s="188" t="s">
        <v>357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142</v>
      </c>
      <c r="AU233" s="18" t="s">
        <v>84</v>
      </c>
    </row>
    <row r="234" spans="1:65" s="2" customFormat="1" ht="11.25">
      <c r="A234" s="35"/>
      <c r="B234" s="36"/>
      <c r="C234" s="37"/>
      <c r="D234" s="192" t="s">
        <v>144</v>
      </c>
      <c r="E234" s="37"/>
      <c r="F234" s="193" t="s">
        <v>358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144</v>
      </c>
      <c r="AU234" s="18" t="s">
        <v>84</v>
      </c>
    </row>
    <row r="235" spans="1:65" s="12" customFormat="1" ht="22.9" customHeight="1">
      <c r="B235" s="158"/>
      <c r="C235" s="159"/>
      <c r="D235" s="160" t="s">
        <v>73</v>
      </c>
      <c r="E235" s="172" t="s">
        <v>359</v>
      </c>
      <c r="F235" s="172" t="s">
        <v>360</v>
      </c>
      <c r="G235" s="159"/>
      <c r="H235" s="159"/>
      <c r="I235" s="162"/>
      <c r="J235" s="173">
        <f>BK235</f>
        <v>0</v>
      </c>
      <c r="K235" s="159"/>
      <c r="L235" s="164"/>
      <c r="M235" s="165"/>
      <c r="N235" s="166"/>
      <c r="O235" s="166"/>
      <c r="P235" s="167">
        <f>SUM(P236:P304)</f>
        <v>0</v>
      </c>
      <c r="Q235" s="166"/>
      <c r="R235" s="167">
        <f>SUM(R236:R304)</f>
        <v>0.22529999999999997</v>
      </c>
      <c r="S235" s="166"/>
      <c r="T235" s="168">
        <f>SUM(T236:T304)</f>
        <v>0.192</v>
      </c>
      <c r="AR235" s="169" t="s">
        <v>84</v>
      </c>
      <c r="AT235" s="170" t="s">
        <v>73</v>
      </c>
      <c r="AU235" s="170" t="s">
        <v>82</v>
      </c>
      <c r="AY235" s="169" t="s">
        <v>132</v>
      </c>
      <c r="BK235" s="171">
        <f>SUM(BK236:BK304)</f>
        <v>0</v>
      </c>
    </row>
    <row r="236" spans="1:65" s="2" customFormat="1" ht="24.2" customHeight="1">
      <c r="A236" s="35"/>
      <c r="B236" s="36"/>
      <c r="C236" s="174" t="s">
        <v>361</v>
      </c>
      <c r="D236" s="174" t="s">
        <v>135</v>
      </c>
      <c r="E236" s="175" t="s">
        <v>362</v>
      </c>
      <c r="F236" s="176" t="s">
        <v>363</v>
      </c>
      <c r="G236" s="177" t="s">
        <v>247</v>
      </c>
      <c r="H236" s="178">
        <v>1</v>
      </c>
      <c r="I236" s="179"/>
      <c r="J236" s="180">
        <f>ROUND(I236*H236,2)</f>
        <v>0</v>
      </c>
      <c r="K236" s="176" t="s">
        <v>139</v>
      </c>
      <c r="L236" s="40"/>
      <c r="M236" s="181" t="s">
        <v>19</v>
      </c>
      <c r="N236" s="182" t="s">
        <v>45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257</v>
      </c>
      <c r="AT236" s="185" t="s">
        <v>135</v>
      </c>
      <c r="AU236" s="185" t="s">
        <v>84</v>
      </c>
      <c r="AY236" s="18" t="s">
        <v>132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82</v>
      </c>
      <c r="BK236" s="186">
        <f>ROUND(I236*H236,2)</f>
        <v>0</v>
      </c>
      <c r="BL236" s="18" t="s">
        <v>257</v>
      </c>
      <c r="BM236" s="185" t="s">
        <v>364</v>
      </c>
    </row>
    <row r="237" spans="1:65" s="2" customFormat="1" ht="19.5">
      <c r="A237" s="35"/>
      <c r="B237" s="36"/>
      <c r="C237" s="37"/>
      <c r="D237" s="187" t="s">
        <v>142</v>
      </c>
      <c r="E237" s="37"/>
      <c r="F237" s="188" t="s">
        <v>365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142</v>
      </c>
      <c r="AU237" s="18" t="s">
        <v>84</v>
      </c>
    </row>
    <row r="238" spans="1:65" s="2" customFormat="1" ht="11.25">
      <c r="A238" s="35"/>
      <c r="B238" s="36"/>
      <c r="C238" s="37"/>
      <c r="D238" s="192" t="s">
        <v>144</v>
      </c>
      <c r="E238" s="37"/>
      <c r="F238" s="193" t="s">
        <v>366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144</v>
      </c>
      <c r="AU238" s="18" t="s">
        <v>84</v>
      </c>
    </row>
    <row r="239" spans="1:65" s="15" customFormat="1" ht="11.25">
      <c r="B239" s="226"/>
      <c r="C239" s="227"/>
      <c r="D239" s="187" t="s">
        <v>146</v>
      </c>
      <c r="E239" s="228" t="s">
        <v>19</v>
      </c>
      <c r="F239" s="229" t="s">
        <v>367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AT239" s="235" t="s">
        <v>146</v>
      </c>
      <c r="AU239" s="235" t="s">
        <v>84</v>
      </c>
      <c r="AV239" s="15" t="s">
        <v>82</v>
      </c>
      <c r="AW239" s="15" t="s">
        <v>35</v>
      </c>
      <c r="AX239" s="15" t="s">
        <v>74</v>
      </c>
      <c r="AY239" s="235" t="s">
        <v>132</v>
      </c>
    </row>
    <row r="240" spans="1:65" s="13" customFormat="1" ht="11.25">
      <c r="B240" s="194"/>
      <c r="C240" s="195"/>
      <c r="D240" s="187" t="s">
        <v>146</v>
      </c>
      <c r="E240" s="196" t="s">
        <v>19</v>
      </c>
      <c r="F240" s="197" t="s">
        <v>82</v>
      </c>
      <c r="G240" s="195"/>
      <c r="H240" s="198">
        <v>1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146</v>
      </c>
      <c r="AU240" s="204" t="s">
        <v>84</v>
      </c>
      <c r="AV240" s="13" t="s">
        <v>84</v>
      </c>
      <c r="AW240" s="13" t="s">
        <v>35</v>
      </c>
      <c r="AX240" s="13" t="s">
        <v>82</v>
      </c>
      <c r="AY240" s="204" t="s">
        <v>132</v>
      </c>
    </row>
    <row r="241" spans="1:65" s="2" customFormat="1" ht="33" customHeight="1">
      <c r="A241" s="35"/>
      <c r="B241" s="36"/>
      <c r="C241" s="205" t="s">
        <v>368</v>
      </c>
      <c r="D241" s="205" t="s">
        <v>155</v>
      </c>
      <c r="E241" s="206" t="s">
        <v>369</v>
      </c>
      <c r="F241" s="207" t="s">
        <v>370</v>
      </c>
      <c r="G241" s="208" t="s">
        <v>247</v>
      </c>
      <c r="H241" s="209">
        <v>1</v>
      </c>
      <c r="I241" s="210"/>
      <c r="J241" s="211">
        <f>ROUND(I241*H241,2)</f>
        <v>0</v>
      </c>
      <c r="K241" s="207" t="s">
        <v>139</v>
      </c>
      <c r="L241" s="212"/>
      <c r="M241" s="213" t="s">
        <v>19</v>
      </c>
      <c r="N241" s="214" t="s">
        <v>45</v>
      </c>
      <c r="O241" s="65"/>
      <c r="P241" s="183">
        <f>O241*H241</f>
        <v>0</v>
      </c>
      <c r="Q241" s="183">
        <v>1.95E-2</v>
      </c>
      <c r="R241" s="183">
        <f>Q241*H241</f>
        <v>1.95E-2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371</v>
      </c>
      <c r="AT241" s="185" t="s">
        <v>155</v>
      </c>
      <c r="AU241" s="185" t="s">
        <v>84</v>
      </c>
      <c r="AY241" s="18" t="s">
        <v>132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82</v>
      </c>
      <c r="BK241" s="186">
        <f>ROUND(I241*H241,2)</f>
        <v>0</v>
      </c>
      <c r="BL241" s="18" t="s">
        <v>257</v>
      </c>
      <c r="BM241" s="185" t="s">
        <v>372</v>
      </c>
    </row>
    <row r="242" spans="1:65" s="2" customFormat="1" ht="19.5">
      <c r="A242" s="35"/>
      <c r="B242" s="36"/>
      <c r="C242" s="37"/>
      <c r="D242" s="187" t="s">
        <v>142</v>
      </c>
      <c r="E242" s="37"/>
      <c r="F242" s="188" t="s">
        <v>370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142</v>
      </c>
      <c r="AU242" s="18" t="s">
        <v>84</v>
      </c>
    </row>
    <row r="243" spans="1:65" s="2" customFormat="1" ht="11.25">
      <c r="A243" s="35"/>
      <c r="B243" s="36"/>
      <c r="C243" s="37"/>
      <c r="D243" s="192" t="s">
        <v>144</v>
      </c>
      <c r="E243" s="37"/>
      <c r="F243" s="193" t="s">
        <v>373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144</v>
      </c>
      <c r="AU243" s="18" t="s">
        <v>84</v>
      </c>
    </row>
    <row r="244" spans="1:65" s="2" customFormat="1" ht="24.2" customHeight="1">
      <c r="A244" s="35"/>
      <c r="B244" s="36"/>
      <c r="C244" s="174" t="s">
        <v>371</v>
      </c>
      <c r="D244" s="174" t="s">
        <v>135</v>
      </c>
      <c r="E244" s="175" t="s">
        <v>374</v>
      </c>
      <c r="F244" s="176" t="s">
        <v>375</v>
      </c>
      <c r="G244" s="177" t="s">
        <v>247</v>
      </c>
      <c r="H244" s="178">
        <v>1</v>
      </c>
      <c r="I244" s="179"/>
      <c r="J244" s="180">
        <f>ROUND(I244*H244,2)</f>
        <v>0</v>
      </c>
      <c r="K244" s="176" t="s">
        <v>139</v>
      </c>
      <c r="L244" s="40"/>
      <c r="M244" s="181" t="s">
        <v>19</v>
      </c>
      <c r="N244" s="182" t="s">
        <v>45</v>
      </c>
      <c r="O244" s="65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257</v>
      </c>
      <c r="AT244" s="185" t="s">
        <v>135</v>
      </c>
      <c r="AU244" s="185" t="s">
        <v>84</v>
      </c>
      <c r="AY244" s="18" t="s">
        <v>132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82</v>
      </c>
      <c r="BK244" s="186">
        <f>ROUND(I244*H244,2)</f>
        <v>0</v>
      </c>
      <c r="BL244" s="18" t="s">
        <v>257</v>
      </c>
      <c r="BM244" s="185" t="s">
        <v>376</v>
      </c>
    </row>
    <row r="245" spans="1:65" s="2" customFormat="1" ht="29.25">
      <c r="A245" s="35"/>
      <c r="B245" s="36"/>
      <c r="C245" s="37"/>
      <c r="D245" s="187" t="s">
        <v>142</v>
      </c>
      <c r="E245" s="37"/>
      <c r="F245" s="188" t="s">
        <v>377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142</v>
      </c>
      <c r="AU245" s="18" t="s">
        <v>84</v>
      </c>
    </row>
    <row r="246" spans="1:65" s="2" customFormat="1" ht="11.25">
      <c r="A246" s="35"/>
      <c r="B246" s="36"/>
      <c r="C246" s="37"/>
      <c r="D246" s="192" t="s">
        <v>144</v>
      </c>
      <c r="E246" s="37"/>
      <c r="F246" s="193" t="s">
        <v>378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144</v>
      </c>
      <c r="AU246" s="18" t="s">
        <v>84</v>
      </c>
    </row>
    <row r="247" spans="1:65" s="15" customFormat="1" ht="11.25">
      <c r="B247" s="226"/>
      <c r="C247" s="227"/>
      <c r="D247" s="187" t="s">
        <v>146</v>
      </c>
      <c r="E247" s="228" t="s">
        <v>19</v>
      </c>
      <c r="F247" s="229" t="s">
        <v>367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146</v>
      </c>
      <c r="AU247" s="235" t="s">
        <v>84</v>
      </c>
      <c r="AV247" s="15" t="s">
        <v>82</v>
      </c>
      <c r="AW247" s="15" t="s">
        <v>35</v>
      </c>
      <c r="AX247" s="15" t="s">
        <v>74</v>
      </c>
      <c r="AY247" s="235" t="s">
        <v>132</v>
      </c>
    </row>
    <row r="248" spans="1:65" s="13" customFormat="1" ht="11.25">
      <c r="B248" s="194"/>
      <c r="C248" s="195"/>
      <c r="D248" s="187" t="s">
        <v>146</v>
      </c>
      <c r="E248" s="196" t="s">
        <v>19</v>
      </c>
      <c r="F248" s="197" t="s">
        <v>82</v>
      </c>
      <c r="G248" s="195"/>
      <c r="H248" s="198">
        <v>1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146</v>
      </c>
      <c r="AU248" s="204" t="s">
        <v>84</v>
      </c>
      <c r="AV248" s="13" t="s">
        <v>84</v>
      </c>
      <c r="AW248" s="13" t="s">
        <v>35</v>
      </c>
      <c r="AX248" s="13" t="s">
        <v>82</v>
      </c>
      <c r="AY248" s="204" t="s">
        <v>132</v>
      </c>
    </row>
    <row r="249" spans="1:65" s="2" customFormat="1" ht="33" customHeight="1">
      <c r="A249" s="35"/>
      <c r="B249" s="36"/>
      <c r="C249" s="205" t="s">
        <v>379</v>
      </c>
      <c r="D249" s="205" t="s">
        <v>155</v>
      </c>
      <c r="E249" s="206" t="s">
        <v>380</v>
      </c>
      <c r="F249" s="207" t="s">
        <v>381</v>
      </c>
      <c r="G249" s="208" t="s">
        <v>247</v>
      </c>
      <c r="H249" s="209">
        <v>1</v>
      </c>
      <c r="I249" s="210"/>
      <c r="J249" s="211">
        <f>ROUND(I249*H249,2)</f>
        <v>0</v>
      </c>
      <c r="K249" s="207" t="s">
        <v>139</v>
      </c>
      <c r="L249" s="212"/>
      <c r="M249" s="213" t="s">
        <v>19</v>
      </c>
      <c r="N249" s="214" t="s">
        <v>45</v>
      </c>
      <c r="O249" s="65"/>
      <c r="P249" s="183">
        <f>O249*H249</f>
        <v>0</v>
      </c>
      <c r="Q249" s="183">
        <v>4.2999999999999997E-2</v>
      </c>
      <c r="R249" s="183">
        <f>Q249*H249</f>
        <v>4.2999999999999997E-2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371</v>
      </c>
      <c r="AT249" s="185" t="s">
        <v>155</v>
      </c>
      <c r="AU249" s="185" t="s">
        <v>84</v>
      </c>
      <c r="AY249" s="18" t="s">
        <v>132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82</v>
      </c>
      <c r="BK249" s="186">
        <f>ROUND(I249*H249,2)</f>
        <v>0</v>
      </c>
      <c r="BL249" s="18" t="s">
        <v>257</v>
      </c>
      <c r="BM249" s="185" t="s">
        <v>382</v>
      </c>
    </row>
    <row r="250" spans="1:65" s="2" customFormat="1" ht="19.5">
      <c r="A250" s="35"/>
      <c r="B250" s="36"/>
      <c r="C250" s="37"/>
      <c r="D250" s="187" t="s">
        <v>142</v>
      </c>
      <c r="E250" s="37"/>
      <c r="F250" s="188" t="s">
        <v>381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142</v>
      </c>
      <c r="AU250" s="18" t="s">
        <v>84</v>
      </c>
    </row>
    <row r="251" spans="1:65" s="2" customFormat="1" ht="11.25">
      <c r="A251" s="35"/>
      <c r="B251" s="36"/>
      <c r="C251" s="37"/>
      <c r="D251" s="192" t="s">
        <v>144</v>
      </c>
      <c r="E251" s="37"/>
      <c r="F251" s="193" t="s">
        <v>383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144</v>
      </c>
      <c r="AU251" s="18" t="s">
        <v>84</v>
      </c>
    </row>
    <row r="252" spans="1:65" s="2" customFormat="1" ht="16.5" customHeight="1">
      <c r="A252" s="35"/>
      <c r="B252" s="36"/>
      <c r="C252" s="174" t="s">
        <v>384</v>
      </c>
      <c r="D252" s="174" t="s">
        <v>135</v>
      </c>
      <c r="E252" s="175" t="s">
        <v>385</v>
      </c>
      <c r="F252" s="176" t="s">
        <v>386</v>
      </c>
      <c r="G252" s="177" t="s">
        <v>247</v>
      </c>
      <c r="H252" s="178">
        <v>2</v>
      </c>
      <c r="I252" s="179"/>
      <c r="J252" s="180">
        <f>ROUND(I252*H252,2)</f>
        <v>0</v>
      </c>
      <c r="K252" s="176" t="s">
        <v>139</v>
      </c>
      <c r="L252" s="40"/>
      <c r="M252" s="181" t="s">
        <v>19</v>
      </c>
      <c r="N252" s="182" t="s">
        <v>45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257</v>
      </c>
      <c r="AT252" s="185" t="s">
        <v>135</v>
      </c>
      <c r="AU252" s="185" t="s">
        <v>84</v>
      </c>
      <c r="AY252" s="18" t="s">
        <v>132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82</v>
      </c>
      <c r="BK252" s="186">
        <f>ROUND(I252*H252,2)</f>
        <v>0</v>
      </c>
      <c r="BL252" s="18" t="s">
        <v>257</v>
      </c>
      <c r="BM252" s="185" t="s">
        <v>387</v>
      </c>
    </row>
    <row r="253" spans="1:65" s="2" customFormat="1" ht="11.25">
      <c r="A253" s="35"/>
      <c r="B253" s="36"/>
      <c r="C253" s="37"/>
      <c r="D253" s="187" t="s">
        <v>142</v>
      </c>
      <c r="E253" s="37"/>
      <c r="F253" s="188" t="s">
        <v>388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142</v>
      </c>
      <c r="AU253" s="18" t="s">
        <v>84</v>
      </c>
    </row>
    <row r="254" spans="1:65" s="2" customFormat="1" ht="11.25">
      <c r="A254" s="35"/>
      <c r="B254" s="36"/>
      <c r="C254" s="37"/>
      <c r="D254" s="192" t="s">
        <v>144</v>
      </c>
      <c r="E254" s="37"/>
      <c r="F254" s="193" t="s">
        <v>389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144</v>
      </c>
      <c r="AU254" s="18" t="s">
        <v>84</v>
      </c>
    </row>
    <row r="255" spans="1:65" s="2" customFormat="1" ht="16.5" customHeight="1">
      <c r="A255" s="35"/>
      <c r="B255" s="36"/>
      <c r="C255" s="205" t="s">
        <v>390</v>
      </c>
      <c r="D255" s="205" t="s">
        <v>155</v>
      </c>
      <c r="E255" s="206" t="s">
        <v>391</v>
      </c>
      <c r="F255" s="207" t="s">
        <v>392</v>
      </c>
      <c r="G255" s="208" t="s">
        <v>247</v>
      </c>
      <c r="H255" s="209">
        <v>1</v>
      </c>
      <c r="I255" s="210"/>
      <c r="J255" s="211">
        <f>ROUND(I255*H255,2)</f>
        <v>0</v>
      </c>
      <c r="K255" s="207" t="s">
        <v>139</v>
      </c>
      <c r="L255" s="212"/>
      <c r="M255" s="213" t="s">
        <v>19</v>
      </c>
      <c r="N255" s="214" t="s">
        <v>45</v>
      </c>
      <c r="O255" s="65"/>
      <c r="P255" s="183">
        <f>O255*H255</f>
        <v>0</v>
      </c>
      <c r="Q255" s="183">
        <v>1.4999999999999999E-4</v>
      </c>
      <c r="R255" s="183">
        <f>Q255*H255</f>
        <v>1.4999999999999999E-4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371</v>
      </c>
      <c r="AT255" s="185" t="s">
        <v>155</v>
      </c>
      <c r="AU255" s="185" t="s">
        <v>84</v>
      </c>
      <c r="AY255" s="18" t="s">
        <v>132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82</v>
      </c>
      <c r="BK255" s="186">
        <f>ROUND(I255*H255,2)</f>
        <v>0</v>
      </c>
      <c r="BL255" s="18" t="s">
        <v>257</v>
      </c>
      <c r="BM255" s="185" t="s">
        <v>393</v>
      </c>
    </row>
    <row r="256" spans="1:65" s="2" customFormat="1" ht="11.25">
      <c r="A256" s="35"/>
      <c r="B256" s="36"/>
      <c r="C256" s="37"/>
      <c r="D256" s="187" t="s">
        <v>142</v>
      </c>
      <c r="E256" s="37"/>
      <c r="F256" s="188" t="s">
        <v>392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142</v>
      </c>
      <c r="AU256" s="18" t="s">
        <v>84</v>
      </c>
    </row>
    <row r="257" spans="1:65" s="2" customFormat="1" ht="11.25">
      <c r="A257" s="35"/>
      <c r="B257" s="36"/>
      <c r="C257" s="37"/>
      <c r="D257" s="192" t="s">
        <v>144</v>
      </c>
      <c r="E257" s="37"/>
      <c r="F257" s="193" t="s">
        <v>394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144</v>
      </c>
      <c r="AU257" s="18" t="s">
        <v>84</v>
      </c>
    </row>
    <row r="258" spans="1:65" s="2" customFormat="1" ht="16.5" customHeight="1">
      <c r="A258" s="35"/>
      <c r="B258" s="36"/>
      <c r="C258" s="205" t="s">
        <v>395</v>
      </c>
      <c r="D258" s="205" t="s">
        <v>155</v>
      </c>
      <c r="E258" s="206" t="s">
        <v>396</v>
      </c>
      <c r="F258" s="207" t="s">
        <v>397</v>
      </c>
      <c r="G258" s="208" t="s">
        <v>247</v>
      </c>
      <c r="H258" s="209">
        <v>1</v>
      </c>
      <c r="I258" s="210"/>
      <c r="J258" s="211">
        <f>ROUND(I258*H258,2)</f>
        <v>0</v>
      </c>
      <c r="K258" s="207" t="s">
        <v>139</v>
      </c>
      <c r="L258" s="212"/>
      <c r="M258" s="213" t="s">
        <v>19</v>
      </c>
      <c r="N258" s="214" t="s">
        <v>45</v>
      </c>
      <c r="O258" s="65"/>
      <c r="P258" s="183">
        <f>O258*H258</f>
        <v>0</v>
      </c>
      <c r="Q258" s="183">
        <v>1.4999999999999999E-4</v>
      </c>
      <c r="R258" s="183">
        <f>Q258*H258</f>
        <v>1.4999999999999999E-4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371</v>
      </c>
      <c r="AT258" s="185" t="s">
        <v>155</v>
      </c>
      <c r="AU258" s="185" t="s">
        <v>84</v>
      </c>
      <c r="AY258" s="18" t="s">
        <v>132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82</v>
      </c>
      <c r="BK258" s="186">
        <f>ROUND(I258*H258,2)</f>
        <v>0</v>
      </c>
      <c r="BL258" s="18" t="s">
        <v>257</v>
      </c>
      <c r="BM258" s="185" t="s">
        <v>398</v>
      </c>
    </row>
    <row r="259" spans="1:65" s="2" customFormat="1" ht="11.25">
      <c r="A259" s="35"/>
      <c r="B259" s="36"/>
      <c r="C259" s="37"/>
      <c r="D259" s="187" t="s">
        <v>142</v>
      </c>
      <c r="E259" s="37"/>
      <c r="F259" s="188" t="s">
        <v>397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142</v>
      </c>
      <c r="AU259" s="18" t="s">
        <v>84</v>
      </c>
    </row>
    <row r="260" spans="1:65" s="2" customFormat="1" ht="11.25">
      <c r="A260" s="35"/>
      <c r="B260" s="36"/>
      <c r="C260" s="37"/>
      <c r="D260" s="192" t="s">
        <v>144</v>
      </c>
      <c r="E260" s="37"/>
      <c r="F260" s="193" t="s">
        <v>399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144</v>
      </c>
      <c r="AU260" s="18" t="s">
        <v>84</v>
      </c>
    </row>
    <row r="261" spans="1:65" s="2" customFormat="1" ht="21.75" customHeight="1">
      <c r="A261" s="35"/>
      <c r="B261" s="36"/>
      <c r="C261" s="174" t="s">
        <v>400</v>
      </c>
      <c r="D261" s="174" t="s">
        <v>135</v>
      </c>
      <c r="E261" s="175" t="s">
        <v>401</v>
      </c>
      <c r="F261" s="176" t="s">
        <v>402</v>
      </c>
      <c r="G261" s="177" t="s">
        <v>247</v>
      </c>
      <c r="H261" s="178">
        <v>2</v>
      </c>
      <c r="I261" s="179"/>
      <c r="J261" s="180">
        <f>ROUND(I261*H261,2)</f>
        <v>0</v>
      </c>
      <c r="K261" s="176" t="s">
        <v>139</v>
      </c>
      <c r="L261" s="40"/>
      <c r="M261" s="181" t="s">
        <v>19</v>
      </c>
      <c r="N261" s="182" t="s">
        <v>45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257</v>
      </c>
      <c r="AT261" s="185" t="s">
        <v>135</v>
      </c>
      <c r="AU261" s="185" t="s">
        <v>84</v>
      </c>
      <c r="AY261" s="18" t="s">
        <v>132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82</v>
      </c>
      <c r="BK261" s="186">
        <f>ROUND(I261*H261,2)</f>
        <v>0</v>
      </c>
      <c r="BL261" s="18" t="s">
        <v>257</v>
      </c>
      <c r="BM261" s="185" t="s">
        <v>403</v>
      </c>
    </row>
    <row r="262" spans="1:65" s="2" customFormat="1" ht="19.5">
      <c r="A262" s="35"/>
      <c r="B262" s="36"/>
      <c r="C262" s="37"/>
      <c r="D262" s="187" t="s">
        <v>142</v>
      </c>
      <c r="E262" s="37"/>
      <c r="F262" s="188" t="s">
        <v>404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142</v>
      </c>
      <c r="AU262" s="18" t="s">
        <v>84</v>
      </c>
    </row>
    <row r="263" spans="1:65" s="2" customFormat="1" ht="11.25">
      <c r="A263" s="35"/>
      <c r="B263" s="36"/>
      <c r="C263" s="37"/>
      <c r="D263" s="192" t="s">
        <v>144</v>
      </c>
      <c r="E263" s="37"/>
      <c r="F263" s="193" t="s">
        <v>405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144</v>
      </c>
      <c r="AU263" s="18" t="s">
        <v>84</v>
      </c>
    </row>
    <row r="264" spans="1:65" s="2" customFormat="1" ht="24.2" customHeight="1">
      <c r="A264" s="35"/>
      <c r="B264" s="36"/>
      <c r="C264" s="205" t="s">
        <v>406</v>
      </c>
      <c r="D264" s="205" t="s">
        <v>155</v>
      </c>
      <c r="E264" s="206" t="s">
        <v>407</v>
      </c>
      <c r="F264" s="207" t="s">
        <v>408</v>
      </c>
      <c r="G264" s="208" t="s">
        <v>247</v>
      </c>
      <c r="H264" s="209">
        <v>2</v>
      </c>
      <c r="I264" s="210"/>
      <c r="J264" s="211">
        <f>ROUND(I264*H264,2)</f>
        <v>0</v>
      </c>
      <c r="K264" s="207" t="s">
        <v>139</v>
      </c>
      <c r="L264" s="212"/>
      <c r="M264" s="213" t="s">
        <v>19</v>
      </c>
      <c r="N264" s="214" t="s">
        <v>45</v>
      </c>
      <c r="O264" s="65"/>
      <c r="P264" s="183">
        <f>O264*H264</f>
        <v>0</v>
      </c>
      <c r="Q264" s="183">
        <v>1.1999999999999999E-3</v>
      </c>
      <c r="R264" s="183">
        <f>Q264*H264</f>
        <v>2.3999999999999998E-3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371</v>
      </c>
      <c r="AT264" s="185" t="s">
        <v>155</v>
      </c>
      <c r="AU264" s="185" t="s">
        <v>84</v>
      </c>
      <c r="AY264" s="18" t="s">
        <v>132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82</v>
      </c>
      <c r="BK264" s="186">
        <f>ROUND(I264*H264,2)</f>
        <v>0</v>
      </c>
      <c r="BL264" s="18" t="s">
        <v>257</v>
      </c>
      <c r="BM264" s="185" t="s">
        <v>409</v>
      </c>
    </row>
    <row r="265" spans="1:65" s="2" customFormat="1" ht="11.25">
      <c r="A265" s="35"/>
      <c r="B265" s="36"/>
      <c r="C265" s="37"/>
      <c r="D265" s="187" t="s">
        <v>142</v>
      </c>
      <c r="E265" s="37"/>
      <c r="F265" s="188" t="s">
        <v>408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142</v>
      </c>
      <c r="AU265" s="18" t="s">
        <v>84</v>
      </c>
    </row>
    <row r="266" spans="1:65" s="2" customFormat="1" ht="11.25">
      <c r="A266" s="35"/>
      <c r="B266" s="36"/>
      <c r="C266" s="37"/>
      <c r="D266" s="192" t="s">
        <v>144</v>
      </c>
      <c r="E266" s="37"/>
      <c r="F266" s="193" t="s">
        <v>410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144</v>
      </c>
      <c r="AU266" s="18" t="s">
        <v>84</v>
      </c>
    </row>
    <row r="267" spans="1:65" s="2" customFormat="1" ht="16.5" customHeight="1">
      <c r="A267" s="35"/>
      <c r="B267" s="36"/>
      <c r="C267" s="174" t="s">
        <v>411</v>
      </c>
      <c r="D267" s="174" t="s">
        <v>135</v>
      </c>
      <c r="E267" s="175" t="s">
        <v>412</v>
      </c>
      <c r="F267" s="176" t="s">
        <v>413</v>
      </c>
      <c r="G267" s="177" t="s">
        <v>247</v>
      </c>
      <c r="H267" s="178">
        <v>1</v>
      </c>
      <c r="I267" s="179"/>
      <c r="J267" s="180">
        <f>ROUND(I267*H267,2)</f>
        <v>0</v>
      </c>
      <c r="K267" s="176" t="s">
        <v>19</v>
      </c>
      <c r="L267" s="40"/>
      <c r="M267" s="181" t="s">
        <v>19</v>
      </c>
      <c r="N267" s="182" t="s">
        <v>45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257</v>
      </c>
      <c r="AT267" s="185" t="s">
        <v>135</v>
      </c>
      <c r="AU267" s="185" t="s">
        <v>84</v>
      </c>
      <c r="AY267" s="18" t="s">
        <v>132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82</v>
      </c>
      <c r="BK267" s="186">
        <f>ROUND(I267*H267,2)</f>
        <v>0</v>
      </c>
      <c r="BL267" s="18" t="s">
        <v>257</v>
      </c>
      <c r="BM267" s="185" t="s">
        <v>414</v>
      </c>
    </row>
    <row r="268" spans="1:65" s="2" customFormat="1" ht="11.25">
      <c r="A268" s="35"/>
      <c r="B268" s="36"/>
      <c r="C268" s="37"/>
      <c r="D268" s="187" t="s">
        <v>142</v>
      </c>
      <c r="E268" s="37"/>
      <c r="F268" s="188" t="s">
        <v>415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142</v>
      </c>
      <c r="AU268" s="18" t="s">
        <v>84</v>
      </c>
    </row>
    <row r="269" spans="1:65" s="2" customFormat="1" ht="16.5" customHeight="1">
      <c r="A269" s="35"/>
      <c r="B269" s="36"/>
      <c r="C269" s="205" t="s">
        <v>416</v>
      </c>
      <c r="D269" s="205" t="s">
        <v>155</v>
      </c>
      <c r="E269" s="206" t="s">
        <v>417</v>
      </c>
      <c r="F269" s="207" t="s">
        <v>418</v>
      </c>
      <c r="G269" s="208" t="s">
        <v>247</v>
      </c>
      <c r="H269" s="209">
        <v>1</v>
      </c>
      <c r="I269" s="210"/>
      <c r="J269" s="211">
        <f>ROUND(I269*H269,2)</f>
        <v>0</v>
      </c>
      <c r="K269" s="207" t="s">
        <v>19</v>
      </c>
      <c r="L269" s="212"/>
      <c r="M269" s="213" t="s">
        <v>19</v>
      </c>
      <c r="N269" s="214" t="s">
        <v>45</v>
      </c>
      <c r="O269" s="65"/>
      <c r="P269" s="183">
        <f>O269*H269</f>
        <v>0</v>
      </c>
      <c r="Q269" s="183">
        <v>2.2000000000000001E-3</v>
      </c>
      <c r="R269" s="183">
        <f>Q269*H269</f>
        <v>2.2000000000000001E-3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371</v>
      </c>
      <c r="AT269" s="185" t="s">
        <v>155</v>
      </c>
      <c r="AU269" s="185" t="s">
        <v>84</v>
      </c>
      <c r="AY269" s="18" t="s">
        <v>132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82</v>
      </c>
      <c r="BK269" s="186">
        <f>ROUND(I269*H269,2)</f>
        <v>0</v>
      </c>
      <c r="BL269" s="18" t="s">
        <v>257</v>
      </c>
      <c r="BM269" s="185" t="s">
        <v>419</v>
      </c>
    </row>
    <row r="270" spans="1:65" s="2" customFormat="1" ht="11.25">
      <c r="A270" s="35"/>
      <c r="B270" s="36"/>
      <c r="C270" s="37"/>
      <c r="D270" s="187" t="s">
        <v>142</v>
      </c>
      <c r="E270" s="37"/>
      <c r="F270" s="188" t="s">
        <v>418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142</v>
      </c>
      <c r="AU270" s="18" t="s">
        <v>84</v>
      </c>
    </row>
    <row r="271" spans="1:65" s="2" customFormat="1" ht="24.2" customHeight="1">
      <c r="A271" s="35"/>
      <c r="B271" s="36"/>
      <c r="C271" s="174" t="s">
        <v>420</v>
      </c>
      <c r="D271" s="174" t="s">
        <v>135</v>
      </c>
      <c r="E271" s="175" t="s">
        <v>421</v>
      </c>
      <c r="F271" s="176" t="s">
        <v>422</v>
      </c>
      <c r="G271" s="177" t="s">
        <v>247</v>
      </c>
      <c r="H271" s="178">
        <v>2</v>
      </c>
      <c r="I271" s="179"/>
      <c r="J271" s="180">
        <f>ROUND(I271*H271,2)</f>
        <v>0</v>
      </c>
      <c r="K271" s="176" t="s">
        <v>139</v>
      </c>
      <c r="L271" s="40"/>
      <c r="M271" s="181" t="s">
        <v>19</v>
      </c>
      <c r="N271" s="182" t="s">
        <v>45</v>
      </c>
      <c r="O271" s="65"/>
      <c r="P271" s="183">
        <f>O271*H271</f>
        <v>0</v>
      </c>
      <c r="Q271" s="183">
        <v>4.0000000000000002E-4</v>
      </c>
      <c r="R271" s="183">
        <f>Q271*H271</f>
        <v>8.0000000000000004E-4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257</v>
      </c>
      <c r="AT271" s="185" t="s">
        <v>135</v>
      </c>
      <c r="AU271" s="185" t="s">
        <v>84</v>
      </c>
      <c r="AY271" s="18" t="s">
        <v>132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82</v>
      </c>
      <c r="BK271" s="186">
        <f>ROUND(I271*H271,2)</f>
        <v>0</v>
      </c>
      <c r="BL271" s="18" t="s">
        <v>257</v>
      </c>
      <c r="BM271" s="185" t="s">
        <v>423</v>
      </c>
    </row>
    <row r="272" spans="1:65" s="2" customFormat="1" ht="19.5">
      <c r="A272" s="35"/>
      <c r="B272" s="36"/>
      <c r="C272" s="37"/>
      <c r="D272" s="187" t="s">
        <v>142</v>
      </c>
      <c r="E272" s="37"/>
      <c r="F272" s="188" t="s">
        <v>424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142</v>
      </c>
      <c r="AU272" s="18" t="s">
        <v>84</v>
      </c>
    </row>
    <row r="273" spans="1:65" s="2" customFormat="1" ht="11.25">
      <c r="A273" s="35"/>
      <c r="B273" s="36"/>
      <c r="C273" s="37"/>
      <c r="D273" s="192" t="s">
        <v>144</v>
      </c>
      <c r="E273" s="37"/>
      <c r="F273" s="193" t="s">
        <v>425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144</v>
      </c>
      <c r="AU273" s="18" t="s">
        <v>84</v>
      </c>
    </row>
    <row r="274" spans="1:65" s="15" customFormat="1" ht="11.25">
      <c r="B274" s="226"/>
      <c r="C274" s="227"/>
      <c r="D274" s="187" t="s">
        <v>146</v>
      </c>
      <c r="E274" s="228" t="s">
        <v>19</v>
      </c>
      <c r="F274" s="229" t="s">
        <v>367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146</v>
      </c>
      <c r="AU274" s="235" t="s">
        <v>84</v>
      </c>
      <c r="AV274" s="15" t="s">
        <v>82</v>
      </c>
      <c r="AW274" s="15" t="s">
        <v>35</v>
      </c>
      <c r="AX274" s="15" t="s">
        <v>74</v>
      </c>
      <c r="AY274" s="235" t="s">
        <v>132</v>
      </c>
    </row>
    <row r="275" spans="1:65" s="13" customFormat="1" ht="11.25">
      <c r="B275" s="194"/>
      <c r="C275" s="195"/>
      <c r="D275" s="187" t="s">
        <v>146</v>
      </c>
      <c r="E275" s="196" t="s">
        <v>19</v>
      </c>
      <c r="F275" s="197" t="s">
        <v>84</v>
      </c>
      <c r="G275" s="195"/>
      <c r="H275" s="198">
        <v>2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146</v>
      </c>
      <c r="AU275" s="204" t="s">
        <v>84</v>
      </c>
      <c r="AV275" s="13" t="s">
        <v>84</v>
      </c>
      <c r="AW275" s="13" t="s">
        <v>35</v>
      </c>
      <c r="AX275" s="13" t="s">
        <v>82</v>
      </c>
      <c r="AY275" s="204" t="s">
        <v>132</v>
      </c>
    </row>
    <row r="276" spans="1:65" s="2" customFormat="1" ht="37.9" customHeight="1">
      <c r="A276" s="35"/>
      <c r="B276" s="36"/>
      <c r="C276" s="205" t="s">
        <v>426</v>
      </c>
      <c r="D276" s="205" t="s">
        <v>155</v>
      </c>
      <c r="E276" s="206" t="s">
        <v>427</v>
      </c>
      <c r="F276" s="207" t="s">
        <v>428</v>
      </c>
      <c r="G276" s="208" t="s">
        <v>247</v>
      </c>
      <c r="H276" s="209">
        <v>2</v>
      </c>
      <c r="I276" s="210"/>
      <c r="J276" s="211">
        <f>ROUND(I276*H276,2)</f>
        <v>0</v>
      </c>
      <c r="K276" s="207" t="s">
        <v>139</v>
      </c>
      <c r="L276" s="212"/>
      <c r="M276" s="213" t="s">
        <v>19</v>
      </c>
      <c r="N276" s="214" t="s">
        <v>45</v>
      </c>
      <c r="O276" s="65"/>
      <c r="P276" s="183">
        <f>O276*H276</f>
        <v>0</v>
      </c>
      <c r="Q276" s="183">
        <v>1.6E-2</v>
      </c>
      <c r="R276" s="183">
        <f>Q276*H276</f>
        <v>3.2000000000000001E-2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371</v>
      </c>
      <c r="AT276" s="185" t="s">
        <v>155</v>
      </c>
      <c r="AU276" s="185" t="s">
        <v>84</v>
      </c>
      <c r="AY276" s="18" t="s">
        <v>132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82</v>
      </c>
      <c r="BK276" s="186">
        <f>ROUND(I276*H276,2)</f>
        <v>0</v>
      </c>
      <c r="BL276" s="18" t="s">
        <v>257</v>
      </c>
      <c r="BM276" s="185" t="s">
        <v>429</v>
      </c>
    </row>
    <row r="277" spans="1:65" s="2" customFormat="1" ht="29.25">
      <c r="A277" s="35"/>
      <c r="B277" s="36"/>
      <c r="C277" s="37"/>
      <c r="D277" s="187" t="s">
        <v>142</v>
      </c>
      <c r="E277" s="37"/>
      <c r="F277" s="188" t="s">
        <v>428</v>
      </c>
      <c r="G277" s="37"/>
      <c r="H277" s="37"/>
      <c r="I277" s="189"/>
      <c r="J277" s="37"/>
      <c r="K277" s="37"/>
      <c r="L277" s="40"/>
      <c r="M277" s="190"/>
      <c r="N277" s="191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142</v>
      </c>
      <c r="AU277" s="18" t="s">
        <v>84</v>
      </c>
    </row>
    <row r="278" spans="1:65" s="2" customFormat="1" ht="11.25">
      <c r="A278" s="35"/>
      <c r="B278" s="36"/>
      <c r="C278" s="37"/>
      <c r="D278" s="192" t="s">
        <v>144</v>
      </c>
      <c r="E278" s="37"/>
      <c r="F278" s="193" t="s">
        <v>430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144</v>
      </c>
      <c r="AU278" s="18" t="s">
        <v>84</v>
      </c>
    </row>
    <row r="279" spans="1:65" s="2" customFormat="1" ht="24.2" customHeight="1">
      <c r="A279" s="35"/>
      <c r="B279" s="36"/>
      <c r="C279" s="174" t="s">
        <v>431</v>
      </c>
      <c r="D279" s="174" t="s">
        <v>135</v>
      </c>
      <c r="E279" s="175" t="s">
        <v>432</v>
      </c>
      <c r="F279" s="176" t="s">
        <v>433</v>
      </c>
      <c r="G279" s="177" t="s">
        <v>247</v>
      </c>
      <c r="H279" s="178">
        <v>8</v>
      </c>
      <c r="I279" s="179"/>
      <c r="J279" s="180">
        <f>ROUND(I279*H279,2)</f>
        <v>0</v>
      </c>
      <c r="K279" s="176" t="s">
        <v>139</v>
      </c>
      <c r="L279" s="40"/>
      <c r="M279" s="181" t="s">
        <v>19</v>
      </c>
      <c r="N279" s="182" t="s">
        <v>45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2.4E-2</v>
      </c>
      <c r="T279" s="184">
        <f>S279*H279</f>
        <v>0.192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257</v>
      </c>
      <c r="AT279" s="185" t="s">
        <v>135</v>
      </c>
      <c r="AU279" s="185" t="s">
        <v>84</v>
      </c>
      <c r="AY279" s="18" t="s">
        <v>132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82</v>
      </c>
      <c r="BK279" s="186">
        <f>ROUND(I279*H279,2)</f>
        <v>0</v>
      </c>
      <c r="BL279" s="18" t="s">
        <v>257</v>
      </c>
      <c r="BM279" s="185" t="s">
        <v>434</v>
      </c>
    </row>
    <row r="280" spans="1:65" s="2" customFormat="1" ht="29.25">
      <c r="A280" s="35"/>
      <c r="B280" s="36"/>
      <c r="C280" s="37"/>
      <c r="D280" s="187" t="s">
        <v>142</v>
      </c>
      <c r="E280" s="37"/>
      <c r="F280" s="188" t="s">
        <v>435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142</v>
      </c>
      <c r="AU280" s="18" t="s">
        <v>84</v>
      </c>
    </row>
    <row r="281" spans="1:65" s="2" customFormat="1" ht="11.25">
      <c r="A281" s="35"/>
      <c r="B281" s="36"/>
      <c r="C281" s="37"/>
      <c r="D281" s="192" t="s">
        <v>144</v>
      </c>
      <c r="E281" s="37"/>
      <c r="F281" s="193" t="s">
        <v>436</v>
      </c>
      <c r="G281" s="37"/>
      <c r="H281" s="37"/>
      <c r="I281" s="189"/>
      <c r="J281" s="37"/>
      <c r="K281" s="37"/>
      <c r="L281" s="40"/>
      <c r="M281" s="190"/>
      <c r="N281" s="191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144</v>
      </c>
      <c r="AU281" s="18" t="s">
        <v>84</v>
      </c>
    </row>
    <row r="282" spans="1:65" s="2" customFormat="1" ht="24.2" customHeight="1">
      <c r="A282" s="35"/>
      <c r="B282" s="36"/>
      <c r="C282" s="174" t="s">
        <v>437</v>
      </c>
      <c r="D282" s="174" t="s">
        <v>135</v>
      </c>
      <c r="E282" s="175" t="s">
        <v>438</v>
      </c>
      <c r="F282" s="176" t="s">
        <v>439</v>
      </c>
      <c r="G282" s="177" t="s">
        <v>247</v>
      </c>
      <c r="H282" s="178">
        <v>1</v>
      </c>
      <c r="I282" s="179"/>
      <c r="J282" s="180">
        <f>ROUND(I282*H282,2)</f>
        <v>0</v>
      </c>
      <c r="K282" s="176" t="s">
        <v>19</v>
      </c>
      <c r="L282" s="40"/>
      <c r="M282" s="181" t="s">
        <v>19</v>
      </c>
      <c r="N282" s="182" t="s">
        <v>45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257</v>
      </c>
      <c r="AT282" s="185" t="s">
        <v>135</v>
      </c>
      <c r="AU282" s="185" t="s">
        <v>84</v>
      </c>
      <c r="AY282" s="18" t="s">
        <v>132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82</v>
      </c>
      <c r="BK282" s="186">
        <f>ROUND(I282*H282,2)</f>
        <v>0</v>
      </c>
      <c r="BL282" s="18" t="s">
        <v>257</v>
      </c>
      <c r="BM282" s="185" t="s">
        <v>440</v>
      </c>
    </row>
    <row r="283" spans="1:65" s="2" customFormat="1" ht="19.5">
      <c r="A283" s="35"/>
      <c r="B283" s="36"/>
      <c r="C283" s="37"/>
      <c r="D283" s="187" t="s">
        <v>142</v>
      </c>
      <c r="E283" s="37"/>
      <c r="F283" s="188" t="s">
        <v>441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142</v>
      </c>
      <c r="AU283" s="18" t="s">
        <v>84</v>
      </c>
    </row>
    <row r="284" spans="1:65" s="2" customFormat="1" ht="16.5" customHeight="1">
      <c r="A284" s="35"/>
      <c r="B284" s="36"/>
      <c r="C284" s="205" t="s">
        <v>442</v>
      </c>
      <c r="D284" s="205" t="s">
        <v>155</v>
      </c>
      <c r="E284" s="206" t="s">
        <v>443</v>
      </c>
      <c r="F284" s="207" t="s">
        <v>444</v>
      </c>
      <c r="G284" s="208" t="s">
        <v>268</v>
      </c>
      <c r="H284" s="209">
        <v>3.65</v>
      </c>
      <c r="I284" s="210"/>
      <c r="J284" s="211">
        <f>ROUND(I284*H284,2)</f>
        <v>0</v>
      </c>
      <c r="K284" s="207" t="s">
        <v>19</v>
      </c>
      <c r="L284" s="212"/>
      <c r="M284" s="213" t="s">
        <v>19</v>
      </c>
      <c r="N284" s="214" t="s">
        <v>45</v>
      </c>
      <c r="O284" s="65"/>
      <c r="P284" s="183">
        <f>O284*H284</f>
        <v>0</v>
      </c>
      <c r="Q284" s="183">
        <v>3.4200000000000001E-2</v>
      </c>
      <c r="R284" s="183">
        <f>Q284*H284</f>
        <v>0.12483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371</v>
      </c>
      <c r="AT284" s="185" t="s">
        <v>155</v>
      </c>
      <c r="AU284" s="185" t="s">
        <v>84</v>
      </c>
      <c r="AY284" s="18" t="s">
        <v>132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82</v>
      </c>
      <c r="BK284" s="186">
        <f>ROUND(I284*H284,2)</f>
        <v>0</v>
      </c>
      <c r="BL284" s="18" t="s">
        <v>257</v>
      </c>
      <c r="BM284" s="185" t="s">
        <v>445</v>
      </c>
    </row>
    <row r="285" spans="1:65" s="2" customFormat="1" ht="11.25">
      <c r="A285" s="35"/>
      <c r="B285" s="36"/>
      <c r="C285" s="37"/>
      <c r="D285" s="187" t="s">
        <v>142</v>
      </c>
      <c r="E285" s="37"/>
      <c r="F285" s="188" t="s">
        <v>444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142</v>
      </c>
      <c r="AU285" s="18" t="s">
        <v>84</v>
      </c>
    </row>
    <row r="286" spans="1:65" s="15" customFormat="1" ht="11.25">
      <c r="B286" s="226"/>
      <c r="C286" s="227"/>
      <c r="D286" s="187" t="s">
        <v>146</v>
      </c>
      <c r="E286" s="228" t="s">
        <v>19</v>
      </c>
      <c r="F286" s="229" t="s">
        <v>446</v>
      </c>
      <c r="G286" s="227"/>
      <c r="H286" s="228" t="s">
        <v>19</v>
      </c>
      <c r="I286" s="230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146</v>
      </c>
      <c r="AU286" s="235" t="s">
        <v>84</v>
      </c>
      <c r="AV286" s="15" t="s">
        <v>82</v>
      </c>
      <c r="AW286" s="15" t="s">
        <v>35</v>
      </c>
      <c r="AX286" s="15" t="s">
        <v>74</v>
      </c>
      <c r="AY286" s="235" t="s">
        <v>132</v>
      </c>
    </row>
    <row r="287" spans="1:65" s="13" customFormat="1" ht="11.25">
      <c r="B287" s="194"/>
      <c r="C287" s="195"/>
      <c r="D287" s="187" t="s">
        <v>146</v>
      </c>
      <c r="E287" s="196" t="s">
        <v>19</v>
      </c>
      <c r="F287" s="197" t="s">
        <v>447</v>
      </c>
      <c r="G287" s="195"/>
      <c r="H287" s="198">
        <v>3.65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146</v>
      </c>
      <c r="AU287" s="204" t="s">
        <v>84</v>
      </c>
      <c r="AV287" s="13" t="s">
        <v>84</v>
      </c>
      <c r="AW287" s="13" t="s">
        <v>35</v>
      </c>
      <c r="AX287" s="13" t="s">
        <v>82</v>
      </c>
      <c r="AY287" s="204" t="s">
        <v>132</v>
      </c>
    </row>
    <row r="288" spans="1:65" s="2" customFormat="1" ht="16.5" customHeight="1">
      <c r="A288" s="35"/>
      <c r="B288" s="36"/>
      <c r="C288" s="174" t="s">
        <v>448</v>
      </c>
      <c r="D288" s="174" t="s">
        <v>135</v>
      </c>
      <c r="E288" s="175" t="s">
        <v>449</v>
      </c>
      <c r="F288" s="176" t="s">
        <v>450</v>
      </c>
      <c r="G288" s="177" t="s">
        <v>247</v>
      </c>
      <c r="H288" s="178">
        <v>1</v>
      </c>
      <c r="I288" s="179"/>
      <c r="J288" s="180">
        <f>ROUND(I288*H288,2)</f>
        <v>0</v>
      </c>
      <c r="K288" s="176" t="s">
        <v>19</v>
      </c>
      <c r="L288" s="40"/>
      <c r="M288" s="181" t="s">
        <v>19</v>
      </c>
      <c r="N288" s="182" t="s">
        <v>45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257</v>
      </c>
      <c r="AT288" s="185" t="s">
        <v>135</v>
      </c>
      <c r="AU288" s="185" t="s">
        <v>84</v>
      </c>
      <c r="AY288" s="18" t="s">
        <v>132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82</v>
      </c>
      <c r="BK288" s="186">
        <f>ROUND(I288*H288,2)</f>
        <v>0</v>
      </c>
      <c r="BL288" s="18" t="s">
        <v>257</v>
      </c>
      <c r="BM288" s="185" t="s">
        <v>451</v>
      </c>
    </row>
    <row r="289" spans="1:65" s="2" customFormat="1" ht="11.25">
      <c r="A289" s="35"/>
      <c r="B289" s="36"/>
      <c r="C289" s="37"/>
      <c r="D289" s="187" t="s">
        <v>142</v>
      </c>
      <c r="E289" s="37"/>
      <c r="F289" s="188" t="s">
        <v>450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142</v>
      </c>
      <c r="AU289" s="18" t="s">
        <v>84</v>
      </c>
    </row>
    <row r="290" spans="1:65" s="15" customFormat="1" ht="11.25">
      <c r="B290" s="226"/>
      <c r="C290" s="227"/>
      <c r="D290" s="187" t="s">
        <v>146</v>
      </c>
      <c r="E290" s="228" t="s">
        <v>19</v>
      </c>
      <c r="F290" s="229" t="s">
        <v>452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146</v>
      </c>
      <c r="AU290" s="235" t="s">
        <v>84</v>
      </c>
      <c r="AV290" s="15" t="s">
        <v>82</v>
      </c>
      <c r="AW290" s="15" t="s">
        <v>35</v>
      </c>
      <c r="AX290" s="15" t="s">
        <v>74</v>
      </c>
      <c r="AY290" s="235" t="s">
        <v>132</v>
      </c>
    </row>
    <row r="291" spans="1:65" s="15" customFormat="1" ht="22.5">
      <c r="B291" s="226"/>
      <c r="C291" s="227"/>
      <c r="D291" s="187" t="s">
        <v>146</v>
      </c>
      <c r="E291" s="228" t="s">
        <v>19</v>
      </c>
      <c r="F291" s="229" t="s">
        <v>453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AT291" s="235" t="s">
        <v>146</v>
      </c>
      <c r="AU291" s="235" t="s">
        <v>84</v>
      </c>
      <c r="AV291" s="15" t="s">
        <v>82</v>
      </c>
      <c r="AW291" s="15" t="s">
        <v>35</v>
      </c>
      <c r="AX291" s="15" t="s">
        <v>74</v>
      </c>
      <c r="AY291" s="235" t="s">
        <v>132</v>
      </c>
    </row>
    <row r="292" spans="1:65" s="15" customFormat="1" ht="11.25">
      <c r="B292" s="226"/>
      <c r="C292" s="227"/>
      <c r="D292" s="187" t="s">
        <v>146</v>
      </c>
      <c r="E292" s="228" t="s">
        <v>19</v>
      </c>
      <c r="F292" s="229" t="s">
        <v>454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146</v>
      </c>
      <c r="AU292" s="235" t="s">
        <v>84</v>
      </c>
      <c r="AV292" s="15" t="s">
        <v>82</v>
      </c>
      <c r="AW292" s="15" t="s">
        <v>35</v>
      </c>
      <c r="AX292" s="15" t="s">
        <v>74</v>
      </c>
      <c r="AY292" s="235" t="s">
        <v>132</v>
      </c>
    </row>
    <row r="293" spans="1:65" s="13" customFormat="1" ht="11.25">
      <c r="B293" s="194"/>
      <c r="C293" s="195"/>
      <c r="D293" s="187" t="s">
        <v>146</v>
      </c>
      <c r="E293" s="196" t="s">
        <v>19</v>
      </c>
      <c r="F293" s="197" t="s">
        <v>82</v>
      </c>
      <c r="G293" s="195"/>
      <c r="H293" s="198">
        <v>1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146</v>
      </c>
      <c r="AU293" s="204" t="s">
        <v>84</v>
      </c>
      <c r="AV293" s="13" t="s">
        <v>84</v>
      </c>
      <c r="AW293" s="13" t="s">
        <v>35</v>
      </c>
      <c r="AX293" s="13" t="s">
        <v>82</v>
      </c>
      <c r="AY293" s="204" t="s">
        <v>132</v>
      </c>
    </row>
    <row r="294" spans="1:65" s="2" customFormat="1" ht="16.5" customHeight="1">
      <c r="A294" s="35"/>
      <c r="B294" s="36"/>
      <c r="C294" s="205" t="s">
        <v>455</v>
      </c>
      <c r="D294" s="205" t="s">
        <v>155</v>
      </c>
      <c r="E294" s="206" t="s">
        <v>456</v>
      </c>
      <c r="F294" s="207" t="s">
        <v>457</v>
      </c>
      <c r="G294" s="208" t="s">
        <v>458</v>
      </c>
      <c r="H294" s="209">
        <v>1</v>
      </c>
      <c r="I294" s="210"/>
      <c r="J294" s="211">
        <f>ROUND(I294*H294,2)</f>
        <v>0</v>
      </c>
      <c r="K294" s="207" t="s">
        <v>19</v>
      </c>
      <c r="L294" s="212"/>
      <c r="M294" s="213" t="s">
        <v>19</v>
      </c>
      <c r="N294" s="214" t="s">
        <v>45</v>
      </c>
      <c r="O294" s="65"/>
      <c r="P294" s="183">
        <f>O294*H294</f>
        <v>0</v>
      </c>
      <c r="Q294" s="183">
        <v>2.7E-4</v>
      </c>
      <c r="R294" s="183">
        <f>Q294*H294</f>
        <v>2.7E-4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371</v>
      </c>
      <c r="AT294" s="185" t="s">
        <v>155</v>
      </c>
      <c r="AU294" s="185" t="s">
        <v>84</v>
      </c>
      <c r="AY294" s="18" t="s">
        <v>132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82</v>
      </c>
      <c r="BK294" s="186">
        <f>ROUND(I294*H294,2)</f>
        <v>0</v>
      </c>
      <c r="BL294" s="18" t="s">
        <v>257</v>
      </c>
      <c r="BM294" s="185" t="s">
        <v>459</v>
      </c>
    </row>
    <row r="295" spans="1:65" s="2" customFormat="1" ht="11.25">
      <c r="A295" s="35"/>
      <c r="B295" s="36"/>
      <c r="C295" s="37"/>
      <c r="D295" s="187" t="s">
        <v>142</v>
      </c>
      <c r="E295" s="37"/>
      <c r="F295" s="188" t="s">
        <v>457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142</v>
      </c>
      <c r="AU295" s="18" t="s">
        <v>84</v>
      </c>
    </row>
    <row r="296" spans="1:65" s="15" customFormat="1" ht="11.25">
      <c r="B296" s="226"/>
      <c r="C296" s="227"/>
      <c r="D296" s="187" t="s">
        <v>146</v>
      </c>
      <c r="E296" s="228" t="s">
        <v>19</v>
      </c>
      <c r="F296" s="229" t="s">
        <v>452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AT296" s="235" t="s">
        <v>146</v>
      </c>
      <c r="AU296" s="235" t="s">
        <v>84</v>
      </c>
      <c r="AV296" s="15" t="s">
        <v>82</v>
      </c>
      <c r="AW296" s="15" t="s">
        <v>35</v>
      </c>
      <c r="AX296" s="15" t="s">
        <v>74</v>
      </c>
      <c r="AY296" s="235" t="s">
        <v>132</v>
      </c>
    </row>
    <row r="297" spans="1:65" s="15" customFormat="1" ht="11.25">
      <c r="B297" s="226"/>
      <c r="C297" s="227"/>
      <c r="D297" s="187" t="s">
        <v>146</v>
      </c>
      <c r="E297" s="228" t="s">
        <v>19</v>
      </c>
      <c r="F297" s="229" t="s">
        <v>460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146</v>
      </c>
      <c r="AU297" s="235" t="s">
        <v>84</v>
      </c>
      <c r="AV297" s="15" t="s">
        <v>82</v>
      </c>
      <c r="AW297" s="15" t="s">
        <v>35</v>
      </c>
      <c r="AX297" s="15" t="s">
        <v>74</v>
      </c>
      <c r="AY297" s="235" t="s">
        <v>132</v>
      </c>
    </row>
    <row r="298" spans="1:65" s="13" customFormat="1" ht="11.25">
      <c r="B298" s="194"/>
      <c r="C298" s="195"/>
      <c r="D298" s="187" t="s">
        <v>146</v>
      </c>
      <c r="E298" s="196" t="s">
        <v>19</v>
      </c>
      <c r="F298" s="197" t="s">
        <v>82</v>
      </c>
      <c r="G298" s="195"/>
      <c r="H298" s="198">
        <v>1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146</v>
      </c>
      <c r="AU298" s="204" t="s">
        <v>84</v>
      </c>
      <c r="AV298" s="13" t="s">
        <v>84</v>
      </c>
      <c r="AW298" s="13" t="s">
        <v>35</v>
      </c>
      <c r="AX298" s="13" t="s">
        <v>82</v>
      </c>
      <c r="AY298" s="204" t="s">
        <v>132</v>
      </c>
    </row>
    <row r="299" spans="1:65" s="2" customFormat="1" ht="24.2" customHeight="1">
      <c r="A299" s="35"/>
      <c r="B299" s="36"/>
      <c r="C299" s="174" t="s">
        <v>461</v>
      </c>
      <c r="D299" s="174" t="s">
        <v>135</v>
      </c>
      <c r="E299" s="175" t="s">
        <v>462</v>
      </c>
      <c r="F299" s="176" t="s">
        <v>463</v>
      </c>
      <c r="G299" s="177" t="s">
        <v>150</v>
      </c>
      <c r="H299" s="178">
        <v>0.22500000000000001</v>
      </c>
      <c r="I299" s="179"/>
      <c r="J299" s="180">
        <f>ROUND(I299*H299,2)</f>
        <v>0</v>
      </c>
      <c r="K299" s="176" t="s">
        <v>139</v>
      </c>
      <c r="L299" s="40"/>
      <c r="M299" s="181" t="s">
        <v>19</v>
      </c>
      <c r="N299" s="182" t="s">
        <v>45</v>
      </c>
      <c r="O299" s="65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257</v>
      </c>
      <c r="AT299" s="185" t="s">
        <v>135</v>
      </c>
      <c r="AU299" s="185" t="s">
        <v>84</v>
      </c>
      <c r="AY299" s="18" t="s">
        <v>132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82</v>
      </c>
      <c r="BK299" s="186">
        <f>ROUND(I299*H299,2)</f>
        <v>0</v>
      </c>
      <c r="BL299" s="18" t="s">
        <v>257</v>
      </c>
      <c r="BM299" s="185" t="s">
        <v>464</v>
      </c>
    </row>
    <row r="300" spans="1:65" s="2" customFormat="1" ht="29.25">
      <c r="A300" s="35"/>
      <c r="B300" s="36"/>
      <c r="C300" s="37"/>
      <c r="D300" s="187" t="s">
        <v>142</v>
      </c>
      <c r="E300" s="37"/>
      <c r="F300" s="188" t="s">
        <v>465</v>
      </c>
      <c r="G300" s="37"/>
      <c r="H300" s="37"/>
      <c r="I300" s="189"/>
      <c r="J300" s="37"/>
      <c r="K300" s="37"/>
      <c r="L300" s="40"/>
      <c r="M300" s="190"/>
      <c r="N300" s="191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142</v>
      </c>
      <c r="AU300" s="18" t="s">
        <v>84</v>
      </c>
    </row>
    <row r="301" spans="1:65" s="2" customFormat="1" ht="11.25">
      <c r="A301" s="35"/>
      <c r="B301" s="36"/>
      <c r="C301" s="37"/>
      <c r="D301" s="192" t="s">
        <v>144</v>
      </c>
      <c r="E301" s="37"/>
      <c r="F301" s="193" t="s">
        <v>466</v>
      </c>
      <c r="G301" s="37"/>
      <c r="H301" s="37"/>
      <c r="I301" s="189"/>
      <c r="J301" s="37"/>
      <c r="K301" s="37"/>
      <c r="L301" s="40"/>
      <c r="M301" s="190"/>
      <c r="N301" s="191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144</v>
      </c>
      <c r="AU301" s="18" t="s">
        <v>84</v>
      </c>
    </row>
    <row r="302" spans="1:65" s="2" customFormat="1" ht="24.2" customHeight="1">
      <c r="A302" s="35"/>
      <c r="B302" s="36"/>
      <c r="C302" s="174" t="s">
        <v>467</v>
      </c>
      <c r="D302" s="174" t="s">
        <v>135</v>
      </c>
      <c r="E302" s="175" t="s">
        <v>468</v>
      </c>
      <c r="F302" s="176" t="s">
        <v>469</v>
      </c>
      <c r="G302" s="177" t="s">
        <v>150</v>
      </c>
      <c r="H302" s="178">
        <v>0.22500000000000001</v>
      </c>
      <c r="I302" s="179"/>
      <c r="J302" s="180">
        <f>ROUND(I302*H302,2)</f>
        <v>0</v>
      </c>
      <c r="K302" s="176" t="s">
        <v>139</v>
      </c>
      <c r="L302" s="40"/>
      <c r="M302" s="181" t="s">
        <v>19</v>
      </c>
      <c r="N302" s="182" t="s">
        <v>45</v>
      </c>
      <c r="O302" s="65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257</v>
      </c>
      <c r="AT302" s="185" t="s">
        <v>135</v>
      </c>
      <c r="AU302" s="185" t="s">
        <v>84</v>
      </c>
      <c r="AY302" s="18" t="s">
        <v>132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82</v>
      </c>
      <c r="BK302" s="186">
        <f>ROUND(I302*H302,2)</f>
        <v>0</v>
      </c>
      <c r="BL302" s="18" t="s">
        <v>257</v>
      </c>
      <c r="BM302" s="185" t="s">
        <v>470</v>
      </c>
    </row>
    <row r="303" spans="1:65" s="2" customFormat="1" ht="29.25">
      <c r="A303" s="35"/>
      <c r="B303" s="36"/>
      <c r="C303" s="37"/>
      <c r="D303" s="187" t="s">
        <v>142</v>
      </c>
      <c r="E303" s="37"/>
      <c r="F303" s="188" t="s">
        <v>471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142</v>
      </c>
      <c r="AU303" s="18" t="s">
        <v>84</v>
      </c>
    </row>
    <row r="304" spans="1:65" s="2" customFormat="1" ht="11.25">
      <c r="A304" s="35"/>
      <c r="B304" s="36"/>
      <c r="C304" s="37"/>
      <c r="D304" s="192" t="s">
        <v>144</v>
      </c>
      <c r="E304" s="37"/>
      <c r="F304" s="193" t="s">
        <v>472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144</v>
      </c>
      <c r="AU304" s="18" t="s">
        <v>84</v>
      </c>
    </row>
    <row r="305" spans="1:65" s="12" customFormat="1" ht="22.9" customHeight="1">
      <c r="B305" s="158"/>
      <c r="C305" s="159"/>
      <c r="D305" s="160" t="s">
        <v>73</v>
      </c>
      <c r="E305" s="172" t="s">
        <v>473</v>
      </c>
      <c r="F305" s="172" t="s">
        <v>474</v>
      </c>
      <c r="G305" s="159"/>
      <c r="H305" s="159"/>
      <c r="I305" s="162"/>
      <c r="J305" s="173">
        <f>BK305</f>
        <v>0</v>
      </c>
      <c r="K305" s="159"/>
      <c r="L305" s="164"/>
      <c r="M305" s="165"/>
      <c r="N305" s="166"/>
      <c r="O305" s="166"/>
      <c r="P305" s="167">
        <f>SUM(P306:P363)</f>
        <v>0</v>
      </c>
      <c r="Q305" s="166"/>
      <c r="R305" s="167">
        <f>SUM(R306:R363)</f>
        <v>1.4256989000000002</v>
      </c>
      <c r="S305" s="166"/>
      <c r="T305" s="168">
        <f>SUM(T306:T363)</f>
        <v>2.7587489000000001</v>
      </c>
      <c r="AR305" s="169" t="s">
        <v>84</v>
      </c>
      <c r="AT305" s="170" t="s">
        <v>73</v>
      </c>
      <c r="AU305" s="170" t="s">
        <v>82</v>
      </c>
      <c r="AY305" s="169" t="s">
        <v>132</v>
      </c>
      <c r="BK305" s="171">
        <f>SUM(BK306:BK363)</f>
        <v>0</v>
      </c>
    </row>
    <row r="306" spans="1:65" s="2" customFormat="1" ht="16.5" customHeight="1">
      <c r="A306" s="35"/>
      <c r="B306" s="36"/>
      <c r="C306" s="174" t="s">
        <v>475</v>
      </c>
      <c r="D306" s="174" t="s">
        <v>135</v>
      </c>
      <c r="E306" s="175" t="s">
        <v>476</v>
      </c>
      <c r="F306" s="176" t="s">
        <v>477</v>
      </c>
      <c r="G306" s="177" t="s">
        <v>163</v>
      </c>
      <c r="H306" s="178">
        <v>33.17</v>
      </c>
      <c r="I306" s="179"/>
      <c r="J306" s="180">
        <f>ROUND(I306*H306,2)</f>
        <v>0</v>
      </c>
      <c r="K306" s="176" t="s">
        <v>139</v>
      </c>
      <c r="L306" s="40"/>
      <c r="M306" s="181" t="s">
        <v>19</v>
      </c>
      <c r="N306" s="182" t="s">
        <v>45</v>
      </c>
      <c r="O306" s="65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257</v>
      </c>
      <c r="AT306" s="185" t="s">
        <v>135</v>
      </c>
      <c r="AU306" s="185" t="s">
        <v>84</v>
      </c>
      <c r="AY306" s="18" t="s">
        <v>132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82</v>
      </c>
      <c r="BK306" s="186">
        <f>ROUND(I306*H306,2)</f>
        <v>0</v>
      </c>
      <c r="BL306" s="18" t="s">
        <v>257</v>
      </c>
      <c r="BM306" s="185" t="s">
        <v>478</v>
      </c>
    </row>
    <row r="307" spans="1:65" s="2" customFormat="1" ht="11.25">
      <c r="A307" s="35"/>
      <c r="B307" s="36"/>
      <c r="C307" s="37"/>
      <c r="D307" s="187" t="s">
        <v>142</v>
      </c>
      <c r="E307" s="37"/>
      <c r="F307" s="188" t="s">
        <v>479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142</v>
      </c>
      <c r="AU307" s="18" t="s">
        <v>84</v>
      </c>
    </row>
    <row r="308" spans="1:65" s="2" customFormat="1" ht="11.25">
      <c r="A308" s="35"/>
      <c r="B308" s="36"/>
      <c r="C308" s="37"/>
      <c r="D308" s="192" t="s">
        <v>144</v>
      </c>
      <c r="E308" s="37"/>
      <c r="F308" s="193" t="s">
        <v>480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144</v>
      </c>
      <c r="AU308" s="18" t="s">
        <v>84</v>
      </c>
    </row>
    <row r="309" spans="1:65" s="2" customFormat="1" ht="16.5" customHeight="1">
      <c r="A309" s="35"/>
      <c r="B309" s="36"/>
      <c r="C309" s="174" t="s">
        <v>481</v>
      </c>
      <c r="D309" s="174" t="s">
        <v>135</v>
      </c>
      <c r="E309" s="175" t="s">
        <v>482</v>
      </c>
      <c r="F309" s="176" t="s">
        <v>483</v>
      </c>
      <c r="G309" s="177" t="s">
        <v>163</v>
      </c>
      <c r="H309" s="178">
        <v>33.17</v>
      </c>
      <c r="I309" s="179"/>
      <c r="J309" s="180">
        <f>ROUND(I309*H309,2)</f>
        <v>0</v>
      </c>
      <c r="K309" s="176" t="s">
        <v>139</v>
      </c>
      <c r="L309" s="40"/>
      <c r="M309" s="181" t="s">
        <v>19</v>
      </c>
      <c r="N309" s="182" t="s">
        <v>45</v>
      </c>
      <c r="O309" s="65"/>
      <c r="P309" s="183">
        <f>O309*H309</f>
        <v>0</v>
      </c>
      <c r="Q309" s="183">
        <v>2.9999999999999997E-4</v>
      </c>
      <c r="R309" s="183">
        <f>Q309*H309</f>
        <v>9.9509999999999998E-3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257</v>
      </c>
      <c r="AT309" s="185" t="s">
        <v>135</v>
      </c>
      <c r="AU309" s="185" t="s">
        <v>84</v>
      </c>
      <c r="AY309" s="18" t="s">
        <v>132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82</v>
      </c>
      <c r="BK309" s="186">
        <f>ROUND(I309*H309,2)</f>
        <v>0</v>
      </c>
      <c r="BL309" s="18" t="s">
        <v>257</v>
      </c>
      <c r="BM309" s="185" t="s">
        <v>484</v>
      </c>
    </row>
    <row r="310" spans="1:65" s="2" customFormat="1" ht="19.5">
      <c r="A310" s="35"/>
      <c r="B310" s="36"/>
      <c r="C310" s="37"/>
      <c r="D310" s="187" t="s">
        <v>142</v>
      </c>
      <c r="E310" s="37"/>
      <c r="F310" s="188" t="s">
        <v>485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142</v>
      </c>
      <c r="AU310" s="18" t="s">
        <v>84</v>
      </c>
    </row>
    <row r="311" spans="1:65" s="2" customFormat="1" ht="11.25">
      <c r="A311" s="35"/>
      <c r="B311" s="36"/>
      <c r="C311" s="37"/>
      <c r="D311" s="192" t="s">
        <v>144</v>
      </c>
      <c r="E311" s="37"/>
      <c r="F311" s="193" t="s">
        <v>486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144</v>
      </c>
      <c r="AU311" s="18" t="s">
        <v>84</v>
      </c>
    </row>
    <row r="312" spans="1:65" s="2" customFormat="1" ht="24.2" customHeight="1">
      <c r="A312" s="35"/>
      <c r="B312" s="36"/>
      <c r="C312" s="174" t="s">
        <v>487</v>
      </c>
      <c r="D312" s="174" t="s">
        <v>135</v>
      </c>
      <c r="E312" s="175" t="s">
        <v>488</v>
      </c>
      <c r="F312" s="176" t="s">
        <v>489</v>
      </c>
      <c r="G312" s="177" t="s">
        <v>163</v>
      </c>
      <c r="H312" s="178">
        <v>33.17</v>
      </c>
      <c r="I312" s="179"/>
      <c r="J312" s="180">
        <f>ROUND(I312*H312,2)</f>
        <v>0</v>
      </c>
      <c r="K312" s="176" t="s">
        <v>139</v>
      </c>
      <c r="L312" s="40"/>
      <c r="M312" s="181" t="s">
        <v>19</v>
      </c>
      <c r="N312" s="182" t="s">
        <v>45</v>
      </c>
      <c r="O312" s="65"/>
      <c r="P312" s="183">
        <f>O312*H312</f>
        <v>0</v>
      </c>
      <c r="Q312" s="183">
        <v>1.2E-2</v>
      </c>
      <c r="R312" s="183">
        <f>Q312*H312</f>
        <v>0.39804</v>
      </c>
      <c r="S312" s="183">
        <v>0</v>
      </c>
      <c r="T312" s="18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257</v>
      </c>
      <c r="AT312" s="185" t="s">
        <v>135</v>
      </c>
      <c r="AU312" s="185" t="s">
        <v>84</v>
      </c>
      <c r="AY312" s="18" t="s">
        <v>132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8" t="s">
        <v>82</v>
      </c>
      <c r="BK312" s="186">
        <f>ROUND(I312*H312,2)</f>
        <v>0</v>
      </c>
      <c r="BL312" s="18" t="s">
        <v>257</v>
      </c>
      <c r="BM312" s="185" t="s">
        <v>490</v>
      </c>
    </row>
    <row r="313" spans="1:65" s="2" customFormat="1" ht="19.5">
      <c r="A313" s="35"/>
      <c r="B313" s="36"/>
      <c r="C313" s="37"/>
      <c r="D313" s="187" t="s">
        <v>142</v>
      </c>
      <c r="E313" s="37"/>
      <c r="F313" s="188" t="s">
        <v>491</v>
      </c>
      <c r="G313" s="37"/>
      <c r="H313" s="37"/>
      <c r="I313" s="189"/>
      <c r="J313" s="37"/>
      <c r="K313" s="37"/>
      <c r="L313" s="40"/>
      <c r="M313" s="190"/>
      <c r="N313" s="191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142</v>
      </c>
      <c r="AU313" s="18" t="s">
        <v>84</v>
      </c>
    </row>
    <row r="314" spans="1:65" s="2" customFormat="1" ht="11.25">
      <c r="A314" s="35"/>
      <c r="B314" s="36"/>
      <c r="C314" s="37"/>
      <c r="D314" s="192" t="s">
        <v>144</v>
      </c>
      <c r="E314" s="37"/>
      <c r="F314" s="193" t="s">
        <v>492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144</v>
      </c>
      <c r="AU314" s="18" t="s">
        <v>84</v>
      </c>
    </row>
    <row r="315" spans="1:65" s="2" customFormat="1" ht="24.2" customHeight="1">
      <c r="A315" s="35"/>
      <c r="B315" s="36"/>
      <c r="C315" s="174" t="s">
        <v>493</v>
      </c>
      <c r="D315" s="174" t="s">
        <v>135</v>
      </c>
      <c r="E315" s="175" t="s">
        <v>494</v>
      </c>
      <c r="F315" s="176" t="s">
        <v>495</v>
      </c>
      <c r="G315" s="177" t="s">
        <v>268</v>
      </c>
      <c r="H315" s="178">
        <v>9.1199999999999992</v>
      </c>
      <c r="I315" s="179"/>
      <c r="J315" s="180">
        <f>ROUND(I315*H315,2)</f>
        <v>0</v>
      </c>
      <c r="K315" s="176" t="s">
        <v>139</v>
      </c>
      <c r="L315" s="40"/>
      <c r="M315" s="181" t="s">
        <v>19</v>
      </c>
      <c r="N315" s="182" t="s">
        <v>45</v>
      </c>
      <c r="O315" s="65"/>
      <c r="P315" s="183">
        <f>O315*H315</f>
        <v>0</v>
      </c>
      <c r="Q315" s="183">
        <v>4.2999999999999999E-4</v>
      </c>
      <c r="R315" s="183">
        <f>Q315*H315</f>
        <v>3.9215999999999999E-3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257</v>
      </c>
      <c r="AT315" s="185" t="s">
        <v>135</v>
      </c>
      <c r="AU315" s="185" t="s">
        <v>84</v>
      </c>
      <c r="AY315" s="18" t="s">
        <v>132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82</v>
      </c>
      <c r="BK315" s="186">
        <f>ROUND(I315*H315,2)</f>
        <v>0</v>
      </c>
      <c r="BL315" s="18" t="s">
        <v>257</v>
      </c>
      <c r="BM315" s="185" t="s">
        <v>496</v>
      </c>
    </row>
    <row r="316" spans="1:65" s="2" customFormat="1" ht="19.5">
      <c r="A316" s="35"/>
      <c r="B316" s="36"/>
      <c r="C316" s="37"/>
      <c r="D316" s="187" t="s">
        <v>142</v>
      </c>
      <c r="E316" s="37"/>
      <c r="F316" s="188" t="s">
        <v>497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142</v>
      </c>
      <c r="AU316" s="18" t="s">
        <v>84</v>
      </c>
    </row>
    <row r="317" spans="1:65" s="2" customFormat="1" ht="11.25">
      <c r="A317" s="35"/>
      <c r="B317" s="36"/>
      <c r="C317" s="37"/>
      <c r="D317" s="192" t="s">
        <v>144</v>
      </c>
      <c r="E317" s="37"/>
      <c r="F317" s="193" t="s">
        <v>498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144</v>
      </c>
      <c r="AU317" s="18" t="s">
        <v>84</v>
      </c>
    </row>
    <row r="318" spans="1:65" s="13" customFormat="1" ht="11.25">
      <c r="B318" s="194"/>
      <c r="C318" s="195"/>
      <c r="D318" s="187" t="s">
        <v>146</v>
      </c>
      <c r="E318" s="196" t="s">
        <v>19</v>
      </c>
      <c r="F318" s="197" t="s">
        <v>499</v>
      </c>
      <c r="G318" s="195"/>
      <c r="H318" s="198">
        <v>3.6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146</v>
      </c>
      <c r="AU318" s="204" t="s">
        <v>84</v>
      </c>
      <c r="AV318" s="13" t="s">
        <v>84</v>
      </c>
      <c r="AW318" s="13" t="s">
        <v>35</v>
      </c>
      <c r="AX318" s="13" t="s">
        <v>74</v>
      </c>
      <c r="AY318" s="204" t="s">
        <v>132</v>
      </c>
    </row>
    <row r="319" spans="1:65" s="13" customFormat="1" ht="11.25">
      <c r="B319" s="194"/>
      <c r="C319" s="195"/>
      <c r="D319" s="187" t="s">
        <v>146</v>
      </c>
      <c r="E319" s="196" t="s">
        <v>19</v>
      </c>
      <c r="F319" s="197" t="s">
        <v>500</v>
      </c>
      <c r="G319" s="195"/>
      <c r="H319" s="198">
        <v>6.32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146</v>
      </c>
      <c r="AU319" s="204" t="s">
        <v>84</v>
      </c>
      <c r="AV319" s="13" t="s">
        <v>84</v>
      </c>
      <c r="AW319" s="13" t="s">
        <v>35</v>
      </c>
      <c r="AX319" s="13" t="s">
        <v>74</v>
      </c>
      <c r="AY319" s="204" t="s">
        <v>132</v>
      </c>
    </row>
    <row r="320" spans="1:65" s="13" customFormat="1" ht="11.25">
      <c r="B320" s="194"/>
      <c r="C320" s="195"/>
      <c r="D320" s="187" t="s">
        <v>146</v>
      </c>
      <c r="E320" s="196" t="s">
        <v>19</v>
      </c>
      <c r="F320" s="197" t="s">
        <v>501</v>
      </c>
      <c r="G320" s="195"/>
      <c r="H320" s="198">
        <v>-0.8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146</v>
      </c>
      <c r="AU320" s="204" t="s">
        <v>84</v>
      </c>
      <c r="AV320" s="13" t="s">
        <v>84</v>
      </c>
      <c r="AW320" s="13" t="s">
        <v>35</v>
      </c>
      <c r="AX320" s="13" t="s">
        <v>74</v>
      </c>
      <c r="AY320" s="204" t="s">
        <v>132</v>
      </c>
    </row>
    <row r="321" spans="1:65" s="14" customFormat="1" ht="11.25">
      <c r="B321" s="215"/>
      <c r="C321" s="216"/>
      <c r="D321" s="187" t="s">
        <v>146</v>
      </c>
      <c r="E321" s="217" t="s">
        <v>19</v>
      </c>
      <c r="F321" s="218" t="s">
        <v>187</v>
      </c>
      <c r="G321" s="216"/>
      <c r="H321" s="219">
        <v>9.1199999999999992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146</v>
      </c>
      <c r="AU321" s="225" t="s">
        <v>84</v>
      </c>
      <c r="AV321" s="14" t="s">
        <v>140</v>
      </c>
      <c r="AW321" s="14" t="s">
        <v>35</v>
      </c>
      <c r="AX321" s="14" t="s">
        <v>82</v>
      </c>
      <c r="AY321" s="225" t="s">
        <v>132</v>
      </c>
    </row>
    <row r="322" spans="1:65" s="2" customFormat="1" ht="24.2" customHeight="1">
      <c r="A322" s="35"/>
      <c r="B322" s="36"/>
      <c r="C322" s="174" t="s">
        <v>502</v>
      </c>
      <c r="D322" s="174" t="s">
        <v>135</v>
      </c>
      <c r="E322" s="175" t="s">
        <v>503</v>
      </c>
      <c r="F322" s="176" t="s">
        <v>504</v>
      </c>
      <c r="G322" s="177" t="s">
        <v>163</v>
      </c>
      <c r="H322" s="178">
        <v>33.17</v>
      </c>
      <c r="I322" s="179"/>
      <c r="J322" s="180">
        <f>ROUND(I322*H322,2)</f>
        <v>0</v>
      </c>
      <c r="K322" s="176" t="s">
        <v>139</v>
      </c>
      <c r="L322" s="40"/>
      <c r="M322" s="181" t="s">
        <v>19</v>
      </c>
      <c r="N322" s="182" t="s">
        <v>45</v>
      </c>
      <c r="O322" s="65"/>
      <c r="P322" s="183">
        <f>O322*H322</f>
        <v>0</v>
      </c>
      <c r="Q322" s="183">
        <v>0</v>
      </c>
      <c r="R322" s="183">
        <f>Q322*H322</f>
        <v>0</v>
      </c>
      <c r="S322" s="183">
        <v>8.3169999999999994E-2</v>
      </c>
      <c r="T322" s="184">
        <f>S322*H322</f>
        <v>2.7587489000000001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257</v>
      </c>
      <c r="AT322" s="185" t="s">
        <v>135</v>
      </c>
      <c r="AU322" s="185" t="s">
        <v>84</v>
      </c>
      <c r="AY322" s="18" t="s">
        <v>132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8" t="s">
        <v>82</v>
      </c>
      <c r="BK322" s="186">
        <f>ROUND(I322*H322,2)</f>
        <v>0</v>
      </c>
      <c r="BL322" s="18" t="s">
        <v>257</v>
      </c>
      <c r="BM322" s="185" t="s">
        <v>505</v>
      </c>
    </row>
    <row r="323" spans="1:65" s="2" customFormat="1" ht="11.25">
      <c r="A323" s="35"/>
      <c r="B323" s="36"/>
      <c r="C323" s="37"/>
      <c r="D323" s="187" t="s">
        <v>142</v>
      </c>
      <c r="E323" s="37"/>
      <c r="F323" s="188" t="s">
        <v>504</v>
      </c>
      <c r="G323" s="37"/>
      <c r="H323" s="37"/>
      <c r="I323" s="189"/>
      <c r="J323" s="37"/>
      <c r="K323" s="37"/>
      <c r="L323" s="40"/>
      <c r="M323" s="190"/>
      <c r="N323" s="191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142</v>
      </c>
      <c r="AU323" s="18" t="s">
        <v>84</v>
      </c>
    </row>
    <row r="324" spans="1:65" s="2" customFormat="1" ht="11.25">
      <c r="A324" s="35"/>
      <c r="B324" s="36"/>
      <c r="C324" s="37"/>
      <c r="D324" s="192" t="s">
        <v>144</v>
      </c>
      <c r="E324" s="37"/>
      <c r="F324" s="193" t="s">
        <v>506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144</v>
      </c>
      <c r="AU324" s="18" t="s">
        <v>84</v>
      </c>
    </row>
    <row r="325" spans="1:65" s="2" customFormat="1" ht="37.9" customHeight="1">
      <c r="A325" s="35"/>
      <c r="B325" s="36"/>
      <c r="C325" s="174" t="s">
        <v>507</v>
      </c>
      <c r="D325" s="174" t="s">
        <v>135</v>
      </c>
      <c r="E325" s="175" t="s">
        <v>508</v>
      </c>
      <c r="F325" s="176" t="s">
        <v>509</v>
      </c>
      <c r="G325" s="177" t="s">
        <v>163</v>
      </c>
      <c r="H325" s="178">
        <v>33.17</v>
      </c>
      <c r="I325" s="179"/>
      <c r="J325" s="180">
        <f>ROUND(I325*H325,2)</f>
        <v>0</v>
      </c>
      <c r="K325" s="176" t="s">
        <v>139</v>
      </c>
      <c r="L325" s="40"/>
      <c r="M325" s="181" t="s">
        <v>19</v>
      </c>
      <c r="N325" s="182" t="s">
        <v>45</v>
      </c>
      <c r="O325" s="65"/>
      <c r="P325" s="183">
        <f>O325*H325</f>
        <v>0</v>
      </c>
      <c r="Q325" s="183">
        <v>6.8900000000000003E-3</v>
      </c>
      <c r="R325" s="183">
        <f>Q325*H325</f>
        <v>0.22854130000000003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257</v>
      </c>
      <c r="AT325" s="185" t="s">
        <v>135</v>
      </c>
      <c r="AU325" s="185" t="s">
        <v>84</v>
      </c>
      <c r="AY325" s="18" t="s">
        <v>132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82</v>
      </c>
      <c r="BK325" s="186">
        <f>ROUND(I325*H325,2)</f>
        <v>0</v>
      </c>
      <c r="BL325" s="18" t="s">
        <v>257</v>
      </c>
      <c r="BM325" s="185" t="s">
        <v>510</v>
      </c>
    </row>
    <row r="326" spans="1:65" s="2" customFormat="1" ht="29.25">
      <c r="A326" s="35"/>
      <c r="B326" s="36"/>
      <c r="C326" s="37"/>
      <c r="D326" s="187" t="s">
        <v>142</v>
      </c>
      <c r="E326" s="37"/>
      <c r="F326" s="188" t="s">
        <v>511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142</v>
      </c>
      <c r="AU326" s="18" t="s">
        <v>84</v>
      </c>
    </row>
    <row r="327" spans="1:65" s="2" customFormat="1" ht="11.25">
      <c r="A327" s="35"/>
      <c r="B327" s="36"/>
      <c r="C327" s="37"/>
      <c r="D327" s="192" t="s">
        <v>144</v>
      </c>
      <c r="E327" s="37"/>
      <c r="F327" s="193" t="s">
        <v>512</v>
      </c>
      <c r="G327" s="37"/>
      <c r="H327" s="37"/>
      <c r="I327" s="189"/>
      <c r="J327" s="37"/>
      <c r="K327" s="37"/>
      <c r="L327" s="40"/>
      <c r="M327" s="190"/>
      <c r="N327" s="191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144</v>
      </c>
      <c r="AU327" s="18" t="s">
        <v>84</v>
      </c>
    </row>
    <row r="328" spans="1:65" s="2" customFormat="1" ht="37.9" customHeight="1">
      <c r="A328" s="35"/>
      <c r="B328" s="36"/>
      <c r="C328" s="205" t="s">
        <v>513</v>
      </c>
      <c r="D328" s="205" t="s">
        <v>155</v>
      </c>
      <c r="E328" s="206" t="s">
        <v>514</v>
      </c>
      <c r="F328" s="207" t="s">
        <v>515</v>
      </c>
      <c r="G328" s="208" t="s">
        <v>163</v>
      </c>
      <c r="H328" s="209">
        <v>37.39</v>
      </c>
      <c r="I328" s="210"/>
      <c r="J328" s="211">
        <f>ROUND(I328*H328,2)</f>
        <v>0</v>
      </c>
      <c r="K328" s="207" t="s">
        <v>139</v>
      </c>
      <c r="L328" s="212"/>
      <c r="M328" s="213" t="s">
        <v>19</v>
      </c>
      <c r="N328" s="214" t="s">
        <v>45</v>
      </c>
      <c r="O328" s="65"/>
      <c r="P328" s="183">
        <f>O328*H328</f>
        <v>0</v>
      </c>
      <c r="Q328" s="183">
        <v>1.9199999999999998E-2</v>
      </c>
      <c r="R328" s="183">
        <f>Q328*H328</f>
        <v>0.71788799999999997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371</v>
      </c>
      <c r="AT328" s="185" t="s">
        <v>155</v>
      </c>
      <c r="AU328" s="185" t="s">
        <v>84</v>
      </c>
      <c r="AY328" s="18" t="s">
        <v>132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82</v>
      </c>
      <c r="BK328" s="186">
        <f>ROUND(I328*H328,2)</f>
        <v>0</v>
      </c>
      <c r="BL328" s="18" t="s">
        <v>257</v>
      </c>
      <c r="BM328" s="185" t="s">
        <v>516</v>
      </c>
    </row>
    <row r="329" spans="1:65" s="2" customFormat="1" ht="19.5">
      <c r="A329" s="35"/>
      <c r="B329" s="36"/>
      <c r="C329" s="37"/>
      <c r="D329" s="187" t="s">
        <v>142</v>
      </c>
      <c r="E329" s="37"/>
      <c r="F329" s="188" t="s">
        <v>515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142</v>
      </c>
      <c r="AU329" s="18" t="s">
        <v>84</v>
      </c>
    </row>
    <row r="330" spans="1:65" s="2" customFormat="1" ht="11.25">
      <c r="A330" s="35"/>
      <c r="B330" s="36"/>
      <c r="C330" s="37"/>
      <c r="D330" s="192" t="s">
        <v>144</v>
      </c>
      <c r="E330" s="37"/>
      <c r="F330" s="193" t="s">
        <v>517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144</v>
      </c>
      <c r="AU330" s="18" t="s">
        <v>84</v>
      </c>
    </row>
    <row r="331" spans="1:65" s="13" customFormat="1" ht="11.25">
      <c r="B331" s="194"/>
      <c r="C331" s="195"/>
      <c r="D331" s="187" t="s">
        <v>146</v>
      </c>
      <c r="E331" s="196" t="s">
        <v>19</v>
      </c>
      <c r="F331" s="197" t="s">
        <v>518</v>
      </c>
      <c r="G331" s="195"/>
      <c r="H331" s="198">
        <v>33.17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146</v>
      </c>
      <c r="AU331" s="204" t="s">
        <v>84</v>
      </c>
      <c r="AV331" s="13" t="s">
        <v>84</v>
      </c>
      <c r="AW331" s="13" t="s">
        <v>35</v>
      </c>
      <c r="AX331" s="13" t="s">
        <v>74</v>
      </c>
      <c r="AY331" s="204" t="s">
        <v>132</v>
      </c>
    </row>
    <row r="332" spans="1:65" s="13" customFormat="1" ht="11.25">
      <c r="B332" s="194"/>
      <c r="C332" s="195"/>
      <c r="D332" s="187" t="s">
        <v>146</v>
      </c>
      <c r="E332" s="196" t="s">
        <v>19</v>
      </c>
      <c r="F332" s="197" t="s">
        <v>519</v>
      </c>
      <c r="G332" s="195"/>
      <c r="H332" s="198">
        <v>0.82099999999999995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146</v>
      </c>
      <c r="AU332" s="204" t="s">
        <v>84</v>
      </c>
      <c r="AV332" s="13" t="s">
        <v>84</v>
      </c>
      <c r="AW332" s="13" t="s">
        <v>35</v>
      </c>
      <c r="AX332" s="13" t="s">
        <v>74</v>
      </c>
      <c r="AY332" s="204" t="s">
        <v>132</v>
      </c>
    </row>
    <row r="333" spans="1:65" s="14" customFormat="1" ht="11.25">
      <c r="B333" s="215"/>
      <c r="C333" s="216"/>
      <c r="D333" s="187" t="s">
        <v>146</v>
      </c>
      <c r="E333" s="217" t="s">
        <v>19</v>
      </c>
      <c r="F333" s="218" t="s">
        <v>187</v>
      </c>
      <c r="G333" s="216"/>
      <c r="H333" s="219">
        <v>33.991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146</v>
      </c>
      <c r="AU333" s="225" t="s">
        <v>84</v>
      </c>
      <c r="AV333" s="14" t="s">
        <v>140</v>
      </c>
      <c r="AW333" s="14" t="s">
        <v>35</v>
      </c>
      <c r="AX333" s="14" t="s">
        <v>82</v>
      </c>
      <c r="AY333" s="225" t="s">
        <v>132</v>
      </c>
    </row>
    <row r="334" spans="1:65" s="13" customFormat="1" ht="11.25">
      <c r="B334" s="194"/>
      <c r="C334" s="195"/>
      <c r="D334" s="187" t="s">
        <v>146</v>
      </c>
      <c r="E334" s="195"/>
      <c r="F334" s="197" t="s">
        <v>520</v>
      </c>
      <c r="G334" s="195"/>
      <c r="H334" s="198">
        <v>37.39</v>
      </c>
      <c r="I334" s="199"/>
      <c r="J334" s="195"/>
      <c r="K334" s="195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146</v>
      </c>
      <c r="AU334" s="204" t="s">
        <v>84</v>
      </c>
      <c r="AV334" s="13" t="s">
        <v>84</v>
      </c>
      <c r="AW334" s="13" t="s">
        <v>4</v>
      </c>
      <c r="AX334" s="13" t="s">
        <v>82</v>
      </c>
      <c r="AY334" s="204" t="s">
        <v>132</v>
      </c>
    </row>
    <row r="335" spans="1:65" s="2" customFormat="1" ht="24.2" customHeight="1">
      <c r="A335" s="35"/>
      <c r="B335" s="36"/>
      <c r="C335" s="174" t="s">
        <v>521</v>
      </c>
      <c r="D335" s="174" t="s">
        <v>135</v>
      </c>
      <c r="E335" s="175" t="s">
        <v>522</v>
      </c>
      <c r="F335" s="176" t="s">
        <v>523</v>
      </c>
      <c r="G335" s="177" t="s">
        <v>163</v>
      </c>
      <c r="H335" s="178">
        <v>3.24</v>
      </c>
      <c r="I335" s="179"/>
      <c r="J335" s="180">
        <f>ROUND(I335*H335,2)</f>
        <v>0</v>
      </c>
      <c r="K335" s="176" t="s">
        <v>139</v>
      </c>
      <c r="L335" s="40"/>
      <c r="M335" s="181" t="s">
        <v>19</v>
      </c>
      <c r="N335" s="182" t="s">
        <v>45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257</v>
      </c>
      <c r="AT335" s="185" t="s">
        <v>135</v>
      </c>
      <c r="AU335" s="185" t="s">
        <v>84</v>
      </c>
      <c r="AY335" s="18" t="s">
        <v>132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82</v>
      </c>
      <c r="BK335" s="186">
        <f>ROUND(I335*H335,2)</f>
        <v>0</v>
      </c>
      <c r="BL335" s="18" t="s">
        <v>257</v>
      </c>
      <c r="BM335" s="185" t="s">
        <v>524</v>
      </c>
    </row>
    <row r="336" spans="1:65" s="2" customFormat="1" ht="19.5">
      <c r="A336" s="35"/>
      <c r="B336" s="36"/>
      <c r="C336" s="37"/>
      <c r="D336" s="187" t="s">
        <v>142</v>
      </c>
      <c r="E336" s="37"/>
      <c r="F336" s="188" t="s">
        <v>525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142</v>
      </c>
      <c r="AU336" s="18" t="s">
        <v>84</v>
      </c>
    </row>
    <row r="337" spans="1:65" s="2" customFormat="1" ht="11.25">
      <c r="A337" s="35"/>
      <c r="B337" s="36"/>
      <c r="C337" s="37"/>
      <c r="D337" s="192" t="s">
        <v>144</v>
      </c>
      <c r="E337" s="37"/>
      <c r="F337" s="193" t="s">
        <v>526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144</v>
      </c>
      <c r="AU337" s="18" t="s">
        <v>84</v>
      </c>
    </row>
    <row r="338" spans="1:65" s="2" customFormat="1" ht="24.2" customHeight="1">
      <c r="A338" s="35"/>
      <c r="B338" s="36"/>
      <c r="C338" s="174" t="s">
        <v>527</v>
      </c>
      <c r="D338" s="174" t="s">
        <v>135</v>
      </c>
      <c r="E338" s="175" t="s">
        <v>528</v>
      </c>
      <c r="F338" s="176" t="s">
        <v>529</v>
      </c>
      <c r="G338" s="177" t="s">
        <v>163</v>
      </c>
      <c r="H338" s="178">
        <v>33.991</v>
      </c>
      <c r="I338" s="179"/>
      <c r="J338" s="180">
        <f>ROUND(I338*H338,2)</f>
        <v>0</v>
      </c>
      <c r="K338" s="176" t="s">
        <v>139</v>
      </c>
      <c r="L338" s="40"/>
      <c r="M338" s="181" t="s">
        <v>19</v>
      </c>
      <c r="N338" s="182" t="s">
        <v>45</v>
      </c>
      <c r="O338" s="65"/>
      <c r="P338" s="183">
        <f>O338*H338</f>
        <v>0</v>
      </c>
      <c r="Q338" s="183">
        <v>1.5E-3</v>
      </c>
      <c r="R338" s="183">
        <f>Q338*H338</f>
        <v>5.0986499999999997E-2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257</v>
      </c>
      <c r="AT338" s="185" t="s">
        <v>135</v>
      </c>
      <c r="AU338" s="185" t="s">
        <v>84</v>
      </c>
      <c r="AY338" s="18" t="s">
        <v>132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82</v>
      </c>
      <c r="BK338" s="186">
        <f>ROUND(I338*H338,2)</f>
        <v>0</v>
      </c>
      <c r="BL338" s="18" t="s">
        <v>257</v>
      </c>
      <c r="BM338" s="185" t="s">
        <v>530</v>
      </c>
    </row>
    <row r="339" spans="1:65" s="2" customFormat="1" ht="11.25">
      <c r="A339" s="35"/>
      <c r="B339" s="36"/>
      <c r="C339" s="37"/>
      <c r="D339" s="187" t="s">
        <v>142</v>
      </c>
      <c r="E339" s="37"/>
      <c r="F339" s="188" t="s">
        <v>531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142</v>
      </c>
      <c r="AU339" s="18" t="s">
        <v>84</v>
      </c>
    </row>
    <row r="340" spans="1:65" s="2" customFormat="1" ht="11.25">
      <c r="A340" s="35"/>
      <c r="B340" s="36"/>
      <c r="C340" s="37"/>
      <c r="D340" s="192" t="s">
        <v>144</v>
      </c>
      <c r="E340" s="37"/>
      <c r="F340" s="193" t="s">
        <v>532</v>
      </c>
      <c r="G340" s="37"/>
      <c r="H340" s="37"/>
      <c r="I340" s="189"/>
      <c r="J340" s="37"/>
      <c r="K340" s="37"/>
      <c r="L340" s="40"/>
      <c r="M340" s="190"/>
      <c r="N340" s="191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144</v>
      </c>
      <c r="AU340" s="18" t="s">
        <v>84</v>
      </c>
    </row>
    <row r="341" spans="1:65" s="2" customFormat="1" ht="16.5" customHeight="1">
      <c r="A341" s="35"/>
      <c r="B341" s="36"/>
      <c r="C341" s="174" t="s">
        <v>533</v>
      </c>
      <c r="D341" s="174" t="s">
        <v>135</v>
      </c>
      <c r="E341" s="175" t="s">
        <v>534</v>
      </c>
      <c r="F341" s="176" t="s">
        <v>535</v>
      </c>
      <c r="G341" s="177" t="s">
        <v>268</v>
      </c>
      <c r="H341" s="178">
        <v>37.119999999999997</v>
      </c>
      <c r="I341" s="179"/>
      <c r="J341" s="180">
        <f>ROUND(I341*H341,2)</f>
        <v>0</v>
      </c>
      <c r="K341" s="176" t="s">
        <v>139</v>
      </c>
      <c r="L341" s="40"/>
      <c r="M341" s="181" t="s">
        <v>19</v>
      </c>
      <c r="N341" s="182" t="s">
        <v>45</v>
      </c>
      <c r="O341" s="65"/>
      <c r="P341" s="183">
        <f>O341*H341</f>
        <v>0</v>
      </c>
      <c r="Q341" s="183">
        <v>3.0000000000000001E-5</v>
      </c>
      <c r="R341" s="183">
        <f>Q341*H341</f>
        <v>1.1136E-3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257</v>
      </c>
      <c r="AT341" s="185" t="s">
        <v>135</v>
      </c>
      <c r="AU341" s="185" t="s">
        <v>84</v>
      </c>
      <c r="AY341" s="18" t="s">
        <v>132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82</v>
      </c>
      <c r="BK341" s="186">
        <f>ROUND(I341*H341,2)</f>
        <v>0</v>
      </c>
      <c r="BL341" s="18" t="s">
        <v>257</v>
      </c>
      <c r="BM341" s="185" t="s">
        <v>536</v>
      </c>
    </row>
    <row r="342" spans="1:65" s="2" customFormat="1" ht="11.25">
      <c r="A342" s="35"/>
      <c r="B342" s="36"/>
      <c r="C342" s="37"/>
      <c r="D342" s="187" t="s">
        <v>142</v>
      </c>
      <c r="E342" s="37"/>
      <c r="F342" s="188" t="s">
        <v>537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142</v>
      </c>
      <c r="AU342" s="18" t="s">
        <v>84</v>
      </c>
    </row>
    <row r="343" spans="1:65" s="2" customFormat="1" ht="11.25">
      <c r="A343" s="35"/>
      <c r="B343" s="36"/>
      <c r="C343" s="37"/>
      <c r="D343" s="192" t="s">
        <v>144</v>
      </c>
      <c r="E343" s="37"/>
      <c r="F343" s="193" t="s">
        <v>538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144</v>
      </c>
      <c r="AU343" s="18" t="s">
        <v>84</v>
      </c>
    </row>
    <row r="344" spans="1:65" s="13" customFormat="1" ht="11.25">
      <c r="B344" s="194"/>
      <c r="C344" s="195"/>
      <c r="D344" s="187" t="s">
        <v>146</v>
      </c>
      <c r="E344" s="196" t="s">
        <v>19</v>
      </c>
      <c r="F344" s="197" t="s">
        <v>539</v>
      </c>
      <c r="G344" s="195"/>
      <c r="H344" s="198">
        <v>20</v>
      </c>
      <c r="I344" s="199"/>
      <c r="J344" s="195"/>
      <c r="K344" s="195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146</v>
      </c>
      <c r="AU344" s="204" t="s">
        <v>84</v>
      </c>
      <c r="AV344" s="13" t="s">
        <v>84</v>
      </c>
      <c r="AW344" s="13" t="s">
        <v>35</v>
      </c>
      <c r="AX344" s="13" t="s">
        <v>74</v>
      </c>
      <c r="AY344" s="204" t="s">
        <v>132</v>
      </c>
    </row>
    <row r="345" spans="1:65" s="13" customFormat="1" ht="11.25">
      <c r="B345" s="194"/>
      <c r="C345" s="195"/>
      <c r="D345" s="187" t="s">
        <v>146</v>
      </c>
      <c r="E345" s="196" t="s">
        <v>19</v>
      </c>
      <c r="F345" s="197" t="s">
        <v>540</v>
      </c>
      <c r="G345" s="195"/>
      <c r="H345" s="198">
        <v>7.2</v>
      </c>
      <c r="I345" s="199"/>
      <c r="J345" s="195"/>
      <c r="K345" s="195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146</v>
      </c>
      <c r="AU345" s="204" t="s">
        <v>84</v>
      </c>
      <c r="AV345" s="13" t="s">
        <v>84</v>
      </c>
      <c r="AW345" s="13" t="s">
        <v>35</v>
      </c>
      <c r="AX345" s="13" t="s">
        <v>74</v>
      </c>
      <c r="AY345" s="204" t="s">
        <v>132</v>
      </c>
    </row>
    <row r="346" spans="1:65" s="13" customFormat="1" ht="11.25">
      <c r="B346" s="194"/>
      <c r="C346" s="195"/>
      <c r="D346" s="187" t="s">
        <v>146</v>
      </c>
      <c r="E346" s="196" t="s">
        <v>19</v>
      </c>
      <c r="F346" s="197" t="s">
        <v>541</v>
      </c>
      <c r="G346" s="195"/>
      <c r="H346" s="198">
        <v>9.92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146</v>
      </c>
      <c r="AU346" s="204" t="s">
        <v>84</v>
      </c>
      <c r="AV346" s="13" t="s">
        <v>84</v>
      </c>
      <c r="AW346" s="13" t="s">
        <v>35</v>
      </c>
      <c r="AX346" s="13" t="s">
        <v>74</v>
      </c>
      <c r="AY346" s="204" t="s">
        <v>132</v>
      </c>
    </row>
    <row r="347" spans="1:65" s="14" customFormat="1" ht="11.25">
      <c r="B347" s="215"/>
      <c r="C347" s="216"/>
      <c r="D347" s="187" t="s">
        <v>146</v>
      </c>
      <c r="E347" s="217" t="s">
        <v>19</v>
      </c>
      <c r="F347" s="218" t="s">
        <v>187</v>
      </c>
      <c r="G347" s="216"/>
      <c r="H347" s="219">
        <v>37.119999999999997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146</v>
      </c>
      <c r="AU347" s="225" t="s">
        <v>84</v>
      </c>
      <c r="AV347" s="14" t="s">
        <v>140</v>
      </c>
      <c r="AW347" s="14" t="s">
        <v>35</v>
      </c>
      <c r="AX347" s="14" t="s">
        <v>82</v>
      </c>
      <c r="AY347" s="225" t="s">
        <v>132</v>
      </c>
    </row>
    <row r="348" spans="1:65" s="2" customFormat="1" ht="16.5" customHeight="1">
      <c r="A348" s="35"/>
      <c r="B348" s="36"/>
      <c r="C348" s="174" t="s">
        <v>542</v>
      </c>
      <c r="D348" s="174" t="s">
        <v>135</v>
      </c>
      <c r="E348" s="175" t="s">
        <v>543</v>
      </c>
      <c r="F348" s="176" t="s">
        <v>544</v>
      </c>
      <c r="G348" s="177" t="s">
        <v>247</v>
      </c>
      <c r="H348" s="178">
        <v>12</v>
      </c>
      <c r="I348" s="179"/>
      <c r="J348" s="180">
        <f>ROUND(I348*H348,2)</f>
        <v>0</v>
      </c>
      <c r="K348" s="176" t="s">
        <v>139</v>
      </c>
      <c r="L348" s="40"/>
      <c r="M348" s="181" t="s">
        <v>19</v>
      </c>
      <c r="N348" s="182" t="s">
        <v>45</v>
      </c>
      <c r="O348" s="65"/>
      <c r="P348" s="183">
        <f>O348*H348</f>
        <v>0</v>
      </c>
      <c r="Q348" s="183">
        <v>2.1000000000000001E-4</v>
      </c>
      <c r="R348" s="183">
        <f>Q348*H348</f>
        <v>2.5200000000000001E-3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257</v>
      </c>
      <c r="AT348" s="185" t="s">
        <v>135</v>
      </c>
      <c r="AU348" s="185" t="s">
        <v>84</v>
      </c>
      <c r="AY348" s="18" t="s">
        <v>132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82</v>
      </c>
      <c r="BK348" s="186">
        <f>ROUND(I348*H348,2)</f>
        <v>0</v>
      </c>
      <c r="BL348" s="18" t="s">
        <v>257</v>
      </c>
      <c r="BM348" s="185" t="s">
        <v>545</v>
      </c>
    </row>
    <row r="349" spans="1:65" s="2" customFormat="1" ht="11.25">
      <c r="A349" s="35"/>
      <c r="B349" s="36"/>
      <c r="C349" s="37"/>
      <c r="D349" s="187" t="s">
        <v>142</v>
      </c>
      <c r="E349" s="37"/>
      <c r="F349" s="188" t="s">
        <v>546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142</v>
      </c>
      <c r="AU349" s="18" t="s">
        <v>84</v>
      </c>
    </row>
    <row r="350" spans="1:65" s="2" customFormat="1" ht="11.25">
      <c r="A350" s="35"/>
      <c r="B350" s="36"/>
      <c r="C350" s="37"/>
      <c r="D350" s="192" t="s">
        <v>144</v>
      </c>
      <c r="E350" s="37"/>
      <c r="F350" s="193" t="s">
        <v>547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144</v>
      </c>
      <c r="AU350" s="18" t="s">
        <v>84</v>
      </c>
    </row>
    <row r="351" spans="1:65" s="2" customFormat="1" ht="16.5" customHeight="1">
      <c r="A351" s="35"/>
      <c r="B351" s="36"/>
      <c r="C351" s="174" t="s">
        <v>548</v>
      </c>
      <c r="D351" s="174" t="s">
        <v>135</v>
      </c>
      <c r="E351" s="175" t="s">
        <v>549</v>
      </c>
      <c r="F351" s="176" t="s">
        <v>550</v>
      </c>
      <c r="G351" s="177" t="s">
        <v>268</v>
      </c>
      <c r="H351" s="178">
        <v>34.619999999999997</v>
      </c>
      <c r="I351" s="179"/>
      <c r="J351" s="180">
        <f>ROUND(I351*H351,2)</f>
        <v>0</v>
      </c>
      <c r="K351" s="176" t="s">
        <v>139</v>
      </c>
      <c r="L351" s="40"/>
      <c r="M351" s="181" t="s">
        <v>19</v>
      </c>
      <c r="N351" s="182" t="s">
        <v>45</v>
      </c>
      <c r="O351" s="65"/>
      <c r="P351" s="183">
        <f>O351*H351</f>
        <v>0</v>
      </c>
      <c r="Q351" s="183">
        <v>3.2000000000000003E-4</v>
      </c>
      <c r="R351" s="183">
        <f>Q351*H351</f>
        <v>1.10784E-2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257</v>
      </c>
      <c r="AT351" s="185" t="s">
        <v>135</v>
      </c>
      <c r="AU351" s="185" t="s">
        <v>84</v>
      </c>
      <c r="AY351" s="18" t="s">
        <v>132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82</v>
      </c>
      <c r="BK351" s="186">
        <f>ROUND(I351*H351,2)</f>
        <v>0</v>
      </c>
      <c r="BL351" s="18" t="s">
        <v>257</v>
      </c>
      <c r="BM351" s="185" t="s">
        <v>551</v>
      </c>
    </row>
    <row r="352" spans="1:65" s="2" customFormat="1" ht="19.5">
      <c r="A352" s="35"/>
      <c r="B352" s="36"/>
      <c r="C352" s="37"/>
      <c r="D352" s="187" t="s">
        <v>142</v>
      </c>
      <c r="E352" s="37"/>
      <c r="F352" s="188" t="s">
        <v>552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142</v>
      </c>
      <c r="AU352" s="18" t="s">
        <v>84</v>
      </c>
    </row>
    <row r="353" spans="1:65" s="2" customFormat="1" ht="11.25">
      <c r="A353" s="35"/>
      <c r="B353" s="36"/>
      <c r="C353" s="37"/>
      <c r="D353" s="192" t="s">
        <v>144</v>
      </c>
      <c r="E353" s="37"/>
      <c r="F353" s="193" t="s">
        <v>553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144</v>
      </c>
      <c r="AU353" s="18" t="s">
        <v>84</v>
      </c>
    </row>
    <row r="354" spans="1:65" s="13" customFormat="1" ht="11.25">
      <c r="B354" s="194"/>
      <c r="C354" s="195"/>
      <c r="D354" s="187" t="s">
        <v>146</v>
      </c>
      <c r="E354" s="196" t="s">
        <v>19</v>
      </c>
      <c r="F354" s="197" t="s">
        <v>554</v>
      </c>
      <c r="G354" s="195"/>
      <c r="H354" s="198">
        <v>34.619999999999997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146</v>
      </c>
      <c r="AU354" s="204" t="s">
        <v>84</v>
      </c>
      <c r="AV354" s="13" t="s">
        <v>84</v>
      </c>
      <c r="AW354" s="13" t="s">
        <v>35</v>
      </c>
      <c r="AX354" s="13" t="s">
        <v>82</v>
      </c>
      <c r="AY354" s="204" t="s">
        <v>132</v>
      </c>
    </row>
    <row r="355" spans="1:65" s="2" customFormat="1" ht="24.2" customHeight="1">
      <c r="A355" s="35"/>
      <c r="B355" s="36"/>
      <c r="C355" s="174" t="s">
        <v>555</v>
      </c>
      <c r="D355" s="174" t="s">
        <v>135</v>
      </c>
      <c r="E355" s="175" t="s">
        <v>556</v>
      </c>
      <c r="F355" s="176" t="s">
        <v>557</v>
      </c>
      <c r="G355" s="177" t="s">
        <v>163</v>
      </c>
      <c r="H355" s="178">
        <v>33.17</v>
      </c>
      <c r="I355" s="179"/>
      <c r="J355" s="180">
        <f>ROUND(I355*H355,2)</f>
        <v>0</v>
      </c>
      <c r="K355" s="176" t="s">
        <v>139</v>
      </c>
      <c r="L355" s="40"/>
      <c r="M355" s="181" t="s">
        <v>19</v>
      </c>
      <c r="N355" s="182" t="s">
        <v>45</v>
      </c>
      <c r="O355" s="65"/>
      <c r="P355" s="183">
        <f>O355*H355</f>
        <v>0</v>
      </c>
      <c r="Q355" s="183">
        <v>5.0000000000000002E-5</v>
      </c>
      <c r="R355" s="183">
        <f>Q355*H355</f>
        <v>1.6585000000000003E-3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257</v>
      </c>
      <c r="AT355" s="185" t="s">
        <v>135</v>
      </c>
      <c r="AU355" s="185" t="s">
        <v>84</v>
      </c>
      <c r="AY355" s="18" t="s">
        <v>132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82</v>
      </c>
      <c r="BK355" s="186">
        <f>ROUND(I355*H355,2)</f>
        <v>0</v>
      </c>
      <c r="BL355" s="18" t="s">
        <v>257</v>
      </c>
      <c r="BM355" s="185" t="s">
        <v>558</v>
      </c>
    </row>
    <row r="356" spans="1:65" s="2" customFormat="1" ht="19.5">
      <c r="A356" s="35"/>
      <c r="B356" s="36"/>
      <c r="C356" s="37"/>
      <c r="D356" s="187" t="s">
        <v>142</v>
      </c>
      <c r="E356" s="37"/>
      <c r="F356" s="188" t="s">
        <v>559</v>
      </c>
      <c r="G356" s="37"/>
      <c r="H356" s="37"/>
      <c r="I356" s="189"/>
      <c r="J356" s="37"/>
      <c r="K356" s="37"/>
      <c r="L356" s="40"/>
      <c r="M356" s="190"/>
      <c r="N356" s="191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142</v>
      </c>
      <c r="AU356" s="18" t="s">
        <v>84</v>
      </c>
    </row>
    <row r="357" spans="1:65" s="2" customFormat="1" ht="11.25">
      <c r="A357" s="35"/>
      <c r="B357" s="36"/>
      <c r="C357" s="37"/>
      <c r="D357" s="192" t="s">
        <v>144</v>
      </c>
      <c r="E357" s="37"/>
      <c r="F357" s="193" t="s">
        <v>560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144</v>
      </c>
      <c r="AU357" s="18" t="s">
        <v>84</v>
      </c>
    </row>
    <row r="358" spans="1:65" s="2" customFormat="1" ht="24.2" customHeight="1">
      <c r="A358" s="35"/>
      <c r="B358" s="36"/>
      <c r="C358" s="174" t="s">
        <v>561</v>
      </c>
      <c r="D358" s="174" t="s">
        <v>135</v>
      </c>
      <c r="E358" s="175" t="s">
        <v>562</v>
      </c>
      <c r="F358" s="176" t="s">
        <v>563</v>
      </c>
      <c r="G358" s="177" t="s">
        <v>150</v>
      </c>
      <c r="H358" s="178">
        <v>1.4259999999999999</v>
      </c>
      <c r="I358" s="179"/>
      <c r="J358" s="180">
        <f>ROUND(I358*H358,2)</f>
        <v>0</v>
      </c>
      <c r="K358" s="176" t="s">
        <v>139</v>
      </c>
      <c r="L358" s="40"/>
      <c r="M358" s="181" t="s">
        <v>19</v>
      </c>
      <c r="N358" s="182" t="s">
        <v>45</v>
      </c>
      <c r="O358" s="65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257</v>
      </c>
      <c r="AT358" s="185" t="s">
        <v>135</v>
      </c>
      <c r="AU358" s="185" t="s">
        <v>84</v>
      </c>
      <c r="AY358" s="18" t="s">
        <v>132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8" t="s">
        <v>82</v>
      </c>
      <c r="BK358" s="186">
        <f>ROUND(I358*H358,2)</f>
        <v>0</v>
      </c>
      <c r="BL358" s="18" t="s">
        <v>257</v>
      </c>
      <c r="BM358" s="185" t="s">
        <v>564</v>
      </c>
    </row>
    <row r="359" spans="1:65" s="2" customFormat="1" ht="29.25">
      <c r="A359" s="35"/>
      <c r="B359" s="36"/>
      <c r="C359" s="37"/>
      <c r="D359" s="187" t="s">
        <v>142</v>
      </c>
      <c r="E359" s="37"/>
      <c r="F359" s="188" t="s">
        <v>565</v>
      </c>
      <c r="G359" s="37"/>
      <c r="H359" s="37"/>
      <c r="I359" s="189"/>
      <c r="J359" s="37"/>
      <c r="K359" s="37"/>
      <c r="L359" s="40"/>
      <c r="M359" s="190"/>
      <c r="N359" s="191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142</v>
      </c>
      <c r="AU359" s="18" t="s">
        <v>84</v>
      </c>
    </row>
    <row r="360" spans="1:65" s="2" customFormat="1" ht="11.25">
      <c r="A360" s="35"/>
      <c r="B360" s="36"/>
      <c r="C360" s="37"/>
      <c r="D360" s="192" t="s">
        <v>144</v>
      </c>
      <c r="E360" s="37"/>
      <c r="F360" s="193" t="s">
        <v>566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144</v>
      </c>
      <c r="AU360" s="18" t="s">
        <v>84</v>
      </c>
    </row>
    <row r="361" spans="1:65" s="2" customFormat="1" ht="24.2" customHeight="1">
      <c r="A361" s="35"/>
      <c r="B361" s="36"/>
      <c r="C361" s="174" t="s">
        <v>567</v>
      </c>
      <c r="D361" s="174" t="s">
        <v>135</v>
      </c>
      <c r="E361" s="175" t="s">
        <v>568</v>
      </c>
      <c r="F361" s="176" t="s">
        <v>569</v>
      </c>
      <c r="G361" s="177" t="s">
        <v>150</v>
      </c>
      <c r="H361" s="178">
        <v>1.4259999999999999</v>
      </c>
      <c r="I361" s="179"/>
      <c r="J361" s="180">
        <f>ROUND(I361*H361,2)</f>
        <v>0</v>
      </c>
      <c r="K361" s="176" t="s">
        <v>139</v>
      </c>
      <c r="L361" s="40"/>
      <c r="M361" s="181" t="s">
        <v>19</v>
      </c>
      <c r="N361" s="182" t="s">
        <v>45</v>
      </c>
      <c r="O361" s="65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257</v>
      </c>
      <c r="AT361" s="185" t="s">
        <v>135</v>
      </c>
      <c r="AU361" s="185" t="s">
        <v>84</v>
      </c>
      <c r="AY361" s="18" t="s">
        <v>132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82</v>
      </c>
      <c r="BK361" s="186">
        <f>ROUND(I361*H361,2)</f>
        <v>0</v>
      </c>
      <c r="BL361" s="18" t="s">
        <v>257</v>
      </c>
      <c r="BM361" s="185" t="s">
        <v>570</v>
      </c>
    </row>
    <row r="362" spans="1:65" s="2" customFormat="1" ht="29.25">
      <c r="A362" s="35"/>
      <c r="B362" s="36"/>
      <c r="C362" s="37"/>
      <c r="D362" s="187" t="s">
        <v>142</v>
      </c>
      <c r="E362" s="37"/>
      <c r="F362" s="188" t="s">
        <v>571</v>
      </c>
      <c r="G362" s="37"/>
      <c r="H362" s="37"/>
      <c r="I362" s="189"/>
      <c r="J362" s="37"/>
      <c r="K362" s="37"/>
      <c r="L362" s="40"/>
      <c r="M362" s="190"/>
      <c r="N362" s="191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142</v>
      </c>
      <c r="AU362" s="18" t="s">
        <v>84</v>
      </c>
    </row>
    <row r="363" spans="1:65" s="2" customFormat="1" ht="11.25">
      <c r="A363" s="35"/>
      <c r="B363" s="36"/>
      <c r="C363" s="37"/>
      <c r="D363" s="192" t="s">
        <v>144</v>
      </c>
      <c r="E363" s="37"/>
      <c r="F363" s="193" t="s">
        <v>572</v>
      </c>
      <c r="G363" s="37"/>
      <c r="H363" s="37"/>
      <c r="I363" s="189"/>
      <c r="J363" s="37"/>
      <c r="K363" s="37"/>
      <c r="L363" s="40"/>
      <c r="M363" s="190"/>
      <c r="N363" s="191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144</v>
      </c>
      <c r="AU363" s="18" t="s">
        <v>84</v>
      </c>
    </row>
    <row r="364" spans="1:65" s="12" customFormat="1" ht="22.9" customHeight="1">
      <c r="B364" s="158"/>
      <c r="C364" s="159"/>
      <c r="D364" s="160" t="s">
        <v>73</v>
      </c>
      <c r="E364" s="172" t="s">
        <v>573</v>
      </c>
      <c r="F364" s="172" t="s">
        <v>574</v>
      </c>
      <c r="G364" s="159"/>
      <c r="H364" s="159"/>
      <c r="I364" s="162"/>
      <c r="J364" s="173">
        <f>BK364</f>
        <v>0</v>
      </c>
      <c r="K364" s="159"/>
      <c r="L364" s="164"/>
      <c r="M364" s="165"/>
      <c r="N364" s="166"/>
      <c r="O364" s="166"/>
      <c r="P364" s="167">
        <f>SUM(P365:P408)</f>
        <v>0</v>
      </c>
      <c r="Q364" s="166"/>
      <c r="R364" s="167">
        <f>SUM(R365:R408)</f>
        <v>3.8471649999999996E-2</v>
      </c>
      <c r="S364" s="166"/>
      <c r="T364" s="168">
        <f>SUM(T365:T408)</f>
        <v>5.8650000000000001E-2</v>
      </c>
      <c r="AR364" s="169" t="s">
        <v>84</v>
      </c>
      <c r="AT364" s="170" t="s">
        <v>73</v>
      </c>
      <c r="AU364" s="170" t="s">
        <v>82</v>
      </c>
      <c r="AY364" s="169" t="s">
        <v>132</v>
      </c>
      <c r="BK364" s="171">
        <f>SUM(BK365:BK408)</f>
        <v>0</v>
      </c>
    </row>
    <row r="365" spans="1:65" s="2" customFormat="1" ht="16.5" customHeight="1">
      <c r="A365" s="35"/>
      <c r="B365" s="36"/>
      <c r="C365" s="174" t="s">
        <v>575</v>
      </c>
      <c r="D365" s="174" t="s">
        <v>135</v>
      </c>
      <c r="E365" s="175" t="s">
        <v>576</v>
      </c>
      <c r="F365" s="176" t="s">
        <v>577</v>
      </c>
      <c r="G365" s="177" t="s">
        <v>163</v>
      </c>
      <c r="H365" s="178">
        <v>17.91</v>
      </c>
      <c r="I365" s="179"/>
      <c r="J365" s="180">
        <f>ROUND(I365*H365,2)</f>
        <v>0</v>
      </c>
      <c r="K365" s="176" t="s">
        <v>139</v>
      </c>
      <c r="L365" s="40"/>
      <c r="M365" s="181" t="s">
        <v>19</v>
      </c>
      <c r="N365" s="182" t="s">
        <v>45</v>
      </c>
      <c r="O365" s="65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257</v>
      </c>
      <c r="AT365" s="185" t="s">
        <v>135</v>
      </c>
      <c r="AU365" s="185" t="s">
        <v>84</v>
      </c>
      <c r="AY365" s="18" t="s">
        <v>132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82</v>
      </c>
      <c r="BK365" s="186">
        <f>ROUND(I365*H365,2)</f>
        <v>0</v>
      </c>
      <c r="BL365" s="18" t="s">
        <v>257</v>
      </c>
      <c r="BM365" s="185" t="s">
        <v>578</v>
      </c>
    </row>
    <row r="366" spans="1:65" s="2" customFormat="1" ht="11.25">
      <c r="A366" s="35"/>
      <c r="B366" s="36"/>
      <c r="C366" s="37"/>
      <c r="D366" s="187" t="s">
        <v>142</v>
      </c>
      <c r="E366" s="37"/>
      <c r="F366" s="188" t="s">
        <v>579</v>
      </c>
      <c r="G366" s="37"/>
      <c r="H366" s="37"/>
      <c r="I366" s="189"/>
      <c r="J366" s="37"/>
      <c r="K366" s="37"/>
      <c r="L366" s="40"/>
      <c r="M366" s="190"/>
      <c r="N366" s="191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142</v>
      </c>
      <c r="AU366" s="18" t="s">
        <v>84</v>
      </c>
    </row>
    <row r="367" spans="1:65" s="2" customFormat="1" ht="11.25">
      <c r="A367" s="35"/>
      <c r="B367" s="36"/>
      <c r="C367" s="37"/>
      <c r="D367" s="192" t="s">
        <v>144</v>
      </c>
      <c r="E367" s="37"/>
      <c r="F367" s="193" t="s">
        <v>580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144</v>
      </c>
      <c r="AU367" s="18" t="s">
        <v>84</v>
      </c>
    </row>
    <row r="368" spans="1:65" s="2" customFormat="1" ht="24.2" customHeight="1">
      <c r="A368" s="35"/>
      <c r="B368" s="36"/>
      <c r="C368" s="174" t="s">
        <v>581</v>
      </c>
      <c r="D368" s="174" t="s">
        <v>135</v>
      </c>
      <c r="E368" s="175" t="s">
        <v>582</v>
      </c>
      <c r="F368" s="176" t="s">
        <v>583</v>
      </c>
      <c r="G368" s="177" t="s">
        <v>163</v>
      </c>
      <c r="H368" s="178">
        <v>17.91</v>
      </c>
      <c r="I368" s="179"/>
      <c r="J368" s="180">
        <f>ROUND(I368*H368,2)</f>
        <v>0</v>
      </c>
      <c r="K368" s="176" t="s">
        <v>139</v>
      </c>
      <c r="L368" s="40"/>
      <c r="M368" s="181" t="s">
        <v>19</v>
      </c>
      <c r="N368" s="182" t="s">
        <v>45</v>
      </c>
      <c r="O368" s="65"/>
      <c r="P368" s="183">
        <f>O368*H368</f>
        <v>0</v>
      </c>
      <c r="Q368" s="183">
        <v>3.0000000000000001E-5</v>
      </c>
      <c r="R368" s="183">
        <f>Q368*H368</f>
        <v>5.373E-4</v>
      </c>
      <c r="S368" s="183">
        <v>0</v>
      </c>
      <c r="T368" s="18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257</v>
      </c>
      <c r="AT368" s="185" t="s">
        <v>135</v>
      </c>
      <c r="AU368" s="185" t="s">
        <v>84</v>
      </c>
      <c r="AY368" s="18" t="s">
        <v>132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18" t="s">
        <v>82</v>
      </c>
      <c r="BK368" s="186">
        <f>ROUND(I368*H368,2)</f>
        <v>0</v>
      </c>
      <c r="BL368" s="18" t="s">
        <v>257</v>
      </c>
      <c r="BM368" s="185" t="s">
        <v>584</v>
      </c>
    </row>
    <row r="369" spans="1:65" s="2" customFormat="1" ht="11.25">
      <c r="A369" s="35"/>
      <c r="B369" s="36"/>
      <c r="C369" s="37"/>
      <c r="D369" s="187" t="s">
        <v>142</v>
      </c>
      <c r="E369" s="37"/>
      <c r="F369" s="188" t="s">
        <v>585</v>
      </c>
      <c r="G369" s="37"/>
      <c r="H369" s="37"/>
      <c r="I369" s="189"/>
      <c r="J369" s="37"/>
      <c r="K369" s="37"/>
      <c r="L369" s="40"/>
      <c r="M369" s="190"/>
      <c r="N369" s="191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142</v>
      </c>
      <c r="AU369" s="18" t="s">
        <v>84</v>
      </c>
    </row>
    <row r="370" spans="1:65" s="2" customFormat="1" ht="11.25">
      <c r="A370" s="35"/>
      <c r="B370" s="36"/>
      <c r="C370" s="37"/>
      <c r="D370" s="192" t="s">
        <v>144</v>
      </c>
      <c r="E370" s="37"/>
      <c r="F370" s="193" t="s">
        <v>586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144</v>
      </c>
      <c r="AU370" s="18" t="s">
        <v>84</v>
      </c>
    </row>
    <row r="371" spans="1:65" s="2" customFormat="1" ht="24.2" customHeight="1">
      <c r="A371" s="35"/>
      <c r="B371" s="36"/>
      <c r="C371" s="174" t="s">
        <v>587</v>
      </c>
      <c r="D371" s="174" t="s">
        <v>135</v>
      </c>
      <c r="E371" s="175" t="s">
        <v>588</v>
      </c>
      <c r="F371" s="176" t="s">
        <v>589</v>
      </c>
      <c r="G371" s="177" t="s">
        <v>163</v>
      </c>
      <c r="H371" s="178">
        <v>17.91</v>
      </c>
      <c r="I371" s="179"/>
      <c r="J371" s="180">
        <f>ROUND(I371*H371,2)</f>
        <v>0</v>
      </c>
      <c r="K371" s="176" t="s">
        <v>139</v>
      </c>
      <c r="L371" s="40"/>
      <c r="M371" s="181" t="s">
        <v>19</v>
      </c>
      <c r="N371" s="182" t="s">
        <v>45</v>
      </c>
      <c r="O371" s="65"/>
      <c r="P371" s="183">
        <f>O371*H371</f>
        <v>0</v>
      </c>
      <c r="Q371" s="183">
        <v>0</v>
      </c>
      <c r="R371" s="183">
        <f>Q371*H371</f>
        <v>0</v>
      </c>
      <c r="S371" s="183">
        <v>3.0000000000000001E-3</v>
      </c>
      <c r="T371" s="184">
        <f>S371*H371</f>
        <v>5.373E-2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257</v>
      </c>
      <c r="AT371" s="185" t="s">
        <v>135</v>
      </c>
      <c r="AU371" s="185" t="s">
        <v>84</v>
      </c>
      <c r="AY371" s="18" t="s">
        <v>132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82</v>
      </c>
      <c r="BK371" s="186">
        <f>ROUND(I371*H371,2)</f>
        <v>0</v>
      </c>
      <c r="BL371" s="18" t="s">
        <v>257</v>
      </c>
      <c r="BM371" s="185" t="s">
        <v>590</v>
      </c>
    </row>
    <row r="372" spans="1:65" s="2" customFormat="1" ht="11.25">
      <c r="A372" s="35"/>
      <c r="B372" s="36"/>
      <c r="C372" s="37"/>
      <c r="D372" s="187" t="s">
        <v>142</v>
      </c>
      <c r="E372" s="37"/>
      <c r="F372" s="188" t="s">
        <v>591</v>
      </c>
      <c r="G372" s="37"/>
      <c r="H372" s="37"/>
      <c r="I372" s="189"/>
      <c r="J372" s="37"/>
      <c r="K372" s="37"/>
      <c r="L372" s="40"/>
      <c r="M372" s="190"/>
      <c r="N372" s="191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142</v>
      </c>
      <c r="AU372" s="18" t="s">
        <v>84</v>
      </c>
    </row>
    <row r="373" spans="1:65" s="2" customFormat="1" ht="11.25">
      <c r="A373" s="35"/>
      <c r="B373" s="36"/>
      <c r="C373" s="37"/>
      <c r="D373" s="192" t="s">
        <v>144</v>
      </c>
      <c r="E373" s="37"/>
      <c r="F373" s="193" t="s">
        <v>592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144</v>
      </c>
      <c r="AU373" s="18" t="s">
        <v>84</v>
      </c>
    </row>
    <row r="374" spans="1:65" s="2" customFormat="1" ht="16.5" customHeight="1">
      <c r="A374" s="35"/>
      <c r="B374" s="36"/>
      <c r="C374" s="174" t="s">
        <v>593</v>
      </c>
      <c r="D374" s="174" t="s">
        <v>135</v>
      </c>
      <c r="E374" s="175" t="s">
        <v>594</v>
      </c>
      <c r="F374" s="176" t="s">
        <v>595</v>
      </c>
      <c r="G374" s="177" t="s">
        <v>163</v>
      </c>
      <c r="H374" s="178">
        <v>17.91</v>
      </c>
      <c r="I374" s="179"/>
      <c r="J374" s="180">
        <f>ROUND(I374*H374,2)</f>
        <v>0</v>
      </c>
      <c r="K374" s="176" t="s">
        <v>139</v>
      </c>
      <c r="L374" s="40"/>
      <c r="M374" s="181" t="s">
        <v>19</v>
      </c>
      <c r="N374" s="182" t="s">
        <v>45</v>
      </c>
      <c r="O374" s="65"/>
      <c r="P374" s="183">
        <f>O374*H374</f>
        <v>0</v>
      </c>
      <c r="Q374" s="183">
        <v>5.0000000000000001E-4</v>
      </c>
      <c r="R374" s="183">
        <f>Q374*H374</f>
        <v>8.9549999999999994E-3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257</v>
      </c>
      <c r="AT374" s="185" t="s">
        <v>135</v>
      </c>
      <c r="AU374" s="185" t="s">
        <v>84</v>
      </c>
      <c r="AY374" s="18" t="s">
        <v>132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82</v>
      </c>
      <c r="BK374" s="186">
        <f>ROUND(I374*H374,2)</f>
        <v>0</v>
      </c>
      <c r="BL374" s="18" t="s">
        <v>257</v>
      </c>
      <c r="BM374" s="185" t="s">
        <v>596</v>
      </c>
    </row>
    <row r="375" spans="1:65" s="2" customFormat="1" ht="11.25">
      <c r="A375" s="35"/>
      <c r="B375" s="36"/>
      <c r="C375" s="37"/>
      <c r="D375" s="187" t="s">
        <v>142</v>
      </c>
      <c r="E375" s="37"/>
      <c r="F375" s="188" t="s">
        <v>597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142</v>
      </c>
      <c r="AU375" s="18" t="s">
        <v>84</v>
      </c>
    </row>
    <row r="376" spans="1:65" s="2" customFormat="1" ht="11.25">
      <c r="A376" s="35"/>
      <c r="B376" s="36"/>
      <c r="C376" s="37"/>
      <c r="D376" s="192" t="s">
        <v>144</v>
      </c>
      <c r="E376" s="37"/>
      <c r="F376" s="193" t="s">
        <v>598</v>
      </c>
      <c r="G376" s="37"/>
      <c r="H376" s="37"/>
      <c r="I376" s="189"/>
      <c r="J376" s="37"/>
      <c r="K376" s="37"/>
      <c r="L376" s="40"/>
      <c r="M376" s="190"/>
      <c r="N376" s="191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144</v>
      </c>
      <c r="AU376" s="18" t="s">
        <v>84</v>
      </c>
    </row>
    <row r="377" spans="1:65" s="2" customFormat="1" ht="37.9" customHeight="1">
      <c r="A377" s="35"/>
      <c r="B377" s="36"/>
      <c r="C377" s="205" t="s">
        <v>599</v>
      </c>
      <c r="D377" s="205" t="s">
        <v>155</v>
      </c>
      <c r="E377" s="206" t="s">
        <v>600</v>
      </c>
      <c r="F377" s="207" t="s">
        <v>601</v>
      </c>
      <c r="G377" s="208" t="s">
        <v>163</v>
      </c>
      <c r="H377" s="209">
        <v>20.693000000000001</v>
      </c>
      <c r="I377" s="210"/>
      <c r="J377" s="211">
        <f>ROUND(I377*H377,2)</f>
        <v>0</v>
      </c>
      <c r="K377" s="207" t="s">
        <v>139</v>
      </c>
      <c r="L377" s="212"/>
      <c r="M377" s="213" t="s">
        <v>19</v>
      </c>
      <c r="N377" s="214" t="s">
        <v>45</v>
      </c>
      <c r="O377" s="65"/>
      <c r="P377" s="183">
        <f>O377*H377</f>
        <v>0</v>
      </c>
      <c r="Q377" s="183">
        <v>1.15E-3</v>
      </c>
      <c r="R377" s="183">
        <f>Q377*H377</f>
        <v>2.3796950000000001E-2</v>
      </c>
      <c r="S377" s="183">
        <v>0</v>
      </c>
      <c r="T377" s="18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371</v>
      </c>
      <c r="AT377" s="185" t="s">
        <v>155</v>
      </c>
      <c r="AU377" s="185" t="s">
        <v>84</v>
      </c>
      <c r="AY377" s="18" t="s">
        <v>132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82</v>
      </c>
      <c r="BK377" s="186">
        <f>ROUND(I377*H377,2)</f>
        <v>0</v>
      </c>
      <c r="BL377" s="18" t="s">
        <v>257</v>
      </c>
      <c r="BM377" s="185" t="s">
        <v>602</v>
      </c>
    </row>
    <row r="378" spans="1:65" s="2" customFormat="1" ht="19.5">
      <c r="A378" s="35"/>
      <c r="B378" s="36"/>
      <c r="C378" s="37"/>
      <c r="D378" s="187" t="s">
        <v>142</v>
      </c>
      <c r="E378" s="37"/>
      <c r="F378" s="188" t="s">
        <v>601</v>
      </c>
      <c r="G378" s="37"/>
      <c r="H378" s="37"/>
      <c r="I378" s="189"/>
      <c r="J378" s="37"/>
      <c r="K378" s="37"/>
      <c r="L378" s="40"/>
      <c r="M378" s="190"/>
      <c r="N378" s="191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142</v>
      </c>
      <c r="AU378" s="18" t="s">
        <v>84</v>
      </c>
    </row>
    <row r="379" spans="1:65" s="2" customFormat="1" ht="11.25">
      <c r="A379" s="35"/>
      <c r="B379" s="36"/>
      <c r="C379" s="37"/>
      <c r="D379" s="192" t="s">
        <v>144</v>
      </c>
      <c r="E379" s="37"/>
      <c r="F379" s="193" t="s">
        <v>603</v>
      </c>
      <c r="G379" s="37"/>
      <c r="H379" s="37"/>
      <c r="I379" s="189"/>
      <c r="J379" s="37"/>
      <c r="K379" s="37"/>
      <c r="L379" s="40"/>
      <c r="M379" s="190"/>
      <c r="N379" s="191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144</v>
      </c>
      <c r="AU379" s="18" t="s">
        <v>84</v>
      </c>
    </row>
    <row r="380" spans="1:65" s="13" customFormat="1" ht="11.25">
      <c r="B380" s="194"/>
      <c r="C380" s="195"/>
      <c r="D380" s="187" t="s">
        <v>146</v>
      </c>
      <c r="E380" s="196" t="s">
        <v>19</v>
      </c>
      <c r="F380" s="197" t="s">
        <v>604</v>
      </c>
      <c r="G380" s="195"/>
      <c r="H380" s="198">
        <v>17.91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146</v>
      </c>
      <c r="AU380" s="204" t="s">
        <v>84</v>
      </c>
      <c r="AV380" s="13" t="s">
        <v>84</v>
      </c>
      <c r="AW380" s="13" t="s">
        <v>35</v>
      </c>
      <c r="AX380" s="13" t="s">
        <v>74</v>
      </c>
      <c r="AY380" s="204" t="s">
        <v>132</v>
      </c>
    </row>
    <row r="381" spans="1:65" s="13" customFormat="1" ht="11.25">
      <c r="B381" s="194"/>
      <c r="C381" s="195"/>
      <c r="D381" s="187" t="s">
        <v>146</v>
      </c>
      <c r="E381" s="196" t="s">
        <v>19</v>
      </c>
      <c r="F381" s="197" t="s">
        <v>605</v>
      </c>
      <c r="G381" s="195"/>
      <c r="H381" s="198">
        <v>0.94599999999999995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146</v>
      </c>
      <c r="AU381" s="204" t="s">
        <v>84</v>
      </c>
      <c r="AV381" s="13" t="s">
        <v>84</v>
      </c>
      <c r="AW381" s="13" t="s">
        <v>35</v>
      </c>
      <c r="AX381" s="13" t="s">
        <v>74</v>
      </c>
      <c r="AY381" s="204" t="s">
        <v>132</v>
      </c>
    </row>
    <row r="382" spans="1:65" s="13" customFormat="1" ht="11.25">
      <c r="B382" s="194"/>
      <c r="C382" s="195"/>
      <c r="D382" s="187" t="s">
        <v>146</v>
      </c>
      <c r="E382" s="196" t="s">
        <v>19</v>
      </c>
      <c r="F382" s="197" t="s">
        <v>606</v>
      </c>
      <c r="G382" s="195"/>
      <c r="H382" s="198">
        <v>-4.3999999999999997E-2</v>
      </c>
      <c r="I382" s="199"/>
      <c r="J382" s="195"/>
      <c r="K382" s="195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146</v>
      </c>
      <c r="AU382" s="204" t="s">
        <v>84</v>
      </c>
      <c r="AV382" s="13" t="s">
        <v>84</v>
      </c>
      <c r="AW382" s="13" t="s">
        <v>35</v>
      </c>
      <c r="AX382" s="13" t="s">
        <v>74</v>
      </c>
      <c r="AY382" s="204" t="s">
        <v>132</v>
      </c>
    </row>
    <row r="383" spans="1:65" s="14" customFormat="1" ht="11.25">
      <c r="B383" s="215"/>
      <c r="C383" s="216"/>
      <c r="D383" s="187" t="s">
        <v>146</v>
      </c>
      <c r="E383" s="217" t="s">
        <v>19</v>
      </c>
      <c r="F383" s="218" t="s">
        <v>187</v>
      </c>
      <c r="G383" s="216"/>
      <c r="H383" s="219">
        <v>18.812000000000001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146</v>
      </c>
      <c r="AU383" s="225" t="s">
        <v>84</v>
      </c>
      <c r="AV383" s="14" t="s">
        <v>140</v>
      </c>
      <c r="AW383" s="14" t="s">
        <v>35</v>
      </c>
      <c r="AX383" s="14" t="s">
        <v>82</v>
      </c>
      <c r="AY383" s="225" t="s">
        <v>132</v>
      </c>
    </row>
    <row r="384" spans="1:65" s="13" customFormat="1" ht="11.25">
      <c r="B384" s="194"/>
      <c r="C384" s="195"/>
      <c r="D384" s="187" t="s">
        <v>146</v>
      </c>
      <c r="E384" s="195"/>
      <c r="F384" s="197" t="s">
        <v>607</v>
      </c>
      <c r="G384" s="195"/>
      <c r="H384" s="198">
        <v>20.693000000000001</v>
      </c>
      <c r="I384" s="199"/>
      <c r="J384" s="195"/>
      <c r="K384" s="195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146</v>
      </c>
      <c r="AU384" s="204" t="s">
        <v>84</v>
      </c>
      <c r="AV384" s="13" t="s">
        <v>84</v>
      </c>
      <c r="AW384" s="13" t="s">
        <v>4</v>
      </c>
      <c r="AX384" s="13" t="s">
        <v>82</v>
      </c>
      <c r="AY384" s="204" t="s">
        <v>132</v>
      </c>
    </row>
    <row r="385" spans="1:65" s="2" customFormat="1" ht="21.75" customHeight="1">
      <c r="A385" s="35"/>
      <c r="B385" s="36"/>
      <c r="C385" s="174" t="s">
        <v>608</v>
      </c>
      <c r="D385" s="174" t="s">
        <v>135</v>
      </c>
      <c r="E385" s="175" t="s">
        <v>609</v>
      </c>
      <c r="F385" s="176" t="s">
        <v>610</v>
      </c>
      <c r="G385" s="177" t="s">
        <v>268</v>
      </c>
      <c r="H385" s="178">
        <v>16.399999999999999</v>
      </c>
      <c r="I385" s="179"/>
      <c r="J385" s="180">
        <f>ROUND(I385*H385,2)</f>
        <v>0</v>
      </c>
      <c r="K385" s="176" t="s">
        <v>139</v>
      </c>
      <c r="L385" s="40"/>
      <c r="M385" s="181" t="s">
        <v>19</v>
      </c>
      <c r="N385" s="182" t="s">
        <v>45</v>
      </c>
      <c r="O385" s="65"/>
      <c r="P385" s="183">
        <f>O385*H385</f>
        <v>0</v>
      </c>
      <c r="Q385" s="183">
        <v>0</v>
      </c>
      <c r="R385" s="183">
        <f>Q385*H385</f>
        <v>0</v>
      </c>
      <c r="S385" s="183">
        <v>2.9999999999999997E-4</v>
      </c>
      <c r="T385" s="184">
        <f>S385*H385</f>
        <v>4.919999999999999E-3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257</v>
      </c>
      <c r="AT385" s="185" t="s">
        <v>135</v>
      </c>
      <c r="AU385" s="185" t="s">
        <v>84</v>
      </c>
      <c r="AY385" s="18" t="s">
        <v>132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8" t="s">
        <v>82</v>
      </c>
      <c r="BK385" s="186">
        <f>ROUND(I385*H385,2)</f>
        <v>0</v>
      </c>
      <c r="BL385" s="18" t="s">
        <v>257</v>
      </c>
      <c r="BM385" s="185" t="s">
        <v>611</v>
      </c>
    </row>
    <row r="386" spans="1:65" s="2" customFormat="1" ht="11.25">
      <c r="A386" s="35"/>
      <c r="B386" s="36"/>
      <c r="C386" s="37"/>
      <c r="D386" s="187" t="s">
        <v>142</v>
      </c>
      <c r="E386" s="37"/>
      <c r="F386" s="188" t="s">
        <v>612</v>
      </c>
      <c r="G386" s="37"/>
      <c r="H386" s="37"/>
      <c r="I386" s="189"/>
      <c r="J386" s="37"/>
      <c r="K386" s="37"/>
      <c r="L386" s="40"/>
      <c r="M386" s="190"/>
      <c r="N386" s="191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142</v>
      </c>
      <c r="AU386" s="18" t="s">
        <v>84</v>
      </c>
    </row>
    <row r="387" spans="1:65" s="2" customFormat="1" ht="11.25">
      <c r="A387" s="35"/>
      <c r="B387" s="36"/>
      <c r="C387" s="37"/>
      <c r="D387" s="192" t="s">
        <v>144</v>
      </c>
      <c r="E387" s="37"/>
      <c r="F387" s="193" t="s">
        <v>613</v>
      </c>
      <c r="G387" s="37"/>
      <c r="H387" s="37"/>
      <c r="I387" s="189"/>
      <c r="J387" s="37"/>
      <c r="K387" s="37"/>
      <c r="L387" s="40"/>
      <c r="M387" s="190"/>
      <c r="N387" s="191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144</v>
      </c>
      <c r="AU387" s="18" t="s">
        <v>84</v>
      </c>
    </row>
    <row r="388" spans="1:65" s="13" customFormat="1" ht="11.25">
      <c r="B388" s="194"/>
      <c r="C388" s="195"/>
      <c r="D388" s="187" t="s">
        <v>146</v>
      </c>
      <c r="E388" s="196" t="s">
        <v>19</v>
      </c>
      <c r="F388" s="197" t="s">
        <v>614</v>
      </c>
      <c r="G388" s="195"/>
      <c r="H388" s="198">
        <v>16.399999999999999</v>
      </c>
      <c r="I388" s="199"/>
      <c r="J388" s="195"/>
      <c r="K388" s="195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146</v>
      </c>
      <c r="AU388" s="204" t="s">
        <v>84</v>
      </c>
      <c r="AV388" s="13" t="s">
        <v>84</v>
      </c>
      <c r="AW388" s="13" t="s">
        <v>35</v>
      </c>
      <c r="AX388" s="13" t="s">
        <v>82</v>
      </c>
      <c r="AY388" s="204" t="s">
        <v>132</v>
      </c>
    </row>
    <row r="389" spans="1:65" s="2" customFormat="1" ht="16.5" customHeight="1">
      <c r="A389" s="35"/>
      <c r="B389" s="36"/>
      <c r="C389" s="174" t="s">
        <v>615</v>
      </c>
      <c r="D389" s="174" t="s">
        <v>135</v>
      </c>
      <c r="E389" s="175" t="s">
        <v>616</v>
      </c>
      <c r="F389" s="176" t="s">
        <v>617</v>
      </c>
      <c r="G389" s="177" t="s">
        <v>268</v>
      </c>
      <c r="H389" s="178">
        <v>16.399999999999999</v>
      </c>
      <c r="I389" s="179"/>
      <c r="J389" s="180">
        <f>ROUND(I389*H389,2)</f>
        <v>0</v>
      </c>
      <c r="K389" s="176" t="s">
        <v>139</v>
      </c>
      <c r="L389" s="40"/>
      <c r="M389" s="181" t="s">
        <v>19</v>
      </c>
      <c r="N389" s="182" t="s">
        <v>45</v>
      </c>
      <c r="O389" s="65"/>
      <c r="P389" s="183">
        <f>O389*H389</f>
        <v>0</v>
      </c>
      <c r="Q389" s="183">
        <v>1.0000000000000001E-5</v>
      </c>
      <c r="R389" s="183">
        <f>Q389*H389</f>
        <v>1.64E-4</v>
      </c>
      <c r="S389" s="183">
        <v>0</v>
      </c>
      <c r="T389" s="18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257</v>
      </c>
      <c r="AT389" s="185" t="s">
        <v>135</v>
      </c>
      <c r="AU389" s="185" t="s">
        <v>84</v>
      </c>
      <c r="AY389" s="18" t="s">
        <v>132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8" t="s">
        <v>82</v>
      </c>
      <c r="BK389" s="186">
        <f>ROUND(I389*H389,2)</f>
        <v>0</v>
      </c>
      <c r="BL389" s="18" t="s">
        <v>257</v>
      </c>
      <c r="BM389" s="185" t="s">
        <v>618</v>
      </c>
    </row>
    <row r="390" spans="1:65" s="2" customFormat="1" ht="11.25">
      <c r="A390" s="35"/>
      <c r="B390" s="36"/>
      <c r="C390" s="37"/>
      <c r="D390" s="187" t="s">
        <v>142</v>
      </c>
      <c r="E390" s="37"/>
      <c r="F390" s="188" t="s">
        <v>619</v>
      </c>
      <c r="G390" s="37"/>
      <c r="H390" s="37"/>
      <c r="I390" s="189"/>
      <c r="J390" s="37"/>
      <c r="K390" s="37"/>
      <c r="L390" s="40"/>
      <c r="M390" s="190"/>
      <c r="N390" s="191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142</v>
      </c>
      <c r="AU390" s="18" t="s">
        <v>84</v>
      </c>
    </row>
    <row r="391" spans="1:65" s="2" customFormat="1" ht="11.25">
      <c r="A391" s="35"/>
      <c r="B391" s="36"/>
      <c r="C391" s="37"/>
      <c r="D391" s="192" t="s">
        <v>144</v>
      </c>
      <c r="E391" s="37"/>
      <c r="F391" s="193" t="s">
        <v>620</v>
      </c>
      <c r="G391" s="37"/>
      <c r="H391" s="37"/>
      <c r="I391" s="189"/>
      <c r="J391" s="37"/>
      <c r="K391" s="37"/>
      <c r="L391" s="40"/>
      <c r="M391" s="190"/>
      <c r="N391" s="191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144</v>
      </c>
      <c r="AU391" s="18" t="s">
        <v>84</v>
      </c>
    </row>
    <row r="392" spans="1:65" s="2" customFormat="1" ht="16.5" customHeight="1">
      <c r="A392" s="35"/>
      <c r="B392" s="36"/>
      <c r="C392" s="205" t="s">
        <v>621</v>
      </c>
      <c r="D392" s="205" t="s">
        <v>155</v>
      </c>
      <c r="E392" s="206" t="s">
        <v>622</v>
      </c>
      <c r="F392" s="207" t="s">
        <v>623</v>
      </c>
      <c r="G392" s="208" t="s">
        <v>268</v>
      </c>
      <c r="H392" s="209">
        <v>16.728000000000002</v>
      </c>
      <c r="I392" s="210"/>
      <c r="J392" s="211">
        <f>ROUND(I392*H392,2)</f>
        <v>0</v>
      </c>
      <c r="K392" s="207" t="s">
        <v>139</v>
      </c>
      <c r="L392" s="212"/>
      <c r="M392" s="213" t="s">
        <v>19</v>
      </c>
      <c r="N392" s="214" t="s">
        <v>45</v>
      </c>
      <c r="O392" s="65"/>
      <c r="P392" s="183">
        <f>O392*H392</f>
        <v>0</v>
      </c>
      <c r="Q392" s="183">
        <v>2.9999999999999997E-4</v>
      </c>
      <c r="R392" s="183">
        <f>Q392*H392</f>
        <v>5.0184000000000001E-3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371</v>
      </c>
      <c r="AT392" s="185" t="s">
        <v>155</v>
      </c>
      <c r="AU392" s="185" t="s">
        <v>84</v>
      </c>
      <c r="AY392" s="18" t="s">
        <v>132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82</v>
      </c>
      <c r="BK392" s="186">
        <f>ROUND(I392*H392,2)</f>
        <v>0</v>
      </c>
      <c r="BL392" s="18" t="s">
        <v>257</v>
      </c>
      <c r="BM392" s="185" t="s">
        <v>624</v>
      </c>
    </row>
    <row r="393" spans="1:65" s="2" customFormat="1" ht="11.25">
      <c r="A393" s="35"/>
      <c r="B393" s="36"/>
      <c r="C393" s="37"/>
      <c r="D393" s="187" t="s">
        <v>142</v>
      </c>
      <c r="E393" s="37"/>
      <c r="F393" s="188" t="s">
        <v>623</v>
      </c>
      <c r="G393" s="37"/>
      <c r="H393" s="37"/>
      <c r="I393" s="189"/>
      <c r="J393" s="37"/>
      <c r="K393" s="37"/>
      <c r="L393" s="40"/>
      <c r="M393" s="190"/>
      <c r="N393" s="191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142</v>
      </c>
      <c r="AU393" s="18" t="s">
        <v>84</v>
      </c>
    </row>
    <row r="394" spans="1:65" s="2" customFormat="1" ht="11.25">
      <c r="A394" s="35"/>
      <c r="B394" s="36"/>
      <c r="C394" s="37"/>
      <c r="D394" s="192" t="s">
        <v>144</v>
      </c>
      <c r="E394" s="37"/>
      <c r="F394" s="193" t="s">
        <v>625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144</v>
      </c>
      <c r="AU394" s="18" t="s">
        <v>84</v>
      </c>
    </row>
    <row r="395" spans="1:65" s="13" customFormat="1" ht="11.25">
      <c r="B395" s="194"/>
      <c r="C395" s="195"/>
      <c r="D395" s="187" t="s">
        <v>146</v>
      </c>
      <c r="E395" s="196" t="s">
        <v>19</v>
      </c>
      <c r="F395" s="197" t="s">
        <v>626</v>
      </c>
      <c r="G395" s="195"/>
      <c r="H395" s="198">
        <v>16.399999999999999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146</v>
      </c>
      <c r="AU395" s="204" t="s">
        <v>84</v>
      </c>
      <c r="AV395" s="13" t="s">
        <v>84</v>
      </c>
      <c r="AW395" s="13" t="s">
        <v>35</v>
      </c>
      <c r="AX395" s="13" t="s">
        <v>82</v>
      </c>
      <c r="AY395" s="204" t="s">
        <v>132</v>
      </c>
    </row>
    <row r="396" spans="1:65" s="13" customFormat="1" ht="11.25">
      <c r="B396" s="194"/>
      <c r="C396" s="195"/>
      <c r="D396" s="187" t="s">
        <v>146</v>
      </c>
      <c r="E396" s="195"/>
      <c r="F396" s="197" t="s">
        <v>627</v>
      </c>
      <c r="G396" s="195"/>
      <c r="H396" s="198">
        <v>16.728000000000002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146</v>
      </c>
      <c r="AU396" s="204" t="s">
        <v>84</v>
      </c>
      <c r="AV396" s="13" t="s">
        <v>84</v>
      </c>
      <c r="AW396" s="13" t="s">
        <v>4</v>
      </c>
      <c r="AX396" s="13" t="s">
        <v>82</v>
      </c>
      <c r="AY396" s="204" t="s">
        <v>132</v>
      </c>
    </row>
    <row r="397" spans="1:65" s="2" customFormat="1" ht="16.5" customHeight="1">
      <c r="A397" s="35"/>
      <c r="B397" s="36"/>
      <c r="C397" s="174" t="s">
        <v>628</v>
      </c>
      <c r="D397" s="174" t="s">
        <v>135</v>
      </c>
      <c r="E397" s="175" t="s">
        <v>629</v>
      </c>
      <c r="F397" s="176" t="s">
        <v>630</v>
      </c>
      <c r="G397" s="177" t="s">
        <v>268</v>
      </c>
      <c r="H397" s="178">
        <v>16.399999999999999</v>
      </c>
      <c r="I397" s="179"/>
      <c r="J397" s="180">
        <f>ROUND(I397*H397,2)</f>
        <v>0</v>
      </c>
      <c r="K397" s="176" t="s">
        <v>139</v>
      </c>
      <c r="L397" s="40"/>
      <c r="M397" s="181" t="s">
        <v>19</v>
      </c>
      <c r="N397" s="182" t="s">
        <v>45</v>
      </c>
      <c r="O397" s="65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257</v>
      </c>
      <c r="AT397" s="185" t="s">
        <v>135</v>
      </c>
      <c r="AU397" s="185" t="s">
        <v>84</v>
      </c>
      <c r="AY397" s="18" t="s">
        <v>132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8" t="s">
        <v>82</v>
      </c>
      <c r="BK397" s="186">
        <f>ROUND(I397*H397,2)</f>
        <v>0</v>
      </c>
      <c r="BL397" s="18" t="s">
        <v>257</v>
      </c>
      <c r="BM397" s="185" t="s">
        <v>631</v>
      </c>
    </row>
    <row r="398" spans="1:65" s="2" customFormat="1" ht="11.25">
      <c r="A398" s="35"/>
      <c r="B398" s="36"/>
      <c r="C398" s="37"/>
      <c r="D398" s="187" t="s">
        <v>142</v>
      </c>
      <c r="E398" s="37"/>
      <c r="F398" s="188" t="s">
        <v>632</v>
      </c>
      <c r="G398" s="37"/>
      <c r="H398" s="37"/>
      <c r="I398" s="189"/>
      <c r="J398" s="37"/>
      <c r="K398" s="37"/>
      <c r="L398" s="40"/>
      <c r="M398" s="190"/>
      <c r="N398" s="191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142</v>
      </c>
      <c r="AU398" s="18" t="s">
        <v>84</v>
      </c>
    </row>
    <row r="399" spans="1:65" s="2" customFormat="1" ht="11.25">
      <c r="A399" s="35"/>
      <c r="B399" s="36"/>
      <c r="C399" s="37"/>
      <c r="D399" s="192" t="s">
        <v>144</v>
      </c>
      <c r="E399" s="37"/>
      <c r="F399" s="193" t="s">
        <v>633</v>
      </c>
      <c r="G399" s="37"/>
      <c r="H399" s="37"/>
      <c r="I399" s="189"/>
      <c r="J399" s="37"/>
      <c r="K399" s="37"/>
      <c r="L399" s="40"/>
      <c r="M399" s="190"/>
      <c r="N399" s="191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144</v>
      </c>
      <c r="AU399" s="18" t="s">
        <v>84</v>
      </c>
    </row>
    <row r="400" spans="1:65" s="2" customFormat="1" ht="24.2" customHeight="1">
      <c r="A400" s="35"/>
      <c r="B400" s="36"/>
      <c r="C400" s="174" t="s">
        <v>634</v>
      </c>
      <c r="D400" s="174" t="s">
        <v>135</v>
      </c>
      <c r="E400" s="175" t="s">
        <v>635</v>
      </c>
      <c r="F400" s="176" t="s">
        <v>636</v>
      </c>
      <c r="G400" s="177" t="s">
        <v>163</v>
      </c>
      <c r="H400" s="178">
        <v>17.91</v>
      </c>
      <c r="I400" s="179"/>
      <c r="J400" s="180">
        <f>ROUND(I400*H400,2)</f>
        <v>0</v>
      </c>
      <c r="K400" s="176" t="s">
        <v>139</v>
      </c>
      <c r="L400" s="40"/>
      <c r="M400" s="181" t="s">
        <v>19</v>
      </c>
      <c r="N400" s="182" t="s">
        <v>45</v>
      </c>
      <c r="O400" s="65"/>
      <c r="P400" s="183">
        <f>O400*H400</f>
        <v>0</v>
      </c>
      <c r="Q400" s="183">
        <v>0</v>
      </c>
      <c r="R400" s="183">
        <f>Q400*H400</f>
        <v>0</v>
      </c>
      <c r="S400" s="183">
        <v>0</v>
      </c>
      <c r="T400" s="18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257</v>
      </c>
      <c r="AT400" s="185" t="s">
        <v>135</v>
      </c>
      <c r="AU400" s="185" t="s">
        <v>84</v>
      </c>
      <c r="AY400" s="18" t="s">
        <v>132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8" t="s">
        <v>82</v>
      </c>
      <c r="BK400" s="186">
        <f>ROUND(I400*H400,2)</f>
        <v>0</v>
      </c>
      <c r="BL400" s="18" t="s">
        <v>257</v>
      </c>
      <c r="BM400" s="185" t="s">
        <v>637</v>
      </c>
    </row>
    <row r="401" spans="1:65" s="2" customFormat="1" ht="19.5">
      <c r="A401" s="35"/>
      <c r="B401" s="36"/>
      <c r="C401" s="37"/>
      <c r="D401" s="187" t="s">
        <v>142</v>
      </c>
      <c r="E401" s="37"/>
      <c r="F401" s="188" t="s">
        <v>638</v>
      </c>
      <c r="G401" s="37"/>
      <c r="H401" s="37"/>
      <c r="I401" s="189"/>
      <c r="J401" s="37"/>
      <c r="K401" s="37"/>
      <c r="L401" s="40"/>
      <c r="M401" s="190"/>
      <c r="N401" s="191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142</v>
      </c>
      <c r="AU401" s="18" t="s">
        <v>84</v>
      </c>
    </row>
    <row r="402" spans="1:65" s="2" customFormat="1" ht="11.25">
      <c r="A402" s="35"/>
      <c r="B402" s="36"/>
      <c r="C402" s="37"/>
      <c r="D402" s="192" t="s">
        <v>144</v>
      </c>
      <c r="E402" s="37"/>
      <c r="F402" s="193" t="s">
        <v>639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144</v>
      </c>
      <c r="AU402" s="18" t="s">
        <v>84</v>
      </c>
    </row>
    <row r="403" spans="1:65" s="2" customFormat="1" ht="24.2" customHeight="1">
      <c r="A403" s="35"/>
      <c r="B403" s="36"/>
      <c r="C403" s="174" t="s">
        <v>640</v>
      </c>
      <c r="D403" s="174" t="s">
        <v>135</v>
      </c>
      <c r="E403" s="175" t="s">
        <v>641</v>
      </c>
      <c r="F403" s="176" t="s">
        <v>642</v>
      </c>
      <c r="G403" s="177" t="s">
        <v>150</v>
      </c>
      <c r="H403" s="178">
        <v>3.7999999999999999E-2</v>
      </c>
      <c r="I403" s="179"/>
      <c r="J403" s="180">
        <f>ROUND(I403*H403,2)</f>
        <v>0</v>
      </c>
      <c r="K403" s="176" t="s">
        <v>139</v>
      </c>
      <c r="L403" s="40"/>
      <c r="M403" s="181" t="s">
        <v>19</v>
      </c>
      <c r="N403" s="182" t="s">
        <v>45</v>
      </c>
      <c r="O403" s="65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257</v>
      </c>
      <c r="AT403" s="185" t="s">
        <v>135</v>
      </c>
      <c r="AU403" s="185" t="s">
        <v>84</v>
      </c>
      <c r="AY403" s="18" t="s">
        <v>132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8" t="s">
        <v>82</v>
      </c>
      <c r="BK403" s="186">
        <f>ROUND(I403*H403,2)</f>
        <v>0</v>
      </c>
      <c r="BL403" s="18" t="s">
        <v>257</v>
      </c>
      <c r="BM403" s="185" t="s">
        <v>643</v>
      </c>
    </row>
    <row r="404" spans="1:65" s="2" customFormat="1" ht="29.25">
      <c r="A404" s="35"/>
      <c r="B404" s="36"/>
      <c r="C404" s="37"/>
      <c r="D404" s="187" t="s">
        <v>142</v>
      </c>
      <c r="E404" s="37"/>
      <c r="F404" s="188" t="s">
        <v>644</v>
      </c>
      <c r="G404" s="37"/>
      <c r="H404" s="37"/>
      <c r="I404" s="189"/>
      <c r="J404" s="37"/>
      <c r="K404" s="37"/>
      <c r="L404" s="40"/>
      <c r="M404" s="190"/>
      <c r="N404" s="191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142</v>
      </c>
      <c r="AU404" s="18" t="s">
        <v>84</v>
      </c>
    </row>
    <row r="405" spans="1:65" s="2" customFormat="1" ht="11.25">
      <c r="A405" s="35"/>
      <c r="B405" s="36"/>
      <c r="C405" s="37"/>
      <c r="D405" s="192" t="s">
        <v>144</v>
      </c>
      <c r="E405" s="37"/>
      <c r="F405" s="193" t="s">
        <v>645</v>
      </c>
      <c r="G405" s="37"/>
      <c r="H405" s="37"/>
      <c r="I405" s="189"/>
      <c r="J405" s="37"/>
      <c r="K405" s="37"/>
      <c r="L405" s="40"/>
      <c r="M405" s="190"/>
      <c r="N405" s="191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144</v>
      </c>
      <c r="AU405" s="18" t="s">
        <v>84</v>
      </c>
    </row>
    <row r="406" spans="1:65" s="2" customFormat="1" ht="24.2" customHeight="1">
      <c r="A406" s="35"/>
      <c r="B406" s="36"/>
      <c r="C406" s="174" t="s">
        <v>646</v>
      </c>
      <c r="D406" s="174" t="s">
        <v>135</v>
      </c>
      <c r="E406" s="175" t="s">
        <v>647</v>
      </c>
      <c r="F406" s="176" t="s">
        <v>648</v>
      </c>
      <c r="G406" s="177" t="s">
        <v>150</v>
      </c>
      <c r="H406" s="178">
        <v>3.7999999999999999E-2</v>
      </c>
      <c r="I406" s="179"/>
      <c r="J406" s="180">
        <f>ROUND(I406*H406,2)</f>
        <v>0</v>
      </c>
      <c r="K406" s="176" t="s">
        <v>139</v>
      </c>
      <c r="L406" s="40"/>
      <c r="M406" s="181" t="s">
        <v>19</v>
      </c>
      <c r="N406" s="182" t="s">
        <v>45</v>
      </c>
      <c r="O406" s="65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257</v>
      </c>
      <c r="AT406" s="185" t="s">
        <v>135</v>
      </c>
      <c r="AU406" s="185" t="s">
        <v>84</v>
      </c>
      <c r="AY406" s="18" t="s">
        <v>132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8" t="s">
        <v>82</v>
      </c>
      <c r="BK406" s="186">
        <f>ROUND(I406*H406,2)</f>
        <v>0</v>
      </c>
      <c r="BL406" s="18" t="s">
        <v>257</v>
      </c>
      <c r="BM406" s="185" t="s">
        <v>649</v>
      </c>
    </row>
    <row r="407" spans="1:65" s="2" customFormat="1" ht="29.25">
      <c r="A407" s="35"/>
      <c r="B407" s="36"/>
      <c r="C407" s="37"/>
      <c r="D407" s="187" t="s">
        <v>142</v>
      </c>
      <c r="E407" s="37"/>
      <c r="F407" s="188" t="s">
        <v>650</v>
      </c>
      <c r="G407" s="37"/>
      <c r="H407" s="37"/>
      <c r="I407" s="189"/>
      <c r="J407" s="37"/>
      <c r="K407" s="37"/>
      <c r="L407" s="40"/>
      <c r="M407" s="190"/>
      <c r="N407" s="191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142</v>
      </c>
      <c r="AU407" s="18" t="s">
        <v>84</v>
      </c>
    </row>
    <row r="408" spans="1:65" s="2" customFormat="1" ht="11.25">
      <c r="A408" s="35"/>
      <c r="B408" s="36"/>
      <c r="C408" s="37"/>
      <c r="D408" s="192" t="s">
        <v>144</v>
      </c>
      <c r="E408" s="37"/>
      <c r="F408" s="193" t="s">
        <v>651</v>
      </c>
      <c r="G408" s="37"/>
      <c r="H408" s="37"/>
      <c r="I408" s="189"/>
      <c r="J408" s="37"/>
      <c r="K408" s="37"/>
      <c r="L408" s="40"/>
      <c r="M408" s="190"/>
      <c r="N408" s="191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144</v>
      </c>
      <c r="AU408" s="18" t="s">
        <v>84</v>
      </c>
    </row>
    <row r="409" spans="1:65" s="12" customFormat="1" ht="22.9" customHeight="1">
      <c r="B409" s="158"/>
      <c r="C409" s="159"/>
      <c r="D409" s="160" t="s">
        <v>73</v>
      </c>
      <c r="E409" s="172" t="s">
        <v>652</v>
      </c>
      <c r="F409" s="172" t="s">
        <v>653</v>
      </c>
      <c r="G409" s="159"/>
      <c r="H409" s="159"/>
      <c r="I409" s="162"/>
      <c r="J409" s="173">
        <f>BK409</f>
        <v>0</v>
      </c>
      <c r="K409" s="159"/>
      <c r="L409" s="164"/>
      <c r="M409" s="165"/>
      <c r="N409" s="166"/>
      <c r="O409" s="166"/>
      <c r="P409" s="167">
        <f>SUM(P410:P479)</f>
        <v>0</v>
      </c>
      <c r="Q409" s="166"/>
      <c r="R409" s="167">
        <f>SUM(R410:R479)</f>
        <v>2.6020669999999995</v>
      </c>
      <c r="S409" s="166"/>
      <c r="T409" s="168">
        <f>SUM(T410:T479)</f>
        <v>8.2445400000000006</v>
      </c>
      <c r="AR409" s="169" t="s">
        <v>84</v>
      </c>
      <c r="AT409" s="170" t="s">
        <v>73</v>
      </c>
      <c r="AU409" s="170" t="s">
        <v>82</v>
      </c>
      <c r="AY409" s="169" t="s">
        <v>132</v>
      </c>
      <c r="BK409" s="171">
        <f>SUM(BK410:BK479)</f>
        <v>0</v>
      </c>
    </row>
    <row r="410" spans="1:65" s="2" customFormat="1" ht="16.5" customHeight="1">
      <c r="A410" s="35"/>
      <c r="B410" s="36"/>
      <c r="C410" s="174" t="s">
        <v>654</v>
      </c>
      <c r="D410" s="174" t="s">
        <v>135</v>
      </c>
      <c r="E410" s="175" t="s">
        <v>655</v>
      </c>
      <c r="F410" s="176" t="s">
        <v>656</v>
      </c>
      <c r="G410" s="177" t="s">
        <v>163</v>
      </c>
      <c r="H410" s="178">
        <v>65.352000000000004</v>
      </c>
      <c r="I410" s="179"/>
      <c r="J410" s="180">
        <f>ROUND(I410*H410,2)</f>
        <v>0</v>
      </c>
      <c r="K410" s="176" t="s">
        <v>139</v>
      </c>
      <c r="L410" s="40"/>
      <c r="M410" s="181" t="s">
        <v>19</v>
      </c>
      <c r="N410" s="182" t="s">
        <v>45</v>
      </c>
      <c r="O410" s="65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257</v>
      </c>
      <c r="AT410" s="185" t="s">
        <v>135</v>
      </c>
      <c r="AU410" s="185" t="s">
        <v>84</v>
      </c>
      <c r="AY410" s="18" t="s">
        <v>132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8" t="s">
        <v>82</v>
      </c>
      <c r="BK410" s="186">
        <f>ROUND(I410*H410,2)</f>
        <v>0</v>
      </c>
      <c r="BL410" s="18" t="s">
        <v>257</v>
      </c>
      <c r="BM410" s="185" t="s">
        <v>657</v>
      </c>
    </row>
    <row r="411" spans="1:65" s="2" customFormat="1" ht="19.5">
      <c r="A411" s="35"/>
      <c r="B411" s="36"/>
      <c r="C411" s="37"/>
      <c r="D411" s="187" t="s">
        <v>142</v>
      </c>
      <c r="E411" s="37"/>
      <c r="F411" s="188" t="s">
        <v>658</v>
      </c>
      <c r="G411" s="37"/>
      <c r="H411" s="37"/>
      <c r="I411" s="189"/>
      <c r="J411" s="37"/>
      <c r="K411" s="37"/>
      <c r="L411" s="40"/>
      <c r="M411" s="190"/>
      <c r="N411" s="191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142</v>
      </c>
      <c r="AU411" s="18" t="s">
        <v>84</v>
      </c>
    </row>
    <row r="412" spans="1:65" s="2" customFormat="1" ht="11.25">
      <c r="A412" s="35"/>
      <c r="B412" s="36"/>
      <c r="C412" s="37"/>
      <c r="D412" s="192" t="s">
        <v>144</v>
      </c>
      <c r="E412" s="37"/>
      <c r="F412" s="193" t="s">
        <v>659</v>
      </c>
      <c r="G412" s="37"/>
      <c r="H412" s="37"/>
      <c r="I412" s="189"/>
      <c r="J412" s="37"/>
      <c r="K412" s="37"/>
      <c r="L412" s="40"/>
      <c r="M412" s="190"/>
      <c r="N412" s="191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144</v>
      </c>
      <c r="AU412" s="18" t="s">
        <v>84</v>
      </c>
    </row>
    <row r="413" spans="1:65" s="13" customFormat="1" ht="11.25">
      <c r="B413" s="194"/>
      <c r="C413" s="195"/>
      <c r="D413" s="187" t="s">
        <v>146</v>
      </c>
      <c r="E413" s="196" t="s">
        <v>19</v>
      </c>
      <c r="F413" s="197" t="s">
        <v>660</v>
      </c>
      <c r="G413" s="195"/>
      <c r="H413" s="198">
        <v>48</v>
      </c>
      <c r="I413" s="199"/>
      <c r="J413" s="195"/>
      <c r="K413" s="195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146</v>
      </c>
      <c r="AU413" s="204" t="s">
        <v>84</v>
      </c>
      <c r="AV413" s="13" t="s">
        <v>84</v>
      </c>
      <c r="AW413" s="13" t="s">
        <v>35</v>
      </c>
      <c r="AX413" s="13" t="s">
        <v>74</v>
      </c>
      <c r="AY413" s="204" t="s">
        <v>132</v>
      </c>
    </row>
    <row r="414" spans="1:65" s="13" customFormat="1" ht="11.25">
      <c r="B414" s="194"/>
      <c r="C414" s="195"/>
      <c r="D414" s="187" t="s">
        <v>146</v>
      </c>
      <c r="E414" s="196" t="s">
        <v>19</v>
      </c>
      <c r="F414" s="197" t="s">
        <v>661</v>
      </c>
      <c r="G414" s="195"/>
      <c r="H414" s="198">
        <v>15.84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146</v>
      </c>
      <c r="AU414" s="204" t="s">
        <v>84</v>
      </c>
      <c r="AV414" s="13" t="s">
        <v>84</v>
      </c>
      <c r="AW414" s="13" t="s">
        <v>35</v>
      </c>
      <c r="AX414" s="13" t="s">
        <v>74</v>
      </c>
      <c r="AY414" s="204" t="s">
        <v>132</v>
      </c>
    </row>
    <row r="415" spans="1:65" s="13" customFormat="1" ht="11.25">
      <c r="B415" s="194"/>
      <c r="C415" s="195"/>
      <c r="D415" s="187" t="s">
        <v>146</v>
      </c>
      <c r="E415" s="196" t="s">
        <v>19</v>
      </c>
      <c r="F415" s="197" t="s">
        <v>662</v>
      </c>
      <c r="G415" s="195"/>
      <c r="H415" s="198">
        <v>2.2120000000000002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146</v>
      </c>
      <c r="AU415" s="204" t="s">
        <v>84</v>
      </c>
      <c r="AV415" s="13" t="s">
        <v>84</v>
      </c>
      <c r="AW415" s="13" t="s">
        <v>35</v>
      </c>
      <c r="AX415" s="13" t="s">
        <v>74</v>
      </c>
      <c r="AY415" s="204" t="s">
        <v>132</v>
      </c>
    </row>
    <row r="416" spans="1:65" s="13" customFormat="1" ht="11.25">
      <c r="B416" s="194"/>
      <c r="C416" s="195"/>
      <c r="D416" s="187" t="s">
        <v>146</v>
      </c>
      <c r="E416" s="196" t="s">
        <v>19</v>
      </c>
      <c r="F416" s="197" t="s">
        <v>663</v>
      </c>
      <c r="G416" s="195"/>
      <c r="H416" s="198">
        <v>2.7</v>
      </c>
      <c r="I416" s="199"/>
      <c r="J416" s="195"/>
      <c r="K416" s="195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146</v>
      </c>
      <c r="AU416" s="204" t="s">
        <v>84</v>
      </c>
      <c r="AV416" s="13" t="s">
        <v>84</v>
      </c>
      <c r="AW416" s="13" t="s">
        <v>35</v>
      </c>
      <c r="AX416" s="13" t="s">
        <v>74</v>
      </c>
      <c r="AY416" s="204" t="s">
        <v>132</v>
      </c>
    </row>
    <row r="417" spans="1:65" s="13" customFormat="1" ht="11.25">
      <c r="B417" s="194"/>
      <c r="C417" s="195"/>
      <c r="D417" s="187" t="s">
        <v>146</v>
      </c>
      <c r="E417" s="196" t="s">
        <v>19</v>
      </c>
      <c r="F417" s="197" t="s">
        <v>224</v>
      </c>
      <c r="G417" s="195"/>
      <c r="H417" s="198">
        <v>-1.6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146</v>
      </c>
      <c r="AU417" s="204" t="s">
        <v>84</v>
      </c>
      <c r="AV417" s="13" t="s">
        <v>84</v>
      </c>
      <c r="AW417" s="13" t="s">
        <v>35</v>
      </c>
      <c r="AX417" s="13" t="s">
        <v>74</v>
      </c>
      <c r="AY417" s="204" t="s">
        <v>132</v>
      </c>
    </row>
    <row r="418" spans="1:65" s="13" customFormat="1" ht="11.25">
      <c r="B418" s="194"/>
      <c r="C418" s="195"/>
      <c r="D418" s="187" t="s">
        <v>146</v>
      </c>
      <c r="E418" s="196" t="s">
        <v>19</v>
      </c>
      <c r="F418" s="197" t="s">
        <v>664</v>
      </c>
      <c r="G418" s="195"/>
      <c r="H418" s="198">
        <v>-1.8</v>
      </c>
      <c r="I418" s="199"/>
      <c r="J418" s="195"/>
      <c r="K418" s="195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146</v>
      </c>
      <c r="AU418" s="204" t="s">
        <v>84</v>
      </c>
      <c r="AV418" s="13" t="s">
        <v>84</v>
      </c>
      <c r="AW418" s="13" t="s">
        <v>35</v>
      </c>
      <c r="AX418" s="13" t="s">
        <v>74</v>
      </c>
      <c r="AY418" s="204" t="s">
        <v>132</v>
      </c>
    </row>
    <row r="419" spans="1:65" s="14" customFormat="1" ht="11.25">
      <c r="B419" s="215"/>
      <c r="C419" s="216"/>
      <c r="D419" s="187" t="s">
        <v>146</v>
      </c>
      <c r="E419" s="217" t="s">
        <v>19</v>
      </c>
      <c r="F419" s="218" t="s">
        <v>187</v>
      </c>
      <c r="G419" s="216"/>
      <c r="H419" s="219">
        <v>65.352000000000004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146</v>
      </c>
      <c r="AU419" s="225" t="s">
        <v>84</v>
      </c>
      <c r="AV419" s="14" t="s">
        <v>140</v>
      </c>
      <c r="AW419" s="14" t="s">
        <v>35</v>
      </c>
      <c r="AX419" s="14" t="s">
        <v>82</v>
      </c>
      <c r="AY419" s="225" t="s">
        <v>132</v>
      </c>
    </row>
    <row r="420" spans="1:65" s="2" customFormat="1" ht="16.5" customHeight="1">
      <c r="A420" s="35"/>
      <c r="B420" s="36"/>
      <c r="C420" s="174" t="s">
        <v>665</v>
      </c>
      <c r="D420" s="174" t="s">
        <v>135</v>
      </c>
      <c r="E420" s="175" t="s">
        <v>666</v>
      </c>
      <c r="F420" s="176" t="s">
        <v>667</v>
      </c>
      <c r="G420" s="177" t="s">
        <v>163</v>
      </c>
      <c r="H420" s="178">
        <v>65.352000000000004</v>
      </c>
      <c r="I420" s="179"/>
      <c r="J420" s="180">
        <f>ROUND(I420*H420,2)</f>
        <v>0</v>
      </c>
      <c r="K420" s="176" t="s">
        <v>139</v>
      </c>
      <c r="L420" s="40"/>
      <c r="M420" s="181" t="s">
        <v>19</v>
      </c>
      <c r="N420" s="182" t="s">
        <v>45</v>
      </c>
      <c r="O420" s="65"/>
      <c r="P420" s="183">
        <f>O420*H420</f>
        <v>0</v>
      </c>
      <c r="Q420" s="183">
        <v>2.9999999999999997E-4</v>
      </c>
      <c r="R420" s="183">
        <f>Q420*H420</f>
        <v>1.9605600000000001E-2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257</v>
      </c>
      <c r="AT420" s="185" t="s">
        <v>135</v>
      </c>
      <c r="AU420" s="185" t="s">
        <v>84</v>
      </c>
      <c r="AY420" s="18" t="s">
        <v>132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82</v>
      </c>
      <c r="BK420" s="186">
        <f>ROUND(I420*H420,2)</f>
        <v>0</v>
      </c>
      <c r="BL420" s="18" t="s">
        <v>257</v>
      </c>
      <c r="BM420" s="185" t="s">
        <v>668</v>
      </c>
    </row>
    <row r="421" spans="1:65" s="2" customFormat="1" ht="19.5">
      <c r="A421" s="35"/>
      <c r="B421" s="36"/>
      <c r="C421" s="37"/>
      <c r="D421" s="187" t="s">
        <v>142</v>
      </c>
      <c r="E421" s="37"/>
      <c r="F421" s="188" t="s">
        <v>669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142</v>
      </c>
      <c r="AU421" s="18" t="s">
        <v>84</v>
      </c>
    </row>
    <row r="422" spans="1:65" s="2" customFormat="1" ht="11.25">
      <c r="A422" s="35"/>
      <c r="B422" s="36"/>
      <c r="C422" s="37"/>
      <c r="D422" s="192" t="s">
        <v>144</v>
      </c>
      <c r="E422" s="37"/>
      <c r="F422" s="193" t="s">
        <v>670</v>
      </c>
      <c r="G422" s="37"/>
      <c r="H422" s="37"/>
      <c r="I422" s="189"/>
      <c r="J422" s="37"/>
      <c r="K422" s="37"/>
      <c r="L422" s="40"/>
      <c r="M422" s="190"/>
      <c r="N422" s="191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144</v>
      </c>
      <c r="AU422" s="18" t="s">
        <v>84</v>
      </c>
    </row>
    <row r="423" spans="1:65" s="2" customFormat="1" ht="16.5" customHeight="1">
      <c r="A423" s="35"/>
      <c r="B423" s="36"/>
      <c r="C423" s="174" t="s">
        <v>671</v>
      </c>
      <c r="D423" s="174" t="s">
        <v>135</v>
      </c>
      <c r="E423" s="175" t="s">
        <v>672</v>
      </c>
      <c r="F423" s="176" t="s">
        <v>673</v>
      </c>
      <c r="G423" s="177" t="s">
        <v>163</v>
      </c>
      <c r="H423" s="178">
        <v>65.352000000000004</v>
      </c>
      <c r="I423" s="179"/>
      <c r="J423" s="180">
        <f>ROUND(I423*H423,2)</f>
        <v>0</v>
      </c>
      <c r="K423" s="176" t="s">
        <v>139</v>
      </c>
      <c r="L423" s="40"/>
      <c r="M423" s="181" t="s">
        <v>19</v>
      </c>
      <c r="N423" s="182" t="s">
        <v>45</v>
      </c>
      <c r="O423" s="65"/>
      <c r="P423" s="183">
        <f>O423*H423</f>
        <v>0</v>
      </c>
      <c r="Q423" s="183">
        <v>4.4999999999999997E-3</v>
      </c>
      <c r="R423" s="183">
        <f>Q423*H423</f>
        <v>0.29408400000000001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257</v>
      </c>
      <c r="AT423" s="185" t="s">
        <v>135</v>
      </c>
      <c r="AU423" s="185" t="s">
        <v>84</v>
      </c>
      <c r="AY423" s="18" t="s">
        <v>132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82</v>
      </c>
      <c r="BK423" s="186">
        <f>ROUND(I423*H423,2)</f>
        <v>0</v>
      </c>
      <c r="BL423" s="18" t="s">
        <v>257</v>
      </c>
      <c r="BM423" s="185" t="s">
        <v>674</v>
      </c>
    </row>
    <row r="424" spans="1:65" s="2" customFormat="1" ht="19.5">
      <c r="A424" s="35"/>
      <c r="B424" s="36"/>
      <c r="C424" s="37"/>
      <c r="D424" s="187" t="s">
        <v>142</v>
      </c>
      <c r="E424" s="37"/>
      <c r="F424" s="188" t="s">
        <v>675</v>
      </c>
      <c r="G424" s="37"/>
      <c r="H424" s="37"/>
      <c r="I424" s="189"/>
      <c r="J424" s="37"/>
      <c r="K424" s="37"/>
      <c r="L424" s="40"/>
      <c r="M424" s="190"/>
      <c r="N424" s="191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142</v>
      </c>
      <c r="AU424" s="18" t="s">
        <v>84</v>
      </c>
    </row>
    <row r="425" spans="1:65" s="2" customFormat="1" ht="11.25">
      <c r="A425" s="35"/>
      <c r="B425" s="36"/>
      <c r="C425" s="37"/>
      <c r="D425" s="192" t="s">
        <v>144</v>
      </c>
      <c r="E425" s="37"/>
      <c r="F425" s="193" t="s">
        <v>676</v>
      </c>
      <c r="G425" s="37"/>
      <c r="H425" s="37"/>
      <c r="I425" s="189"/>
      <c r="J425" s="37"/>
      <c r="K425" s="37"/>
      <c r="L425" s="40"/>
      <c r="M425" s="190"/>
      <c r="N425" s="191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144</v>
      </c>
      <c r="AU425" s="18" t="s">
        <v>84</v>
      </c>
    </row>
    <row r="426" spans="1:65" s="2" customFormat="1" ht="24.2" customHeight="1">
      <c r="A426" s="35"/>
      <c r="B426" s="36"/>
      <c r="C426" s="174" t="s">
        <v>677</v>
      </c>
      <c r="D426" s="174" t="s">
        <v>135</v>
      </c>
      <c r="E426" s="175" t="s">
        <v>678</v>
      </c>
      <c r="F426" s="176" t="s">
        <v>679</v>
      </c>
      <c r="G426" s="177" t="s">
        <v>163</v>
      </c>
      <c r="H426" s="178">
        <v>130.70400000000001</v>
      </c>
      <c r="I426" s="179"/>
      <c r="J426" s="180">
        <f>ROUND(I426*H426,2)</f>
        <v>0</v>
      </c>
      <c r="K426" s="176" t="s">
        <v>139</v>
      </c>
      <c r="L426" s="40"/>
      <c r="M426" s="181" t="s">
        <v>19</v>
      </c>
      <c r="N426" s="182" t="s">
        <v>45</v>
      </c>
      <c r="O426" s="65"/>
      <c r="P426" s="183">
        <f>O426*H426</f>
        <v>0</v>
      </c>
      <c r="Q426" s="183">
        <v>1.4499999999999999E-3</v>
      </c>
      <c r="R426" s="183">
        <f>Q426*H426</f>
        <v>0.18952079999999999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257</v>
      </c>
      <c r="AT426" s="185" t="s">
        <v>135</v>
      </c>
      <c r="AU426" s="185" t="s">
        <v>84</v>
      </c>
      <c r="AY426" s="18" t="s">
        <v>132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82</v>
      </c>
      <c r="BK426" s="186">
        <f>ROUND(I426*H426,2)</f>
        <v>0</v>
      </c>
      <c r="BL426" s="18" t="s">
        <v>257</v>
      </c>
      <c r="BM426" s="185" t="s">
        <v>680</v>
      </c>
    </row>
    <row r="427" spans="1:65" s="2" customFormat="1" ht="19.5">
      <c r="A427" s="35"/>
      <c r="B427" s="36"/>
      <c r="C427" s="37"/>
      <c r="D427" s="187" t="s">
        <v>142</v>
      </c>
      <c r="E427" s="37"/>
      <c r="F427" s="188" t="s">
        <v>681</v>
      </c>
      <c r="G427" s="37"/>
      <c r="H427" s="37"/>
      <c r="I427" s="189"/>
      <c r="J427" s="37"/>
      <c r="K427" s="37"/>
      <c r="L427" s="40"/>
      <c r="M427" s="190"/>
      <c r="N427" s="191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142</v>
      </c>
      <c r="AU427" s="18" t="s">
        <v>84</v>
      </c>
    </row>
    <row r="428" spans="1:65" s="2" customFormat="1" ht="11.25">
      <c r="A428" s="35"/>
      <c r="B428" s="36"/>
      <c r="C428" s="37"/>
      <c r="D428" s="192" t="s">
        <v>144</v>
      </c>
      <c r="E428" s="37"/>
      <c r="F428" s="193" t="s">
        <v>682</v>
      </c>
      <c r="G428" s="37"/>
      <c r="H428" s="37"/>
      <c r="I428" s="189"/>
      <c r="J428" s="37"/>
      <c r="K428" s="37"/>
      <c r="L428" s="40"/>
      <c r="M428" s="190"/>
      <c r="N428" s="191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144</v>
      </c>
      <c r="AU428" s="18" t="s">
        <v>84</v>
      </c>
    </row>
    <row r="429" spans="1:65" s="13" customFormat="1" ht="11.25">
      <c r="B429" s="194"/>
      <c r="C429" s="195"/>
      <c r="D429" s="187" t="s">
        <v>146</v>
      </c>
      <c r="E429" s="196" t="s">
        <v>19</v>
      </c>
      <c r="F429" s="197" t="s">
        <v>683</v>
      </c>
      <c r="G429" s="195"/>
      <c r="H429" s="198">
        <v>130.70400000000001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146</v>
      </c>
      <c r="AU429" s="204" t="s">
        <v>84</v>
      </c>
      <c r="AV429" s="13" t="s">
        <v>84</v>
      </c>
      <c r="AW429" s="13" t="s">
        <v>35</v>
      </c>
      <c r="AX429" s="13" t="s">
        <v>82</v>
      </c>
      <c r="AY429" s="204" t="s">
        <v>132</v>
      </c>
    </row>
    <row r="430" spans="1:65" s="2" customFormat="1" ht="24.2" customHeight="1">
      <c r="A430" s="35"/>
      <c r="B430" s="36"/>
      <c r="C430" s="174" t="s">
        <v>684</v>
      </c>
      <c r="D430" s="174" t="s">
        <v>135</v>
      </c>
      <c r="E430" s="175" t="s">
        <v>685</v>
      </c>
      <c r="F430" s="176" t="s">
        <v>686</v>
      </c>
      <c r="G430" s="177" t="s">
        <v>163</v>
      </c>
      <c r="H430" s="178">
        <v>101.16</v>
      </c>
      <c r="I430" s="179"/>
      <c r="J430" s="180">
        <f>ROUND(I430*H430,2)</f>
        <v>0</v>
      </c>
      <c r="K430" s="176" t="s">
        <v>139</v>
      </c>
      <c r="L430" s="40"/>
      <c r="M430" s="181" t="s">
        <v>19</v>
      </c>
      <c r="N430" s="182" t="s">
        <v>45</v>
      </c>
      <c r="O430" s="65"/>
      <c r="P430" s="183">
        <f>O430*H430</f>
        <v>0</v>
      </c>
      <c r="Q430" s="183">
        <v>0</v>
      </c>
      <c r="R430" s="183">
        <f>Q430*H430</f>
        <v>0</v>
      </c>
      <c r="S430" s="183">
        <v>8.1500000000000003E-2</v>
      </c>
      <c r="T430" s="184">
        <f>S430*H430</f>
        <v>8.2445400000000006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257</v>
      </c>
      <c r="AT430" s="185" t="s">
        <v>135</v>
      </c>
      <c r="AU430" s="185" t="s">
        <v>84</v>
      </c>
      <c r="AY430" s="18" t="s">
        <v>132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82</v>
      </c>
      <c r="BK430" s="186">
        <f>ROUND(I430*H430,2)</f>
        <v>0</v>
      </c>
      <c r="BL430" s="18" t="s">
        <v>257</v>
      </c>
      <c r="BM430" s="185" t="s">
        <v>687</v>
      </c>
    </row>
    <row r="431" spans="1:65" s="2" customFormat="1" ht="11.25">
      <c r="A431" s="35"/>
      <c r="B431" s="36"/>
      <c r="C431" s="37"/>
      <c r="D431" s="187" t="s">
        <v>142</v>
      </c>
      <c r="E431" s="37"/>
      <c r="F431" s="188" t="s">
        <v>688</v>
      </c>
      <c r="G431" s="37"/>
      <c r="H431" s="37"/>
      <c r="I431" s="189"/>
      <c r="J431" s="37"/>
      <c r="K431" s="37"/>
      <c r="L431" s="40"/>
      <c r="M431" s="190"/>
      <c r="N431" s="191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142</v>
      </c>
      <c r="AU431" s="18" t="s">
        <v>84</v>
      </c>
    </row>
    <row r="432" spans="1:65" s="2" customFormat="1" ht="11.25">
      <c r="A432" s="35"/>
      <c r="B432" s="36"/>
      <c r="C432" s="37"/>
      <c r="D432" s="192" t="s">
        <v>144</v>
      </c>
      <c r="E432" s="37"/>
      <c r="F432" s="193" t="s">
        <v>689</v>
      </c>
      <c r="G432" s="37"/>
      <c r="H432" s="37"/>
      <c r="I432" s="189"/>
      <c r="J432" s="37"/>
      <c r="K432" s="37"/>
      <c r="L432" s="40"/>
      <c r="M432" s="190"/>
      <c r="N432" s="191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144</v>
      </c>
      <c r="AU432" s="18" t="s">
        <v>84</v>
      </c>
    </row>
    <row r="433" spans="1:65" s="13" customFormat="1" ht="11.25">
      <c r="B433" s="194"/>
      <c r="C433" s="195"/>
      <c r="D433" s="187" t="s">
        <v>146</v>
      </c>
      <c r="E433" s="196" t="s">
        <v>19</v>
      </c>
      <c r="F433" s="197" t="s">
        <v>690</v>
      </c>
      <c r="G433" s="195"/>
      <c r="H433" s="198">
        <v>60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146</v>
      </c>
      <c r="AU433" s="204" t="s">
        <v>84</v>
      </c>
      <c r="AV433" s="13" t="s">
        <v>84</v>
      </c>
      <c r="AW433" s="13" t="s">
        <v>35</v>
      </c>
      <c r="AX433" s="13" t="s">
        <v>74</v>
      </c>
      <c r="AY433" s="204" t="s">
        <v>132</v>
      </c>
    </row>
    <row r="434" spans="1:65" s="13" customFormat="1" ht="11.25">
      <c r="B434" s="194"/>
      <c r="C434" s="195"/>
      <c r="D434" s="187" t="s">
        <v>146</v>
      </c>
      <c r="E434" s="196" t="s">
        <v>19</v>
      </c>
      <c r="F434" s="197" t="s">
        <v>691</v>
      </c>
      <c r="G434" s="195"/>
      <c r="H434" s="198">
        <v>41.16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146</v>
      </c>
      <c r="AU434" s="204" t="s">
        <v>84</v>
      </c>
      <c r="AV434" s="13" t="s">
        <v>84</v>
      </c>
      <c r="AW434" s="13" t="s">
        <v>35</v>
      </c>
      <c r="AX434" s="13" t="s">
        <v>74</v>
      </c>
      <c r="AY434" s="204" t="s">
        <v>132</v>
      </c>
    </row>
    <row r="435" spans="1:65" s="14" customFormat="1" ht="11.25">
      <c r="B435" s="215"/>
      <c r="C435" s="216"/>
      <c r="D435" s="187" t="s">
        <v>146</v>
      </c>
      <c r="E435" s="217" t="s">
        <v>19</v>
      </c>
      <c r="F435" s="218" t="s">
        <v>187</v>
      </c>
      <c r="G435" s="216"/>
      <c r="H435" s="219">
        <v>101.16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146</v>
      </c>
      <c r="AU435" s="225" t="s">
        <v>84</v>
      </c>
      <c r="AV435" s="14" t="s">
        <v>140</v>
      </c>
      <c r="AW435" s="14" t="s">
        <v>35</v>
      </c>
      <c r="AX435" s="14" t="s">
        <v>82</v>
      </c>
      <c r="AY435" s="225" t="s">
        <v>132</v>
      </c>
    </row>
    <row r="436" spans="1:65" s="2" customFormat="1" ht="37.9" customHeight="1">
      <c r="A436" s="35"/>
      <c r="B436" s="36"/>
      <c r="C436" s="174" t="s">
        <v>692</v>
      </c>
      <c r="D436" s="174" t="s">
        <v>135</v>
      </c>
      <c r="E436" s="175" t="s">
        <v>693</v>
      </c>
      <c r="F436" s="176" t="s">
        <v>694</v>
      </c>
      <c r="G436" s="177" t="s">
        <v>163</v>
      </c>
      <c r="H436" s="178">
        <v>65.352000000000004</v>
      </c>
      <c r="I436" s="179"/>
      <c r="J436" s="180">
        <f>ROUND(I436*H436,2)</f>
        <v>0</v>
      </c>
      <c r="K436" s="176" t="s">
        <v>139</v>
      </c>
      <c r="L436" s="40"/>
      <c r="M436" s="181" t="s">
        <v>19</v>
      </c>
      <c r="N436" s="182" t="s">
        <v>45</v>
      </c>
      <c r="O436" s="65"/>
      <c r="P436" s="183">
        <f>O436*H436</f>
        <v>0</v>
      </c>
      <c r="Q436" s="183">
        <v>8.9999999999999993E-3</v>
      </c>
      <c r="R436" s="183">
        <f>Q436*H436</f>
        <v>0.58816800000000002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257</v>
      </c>
      <c r="AT436" s="185" t="s">
        <v>135</v>
      </c>
      <c r="AU436" s="185" t="s">
        <v>84</v>
      </c>
      <c r="AY436" s="18" t="s">
        <v>132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82</v>
      </c>
      <c r="BK436" s="186">
        <f>ROUND(I436*H436,2)</f>
        <v>0</v>
      </c>
      <c r="BL436" s="18" t="s">
        <v>257</v>
      </c>
      <c r="BM436" s="185" t="s">
        <v>695</v>
      </c>
    </row>
    <row r="437" spans="1:65" s="2" customFormat="1" ht="19.5">
      <c r="A437" s="35"/>
      <c r="B437" s="36"/>
      <c r="C437" s="37"/>
      <c r="D437" s="187" t="s">
        <v>142</v>
      </c>
      <c r="E437" s="37"/>
      <c r="F437" s="188" t="s">
        <v>696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142</v>
      </c>
      <c r="AU437" s="18" t="s">
        <v>84</v>
      </c>
    </row>
    <row r="438" spans="1:65" s="2" customFormat="1" ht="11.25">
      <c r="A438" s="35"/>
      <c r="B438" s="36"/>
      <c r="C438" s="37"/>
      <c r="D438" s="192" t="s">
        <v>144</v>
      </c>
      <c r="E438" s="37"/>
      <c r="F438" s="193" t="s">
        <v>697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144</v>
      </c>
      <c r="AU438" s="18" t="s">
        <v>84</v>
      </c>
    </row>
    <row r="439" spans="1:65" s="2" customFormat="1" ht="24.2" customHeight="1">
      <c r="A439" s="35"/>
      <c r="B439" s="36"/>
      <c r="C439" s="205" t="s">
        <v>698</v>
      </c>
      <c r="D439" s="205" t="s">
        <v>155</v>
      </c>
      <c r="E439" s="206" t="s">
        <v>699</v>
      </c>
      <c r="F439" s="207" t="s">
        <v>700</v>
      </c>
      <c r="G439" s="208" t="s">
        <v>163</v>
      </c>
      <c r="H439" s="209">
        <v>71.887</v>
      </c>
      <c r="I439" s="210"/>
      <c r="J439" s="211">
        <f>ROUND(I439*H439,2)</f>
        <v>0</v>
      </c>
      <c r="K439" s="207" t="s">
        <v>139</v>
      </c>
      <c r="L439" s="212"/>
      <c r="M439" s="213" t="s">
        <v>19</v>
      </c>
      <c r="N439" s="214" t="s">
        <v>45</v>
      </c>
      <c r="O439" s="65"/>
      <c r="P439" s="183">
        <f>O439*H439</f>
        <v>0</v>
      </c>
      <c r="Q439" s="183">
        <v>0.02</v>
      </c>
      <c r="R439" s="183">
        <f>Q439*H439</f>
        <v>1.43774</v>
      </c>
      <c r="S439" s="183">
        <v>0</v>
      </c>
      <c r="T439" s="18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5" t="s">
        <v>371</v>
      </c>
      <c r="AT439" s="185" t="s">
        <v>155</v>
      </c>
      <c r="AU439" s="185" t="s">
        <v>84</v>
      </c>
      <c r="AY439" s="18" t="s">
        <v>132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8" t="s">
        <v>82</v>
      </c>
      <c r="BK439" s="186">
        <f>ROUND(I439*H439,2)</f>
        <v>0</v>
      </c>
      <c r="BL439" s="18" t="s">
        <v>257</v>
      </c>
      <c r="BM439" s="185" t="s">
        <v>701</v>
      </c>
    </row>
    <row r="440" spans="1:65" s="2" customFormat="1" ht="11.25">
      <c r="A440" s="35"/>
      <c r="B440" s="36"/>
      <c r="C440" s="37"/>
      <c r="D440" s="187" t="s">
        <v>142</v>
      </c>
      <c r="E440" s="37"/>
      <c r="F440" s="188" t="s">
        <v>700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142</v>
      </c>
      <c r="AU440" s="18" t="s">
        <v>84</v>
      </c>
    </row>
    <row r="441" spans="1:65" s="2" customFormat="1" ht="11.25">
      <c r="A441" s="35"/>
      <c r="B441" s="36"/>
      <c r="C441" s="37"/>
      <c r="D441" s="192" t="s">
        <v>144</v>
      </c>
      <c r="E441" s="37"/>
      <c r="F441" s="193" t="s">
        <v>702</v>
      </c>
      <c r="G441" s="37"/>
      <c r="H441" s="37"/>
      <c r="I441" s="189"/>
      <c r="J441" s="37"/>
      <c r="K441" s="37"/>
      <c r="L441" s="40"/>
      <c r="M441" s="190"/>
      <c r="N441" s="191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144</v>
      </c>
      <c r="AU441" s="18" t="s">
        <v>84</v>
      </c>
    </row>
    <row r="442" spans="1:65" s="13" customFormat="1" ht="11.25">
      <c r="B442" s="194"/>
      <c r="C442" s="195"/>
      <c r="D442" s="187" t="s">
        <v>146</v>
      </c>
      <c r="E442" s="196" t="s">
        <v>19</v>
      </c>
      <c r="F442" s="197" t="s">
        <v>703</v>
      </c>
      <c r="G442" s="195"/>
      <c r="H442" s="198">
        <v>65.352000000000004</v>
      </c>
      <c r="I442" s="199"/>
      <c r="J442" s="195"/>
      <c r="K442" s="195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146</v>
      </c>
      <c r="AU442" s="204" t="s">
        <v>84</v>
      </c>
      <c r="AV442" s="13" t="s">
        <v>84</v>
      </c>
      <c r="AW442" s="13" t="s">
        <v>35</v>
      </c>
      <c r="AX442" s="13" t="s">
        <v>82</v>
      </c>
      <c r="AY442" s="204" t="s">
        <v>132</v>
      </c>
    </row>
    <row r="443" spans="1:65" s="13" customFormat="1" ht="11.25">
      <c r="B443" s="194"/>
      <c r="C443" s="195"/>
      <c r="D443" s="187" t="s">
        <v>146</v>
      </c>
      <c r="E443" s="195"/>
      <c r="F443" s="197" t="s">
        <v>704</v>
      </c>
      <c r="G443" s="195"/>
      <c r="H443" s="198">
        <v>71.887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146</v>
      </c>
      <c r="AU443" s="204" t="s">
        <v>84</v>
      </c>
      <c r="AV443" s="13" t="s">
        <v>84</v>
      </c>
      <c r="AW443" s="13" t="s">
        <v>4</v>
      </c>
      <c r="AX443" s="13" t="s">
        <v>82</v>
      </c>
      <c r="AY443" s="204" t="s">
        <v>132</v>
      </c>
    </row>
    <row r="444" spans="1:65" s="2" customFormat="1" ht="24.2" customHeight="1">
      <c r="A444" s="35"/>
      <c r="B444" s="36"/>
      <c r="C444" s="174" t="s">
        <v>705</v>
      </c>
      <c r="D444" s="174" t="s">
        <v>135</v>
      </c>
      <c r="E444" s="175" t="s">
        <v>706</v>
      </c>
      <c r="F444" s="176" t="s">
        <v>707</v>
      </c>
      <c r="G444" s="177" t="s">
        <v>163</v>
      </c>
      <c r="H444" s="178">
        <v>5.7</v>
      </c>
      <c r="I444" s="179"/>
      <c r="J444" s="180">
        <f>ROUND(I444*H444,2)</f>
        <v>0</v>
      </c>
      <c r="K444" s="176" t="s">
        <v>139</v>
      </c>
      <c r="L444" s="40"/>
      <c r="M444" s="181" t="s">
        <v>19</v>
      </c>
      <c r="N444" s="182" t="s">
        <v>45</v>
      </c>
      <c r="O444" s="65"/>
      <c r="P444" s="183">
        <f>O444*H444</f>
        <v>0</v>
      </c>
      <c r="Q444" s="183">
        <v>5.1999999999999995E-4</v>
      </c>
      <c r="R444" s="183">
        <f>Q444*H444</f>
        <v>2.9639999999999996E-3</v>
      </c>
      <c r="S444" s="183">
        <v>0</v>
      </c>
      <c r="T444" s="18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257</v>
      </c>
      <c r="AT444" s="185" t="s">
        <v>135</v>
      </c>
      <c r="AU444" s="185" t="s">
        <v>84</v>
      </c>
      <c r="AY444" s="18" t="s">
        <v>132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8" t="s">
        <v>82</v>
      </c>
      <c r="BK444" s="186">
        <f>ROUND(I444*H444,2)</f>
        <v>0</v>
      </c>
      <c r="BL444" s="18" t="s">
        <v>257</v>
      </c>
      <c r="BM444" s="185" t="s">
        <v>708</v>
      </c>
    </row>
    <row r="445" spans="1:65" s="2" customFormat="1" ht="19.5">
      <c r="A445" s="35"/>
      <c r="B445" s="36"/>
      <c r="C445" s="37"/>
      <c r="D445" s="187" t="s">
        <v>142</v>
      </c>
      <c r="E445" s="37"/>
      <c r="F445" s="188" t="s">
        <v>709</v>
      </c>
      <c r="G445" s="37"/>
      <c r="H445" s="37"/>
      <c r="I445" s="189"/>
      <c r="J445" s="37"/>
      <c r="K445" s="37"/>
      <c r="L445" s="40"/>
      <c r="M445" s="190"/>
      <c r="N445" s="191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142</v>
      </c>
      <c r="AU445" s="18" t="s">
        <v>84</v>
      </c>
    </row>
    <row r="446" spans="1:65" s="2" customFormat="1" ht="11.25">
      <c r="A446" s="35"/>
      <c r="B446" s="36"/>
      <c r="C446" s="37"/>
      <c r="D446" s="192" t="s">
        <v>144</v>
      </c>
      <c r="E446" s="37"/>
      <c r="F446" s="193" t="s">
        <v>710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144</v>
      </c>
      <c r="AU446" s="18" t="s">
        <v>84</v>
      </c>
    </row>
    <row r="447" spans="1:65" s="13" customFormat="1" ht="11.25">
      <c r="B447" s="194"/>
      <c r="C447" s="195"/>
      <c r="D447" s="187" t="s">
        <v>146</v>
      </c>
      <c r="E447" s="196" t="s">
        <v>19</v>
      </c>
      <c r="F447" s="197" t="s">
        <v>711</v>
      </c>
      <c r="G447" s="195"/>
      <c r="H447" s="198">
        <v>2.1</v>
      </c>
      <c r="I447" s="199"/>
      <c r="J447" s="195"/>
      <c r="K447" s="195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146</v>
      </c>
      <c r="AU447" s="204" t="s">
        <v>84</v>
      </c>
      <c r="AV447" s="13" t="s">
        <v>84</v>
      </c>
      <c r="AW447" s="13" t="s">
        <v>35</v>
      </c>
      <c r="AX447" s="13" t="s">
        <v>74</v>
      </c>
      <c r="AY447" s="204" t="s">
        <v>132</v>
      </c>
    </row>
    <row r="448" spans="1:65" s="13" customFormat="1" ht="11.25">
      <c r="B448" s="194"/>
      <c r="C448" s="195"/>
      <c r="D448" s="187" t="s">
        <v>146</v>
      </c>
      <c r="E448" s="196" t="s">
        <v>19</v>
      </c>
      <c r="F448" s="197" t="s">
        <v>712</v>
      </c>
      <c r="G448" s="195"/>
      <c r="H448" s="198">
        <v>3.6</v>
      </c>
      <c r="I448" s="199"/>
      <c r="J448" s="195"/>
      <c r="K448" s="195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146</v>
      </c>
      <c r="AU448" s="204" t="s">
        <v>84</v>
      </c>
      <c r="AV448" s="13" t="s">
        <v>84</v>
      </c>
      <c r="AW448" s="13" t="s">
        <v>35</v>
      </c>
      <c r="AX448" s="13" t="s">
        <v>74</v>
      </c>
      <c r="AY448" s="204" t="s">
        <v>132</v>
      </c>
    </row>
    <row r="449" spans="1:65" s="14" customFormat="1" ht="11.25">
      <c r="B449" s="215"/>
      <c r="C449" s="216"/>
      <c r="D449" s="187" t="s">
        <v>146</v>
      </c>
      <c r="E449" s="217" t="s">
        <v>19</v>
      </c>
      <c r="F449" s="218" t="s">
        <v>187</v>
      </c>
      <c r="G449" s="216"/>
      <c r="H449" s="219">
        <v>5.7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146</v>
      </c>
      <c r="AU449" s="225" t="s">
        <v>84</v>
      </c>
      <c r="AV449" s="14" t="s">
        <v>140</v>
      </c>
      <c r="AW449" s="14" t="s">
        <v>35</v>
      </c>
      <c r="AX449" s="14" t="s">
        <v>82</v>
      </c>
      <c r="AY449" s="225" t="s">
        <v>132</v>
      </c>
    </row>
    <row r="450" spans="1:65" s="2" customFormat="1" ht="16.5" customHeight="1">
      <c r="A450" s="35"/>
      <c r="B450" s="36"/>
      <c r="C450" s="205" t="s">
        <v>713</v>
      </c>
      <c r="D450" s="205" t="s">
        <v>155</v>
      </c>
      <c r="E450" s="206" t="s">
        <v>714</v>
      </c>
      <c r="F450" s="207" t="s">
        <v>715</v>
      </c>
      <c r="G450" s="208" t="s">
        <v>163</v>
      </c>
      <c r="H450" s="209">
        <v>6.27</v>
      </c>
      <c r="I450" s="210"/>
      <c r="J450" s="211">
        <f>ROUND(I450*H450,2)</f>
        <v>0</v>
      </c>
      <c r="K450" s="207" t="s">
        <v>139</v>
      </c>
      <c r="L450" s="212"/>
      <c r="M450" s="213" t="s">
        <v>19</v>
      </c>
      <c r="N450" s="214" t="s">
        <v>45</v>
      </c>
      <c r="O450" s="65"/>
      <c r="P450" s="183">
        <f>O450*H450</f>
        <v>0</v>
      </c>
      <c r="Q450" s="183">
        <v>0.01</v>
      </c>
      <c r="R450" s="183">
        <f>Q450*H450</f>
        <v>6.2699999999999992E-2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371</v>
      </c>
      <c r="AT450" s="185" t="s">
        <v>155</v>
      </c>
      <c r="AU450" s="185" t="s">
        <v>84</v>
      </c>
      <c r="AY450" s="18" t="s">
        <v>132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82</v>
      </c>
      <c r="BK450" s="186">
        <f>ROUND(I450*H450,2)</f>
        <v>0</v>
      </c>
      <c r="BL450" s="18" t="s">
        <v>257</v>
      </c>
      <c r="BM450" s="185" t="s">
        <v>716</v>
      </c>
    </row>
    <row r="451" spans="1:65" s="2" customFormat="1" ht="11.25">
      <c r="A451" s="35"/>
      <c r="B451" s="36"/>
      <c r="C451" s="37"/>
      <c r="D451" s="187" t="s">
        <v>142</v>
      </c>
      <c r="E451" s="37"/>
      <c r="F451" s="188" t="s">
        <v>715</v>
      </c>
      <c r="G451" s="37"/>
      <c r="H451" s="37"/>
      <c r="I451" s="189"/>
      <c r="J451" s="37"/>
      <c r="K451" s="37"/>
      <c r="L451" s="40"/>
      <c r="M451" s="190"/>
      <c r="N451" s="191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142</v>
      </c>
      <c r="AU451" s="18" t="s">
        <v>84</v>
      </c>
    </row>
    <row r="452" spans="1:65" s="2" customFormat="1" ht="11.25">
      <c r="A452" s="35"/>
      <c r="B452" s="36"/>
      <c r="C452" s="37"/>
      <c r="D452" s="192" t="s">
        <v>144</v>
      </c>
      <c r="E452" s="37"/>
      <c r="F452" s="193" t="s">
        <v>717</v>
      </c>
      <c r="G452" s="37"/>
      <c r="H452" s="37"/>
      <c r="I452" s="189"/>
      <c r="J452" s="37"/>
      <c r="K452" s="37"/>
      <c r="L452" s="40"/>
      <c r="M452" s="190"/>
      <c r="N452" s="191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144</v>
      </c>
      <c r="AU452" s="18" t="s">
        <v>84</v>
      </c>
    </row>
    <row r="453" spans="1:65" s="13" customFormat="1" ht="11.25">
      <c r="B453" s="194"/>
      <c r="C453" s="195"/>
      <c r="D453" s="187" t="s">
        <v>146</v>
      </c>
      <c r="E453" s="196" t="s">
        <v>19</v>
      </c>
      <c r="F453" s="197" t="s">
        <v>718</v>
      </c>
      <c r="G453" s="195"/>
      <c r="H453" s="198">
        <v>5.7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146</v>
      </c>
      <c r="AU453" s="204" t="s">
        <v>84</v>
      </c>
      <c r="AV453" s="13" t="s">
        <v>84</v>
      </c>
      <c r="AW453" s="13" t="s">
        <v>35</v>
      </c>
      <c r="AX453" s="13" t="s">
        <v>82</v>
      </c>
      <c r="AY453" s="204" t="s">
        <v>132</v>
      </c>
    </row>
    <row r="454" spans="1:65" s="13" customFormat="1" ht="11.25">
      <c r="B454" s="194"/>
      <c r="C454" s="195"/>
      <c r="D454" s="187" t="s">
        <v>146</v>
      </c>
      <c r="E454" s="195"/>
      <c r="F454" s="197" t="s">
        <v>719</v>
      </c>
      <c r="G454" s="195"/>
      <c r="H454" s="198">
        <v>6.27</v>
      </c>
      <c r="I454" s="199"/>
      <c r="J454" s="195"/>
      <c r="K454" s="195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146</v>
      </c>
      <c r="AU454" s="204" t="s">
        <v>84</v>
      </c>
      <c r="AV454" s="13" t="s">
        <v>84</v>
      </c>
      <c r="AW454" s="13" t="s">
        <v>4</v>
      </c>
      <c r="AX454" s="13" t="s">
        <v>82</v>
      </c>
      <c r="AY454" s="204" t="s">
        <v>132</v>
      </c>
    </row>
    <row r="455" spans="1:65" s="2" customFormat="1" ht="21.75" customHeight="1">
      <c r="A455" s="35"/>
      <c r="B455" s="36"/>
      <c r="C455" s="174" t="s">
        <v>720</v>
      </c>
      <c r="D455" s="174" t="s">
        <v>135</v>
      </c>
      <c r="E455" s="175" t="s">
        <v>721</v>
      </c>
      <c r="F455" s="176" t="s">
        <v>722</v>
      </c>
      <c r="G455" s="177" t="s">
        <v>268</v>
      </c>
      <c r="H455" s="178">
        <v>6.3</v>
      </c>
      <c r="I455" s="179"/>
      <c r="J455" s="180">
        <f>ROUND(I455*H455,2)</f>
        <v>0</v>
      </c>
      <c r="K455" s="176" t="s">
        <v>139</v>
      </c>
      <c r="L455" s="40"/>
      <c r="M455" s="181" t="s">
        <v>19</v>
      </c>
      <c r="N455" s="182" t="s">
        <v>45</v>
      </c>
      <c r="O455" s="65"/>
      <c r="P455" s="183">
        <f>O455*H455</f>
        <v>0</v>
      </c>
      <c r="Q455" s="183">
        <v>5.5000000000000003E-4</v>
      </c>
      <c r="R455" s="183">
        <f>Q455*H455</f>
        <v>3.4650000000000002E-3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257</v>
      </c>
      <c r="AT455" s="185" t="s">
        <v>135</v>
      </c>
      <c r="AU455" s="185" t="s">
        <v>84</v>
      </c>
      <c r="AY455" s="18" t="s">
        <v>132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82</v>
      </c>
      <c r="BK455" s="186">
        <f>ROUND(I455*H455,2)</f>
        <v>0</v>
      </c>
      <c r="BL455" s="18" t="s">
        <v>257</v>
      </c>
      <c r="BM455" s="185" t="s">
        <v>723</v>
      </c>
    </row>
    <row r="456" spans="1:65" s="2" customFormat="1" ht="19.5">
      <c r="A456" s="35"/>
      <c r="B456" s="36"/>
      <c r="C456" s="37"/>
      <c r="D456" s="187" t="s">
        <v>142</v>
      </c>
      <c r="E456" s="37"/>
      <c r="F456" s="188" t="s">
        <v>724</v>
      </c>
      <c r="G456" s="37"/>
      <c r="H456" s="37"/>
      <c r="I456" s="189"/>
      <c r="J456" s="37"/>
      <c r="K456" s="37"/>
      <c r="L456" s="40"/>
      <c r="M456" s="190"/>
      <c r="N456" s="191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142</v>
      </c>
      <c r="AU456" s="18" t="s">
        <v>84</v>
      </c>
    </row>
    <row r="457" spans="1:65" s="2" customFormat="1" ht="11.25">
      <c r="A457" s="35"/>
      <c r="B457" s="36"/>
      <c r="C457" s="37"/>
      <c r="D457" s="192" t="s">
        <v>144</v>
      </c>
      <c r="E457" s="37"/>
      <c r="F457" s="193" t="s">
        <v>725</v>
      </c>
      <c r="G457" s="37"/>
      <c r="H457" s="37"/>
      <c r="I457" s="189"/>
      <c r="J457" s="37"/>
      <c r="K457" s="37"/>
      <c r="L457" s="40"/>
      <c r="M457" s="190"/>
      <c r="N457" s="191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144</v>
      </c>
      <c r="AU457" s="18" t="s">
        <v>84</v>
      </c>
    </row>
    <row r="458" spans="1:65" s="13" customFormat="1" ht="11.25">
      <c r="B458" s="194"/>
      <c r="C458" s="195"/>
      <c r="D458" s="187" t="s">
        <v>146</v>
      </c>
      <c r="E458" s="196" t="s">
        <v>19</v>
      </c>
      <c r="F458" s="197" t="s">
        <v>726</v>
      </c>
      <c r="G458" s="195"/>
      <c r="H458" s="198">
        <v>6.3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146</v>
      </c>
      <c r="AU458" s="204" t="s">
        <v>84</v>
      </c>
      <c r="AV458" s="13" t="s">
        <v>84</v>
      </c>
      <c r="AW458" s="13" t="s">
        <v>35</v>
      </c>
      <c r="AX458" s="13" t="s">
        <v>82</v>
      </c>
      <c r="AY458" s="204" t="s">
        <v>132</v>
      </c>
    </row>
    <row r="459" spans="1:65" s="2" customFormat="1" ht="16.5" customHeight="1">
      <c r="A459" s="35"/>
      <c r="B459" s="36"/>
      <c r="C459" s="174" t="s">
        <v>727</v>
      </c>
      <c r="D459" s="174" t="s">
        <v>135</v>
      </c>
      <c r="E459" s="175" t="s">
        <v>728</v>
      </c>
      <c r="F459" s="176" t="s">
        <v>729</v>
      </c>
      <c r="G459" s="177" t="s">
        <v>268</v>
      </c>
      <c r="H459" s="178">
        <v>18.399999999999999</v>
      </c>
      <c r="I459" s="179"/>
      <c r="J459" s="180">
        <f>ROUND(I459*H459,2)</f>
        <v>0</v>
      </c>
      <c r="K459" s="176" t="s">
        <v>139</v>
      </c>
      <c r="L459" s="40"/>
      <c r="M459" s="181" t="s">
        <v>19</v>
      </c>
      <c r="N459" s="182" t="s">
        <v>45</v>
      </c>
      <c r="O459" s="65"/>
      <c r="P459" s="183">
        <f>O459*H459</f>
        <v>0</v>
      </c>
      <c r="Q459" s="183">
        <v>3.0000000000000001E-5</v>
      </c>
      <c r="R459" s="183">
        <f>Q459*H459</f>
        <v>5.5199999999999997E-4</v>
      </c>
      <c r="S459" s="183">
        <v>0</v>
      </c>
      <c r="T459" s="18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5" t="s">
        <v>257</v>
      </c>
      <c r="AT459" s="185" t="s">
        <v>135</v>
      </c>
      <c r="AU459" s="185" t="s">
        <v>84</v>
      </c>
      <c r="AY459" s="18" t="s">
        <v>132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8" t="s">
        <v>82</v>
      </c>
      <c r="BK459" s="186">
        <f>ROUND(I459*H459,2)</f>
        <v>0</v>
      </c>
      <c r="BL459" s="18" t="s">
        <v>257</v>
      </c>
      <c r="BM459" s="185" t="s">
        <v>730</v>
      </c>
    </row>
    <row r="460" spans="1:65" s="2" customFormat="1" ht="11.25">
      <c r="A460" s="35"/>
      <c r="B460" s="36"/>
      <c r="C460" s="37"/>
      <c r="D460" s="187" t="s">
        <v>142</v>
      </c>
      <c r="E460" s="37"/>
      <c r="F460" s="188" t="s">
        <v>731</v>
      </c>
      <c r="G460" s="37"/>
      <c r="H460" s="37"/>
      <c r="I460" s="189"/>
      <c r="J460" s="37"/>
      <c r="K460" s="37"/>
      <c r="L460" s="40"/>
      <c r="M460" s="190"/>
      <c r="N460" s="191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142</v>
      </c>
      <c r="AU460" s="18" t="s">
        <v>84</v>
      </c>
    </row>
    <row r="461" spans="1:65" s="2" customFormat="1" ht="11.25">
      <c r="A461" s="35"/>
      <c r="B461" s="36"/>
      <c r="C461" s="37"/>
      <c r="D461" s="192" t="s">
        <v>144</v>
      </c>
      <c r="E461" s="37"/>
      <c r="F461" s="193" t="s">
        <v>732</v>
      </c>
      <c r="G461" s="37"/>
      <c r="H461" s="37"/>
      <c r="I461" s="189"/>
      <c r="J461" s="37"/>
      <c r="K461" s="37"/>
      <c r="L461" s="40"/>
      <c r="M461" s="190"/>
      <c r="N461" s="191"/>
      <c r="O461" s="65"/>
      <c r="P461" s="65"/>
      <c r="Q461" s="65"/>
      <c r="R461" s="65"/>
      <c r="S461" s="65"/>
      <c r="T461" s="66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144</v>
      </c>
      <c r="AU461" s="18" t="s">
        <v>84</v>
      </c>
    </row>
    <row r="462" spans="1:65" s="13" customFormat="1" ht="11.25">
      <c r="B462" s="194"/>
      <c r="C462" s="195"/>
      <c r="D462" s="187" t="s">
        <v>146</v>
      </c>
      <c r="E462" s="196" t="s">
        <v>19</v>
      </c>
      <c r="F462" s="197" t="s">
        <v>733</v>
      </c>
      <c r="G462" s="195"/>
      <c r="H462" s="198">
        <v>9.6</v>
      </c>
      <c r="I462" s="199"/>
      <c r="J462" s="195"/>
      <c r="K462" s="195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146</v>
      </c>
      <c r="AU462" s="204" t="s">
        <v>84</v>
      </c>
      <c r="AV462" s="13" t="s">
        <v>84</v>
      </c>
      <c r="AW462" s="13" t="s">
        <v>35</v>
      </c>
      <c r="AX462" s="13" t="s">
        <v>74</v>
      </c>
      <c r="AY462" s="204" t="s">
        <v>132</v>
      </c>
    </row>
    <row r="463" spans="1:65" s="13" customFormat="1" ht="11.25">
      <c r="B463" s="194"/>
      <c r="C463" s="195"/>
      <c r="D463" s="187" t="s">
        <v>146</v>
      </c>
      <c r="E463" s="196" t="s">
        <v>19</v>
      </c>
      <c r="F463" s="197" t="s">
        <v>734</v>
      </c>
      <c r="G463" s="195"/>
      <c r="H463" s="198">
        <v>8.8000000000000007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146</v>
      </c>
      <c r="AU463" s="204" t="s">
        <v>84</v>
      </c>
      <c r="AV463" s="13" t="s">
        <v>84</v>
      </c>
      <c r="AW463" s="13" t="s">
        <v>35</v>
      </c>
      <c r="AX463" s="13" t="s">
        <v>74</v>
      </c>
      <c r="AY463" s="204" t="s">
        <v>132</v>
      </c>
    </row>
    <row r="464" spans="1:65" s="14" customFormat="1" ht="11.25">
      <c r="B464" s="215"/>
      <c r="C464" s="216"/>
      <c r="D464" s="187" t="s">
        <v>146</v>
      </c>
      <c r="E464" s="217" t="s">
        <v>19</v>
      </c>
      <c r="F464" s="218" t="s">
        <v>187</v>
      </c>
      <c r="G464" s="216"/>
      <c r="H464" s="219">
        <v>18.399999999999999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146</v>
      </c>
      <c r="AU464" s="225" t="s">
        <v>84</v>
      </c>
      <c r="AV464" s="14" t="s">
        <v>140</v>
      </c>
      <c r="AW464" s="14" t="s">
        <v>35</v>
      </c>
      <c r="AX464" s="14" t="s">
        <v>82</v>
      </c>
      <c r="AY464" s="225" t="s">
        <v>132</v>
      </c>
    </row>
    <row r="465" spans="1:65" s="2" customFormat="1" ht="16.5" customHeight="1">
      <c r="A465" s="35"/>
      <c r="B465" s="36"/>
      <c r="C465" s="174" t="s">
        <v>735</v>
      </c>
      <c r="D465" s="174" t="s">
        <v>135</v>
      </c>
      <c r="E465" s="175" t="s">
        <v>736</v>
      </c>
      <c r="F465" s="176" t="s">
        <v>737</v>
      </c>
      <c r="G465" s="177" t="s">
        <v>247</v>
      </c>
      <c r="H465" s="178">
        <v>12</v>
      </c>
      <c r="I465" s="179"/>
      <c r="J465" s="180">
        <f>ROUND(I465*H465,2)</f>
        <v>0</v>
      </c>
      <c r="K465" s="176" t="s">
        <v>139</v>
      </c>
      <c r="L465" s="40"/>
      <c r="M465" s="181" t="s">
        <v>19</v>
      </c>
      <c r="N465" s="182" t="s">
        <v>45</v>
      </c>
      <c r="O465" s="65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5" t="s">
        <v>257</v>
      </c>
      <c r="AT465" s="185" t="s">
        <v>135</v>
      </c>
      <c r="AU465" s="185" t="s">
        <v>84</v>
      </c>
      <c r="AY465" s="18" t="s">
        <v>132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8" t="s">
        <v>82</v>
      </c>
      <c r="BK465" s="186">
        <f>ROUND(I465*H465,2)</f>
        <v>0</v>
      </c>
      <c r="BL465" s="18" t="s">
        <v>257</v>
      </c>
      <c r="BM465" s="185" t="s">
        <v>738</v>
      </c>
    </row>
    <row r="466" spans="1:65" s="2" customFormat="1" ht="19.5">
      <c r="A466" s="35"/>
      <c r="B466" s="36"/>
      <c r="C466" s="37"/>
      <c r="D466" s="187" t="s">
        <v>142</v>
      </c>
      <c r="E466" s="37"/>
      <c r="F466" s="188" t="s">
        <v>739</v>
      </c>
      <c r="G466" s="37"/>
      <c r="H466" s="37"/>
      <c r="I466" s="189"/>
      <c r="J466" s="37"/>
      <c r="K466" s="37"/>
      <c r="L466" s="40"/>
      <c r="M466" s="190"/>
      <c r="N466" s="191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142</v>
      </c>
      <c r="AU466" s="18" t="s">
        <v>84</v>
      </c>
    </row>
    <row r="467" spans="1:65" s="2" customFormat="1" ht="11.25">
      <c r="A467" s="35"/>
      <c r="B467" s="36"/>
      <c r="C467" s="37"/>
      <c r="D467" s="192" t="s">
        <v>144</v>
      </c>
      <c r="E467" s="37"/>
      <c r="F467" s="193" t="s">
        <v>740</v>
      </c>
      <c r="G467" s="37"/>
      <c r="H467" s="37"/>
      <c r="I467" s="189"/>
      <c r="J467" s="37"/>
      <c r="K467" s="37"/>
      <c r="L467" s="40"/>
      <c r="M467" s="190"/>
      <c r="N467" s="191"/>
      <c r="O467" s="65"/>
      <c r="P467" s="65"/>
      <c r="Q467" s="65"/>
      <c r="R467" s="65"/>
      <c r="S467" s="65"/>
      <c r="T467" s="66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144</v>
      </c>
      <c r="AU467" s="18" t="s">
        <v>84</v>
      </c>
    </row>
    <row r="468" spans="1:65" s="2" customFormat="1" ht="21.75" customHeight="1">
      <c r="A468" s="35"/>
      <c r="B468" s="36"/>
      <c r="C468" s="174" t="s">
        <v>741</v>
      </c>
      <c r="D468" s="174" t="s">
        <v>135</v>
      </c>
      <c r="E468" s="175" t="s">
        <v>742</v>
      </c>
      <c r="F468" s="176" t="s">
        <v>743</v>
      </c>
      <c r="G468" s="177" t="s">
        <v>247</v>
      </c>
      <c r="H468" s="178">
        <v>6</v>
      </c>
      <c r="I468" s="179"/>
      <c r="J468" s="180">
        <f>ROUND(I468*H468,2)</f>
        <v>0</v>
      </c>
      <c r="K468" s="176" t="s">
        <v>139</v>
      </c>
      <c r="L468" s="40"/>
      <c r="M468" s="181" t="s">
        <v>19</v>
      </c>
      <c r="N468" s="182" t="s">
        <v>45</v>
      </c>
      <c r="O468" s="65"/>
      <c r="P468" s="183">
        <f>O468*H468</f>
        <v>0</v>
      </c>
      <c r="Q468" s="183">
        <v>0</v>
      </c>
      <c r="R468" s="183">
        <f>Q468*H468</f>
        <v>0</v>
      </c>
      <c r="S468" s="183">
        <v>0</v>
      </c>
      <c r="T468" s="18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5" t="s">
        <v>257</v>
      </c>
      <c r="AT468" s="185" t="s">
        <v>135</v>
      </c>
      <c r="AU468" s="185" t="s">
        <v>84</v>
      </c>
      <c r="AY468" s="18" t="s">
        <v>132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18" t="s">
        <v>82</v>
      </c>
      <c r="BK468" s="186">
        <f>ROUND(I468*H468,2)</f>
        <v>0</v>
      </c>
      <c r="BL468" s="18" t="s">
        <v>257</v>
      </c>
      <c r="BM468" s="185" t="s">
        <v>744</v>
      </c>
    </row>
    <row r="469" spans="1:65" s="2" customFormat="1" ht="19.5">
      <c r="A469" s="35"/>
      <c r="B469" s="36"/>
      <c r="C469" s="37"/>
      <c r="D469" s="187" t="s">
        <v>142</v>
      </c>
      <c r="E469" s="37"/>
      <c r="F469" s="188" t="s">
        <v>745</v>
      </c>
      <c r="G469" s="37"/>
      <c r="H469" s="37"/>
      <c r="I469" s="189"/>
      <c r="J469" s="37"/>
      <c r="K469" s="37"/>
      <c r="L469" s="40"/>
      <c r="M469" s="190"/>
      <c r="N469" s="191"/>
      <c r="O469" s="65"/>
      <c r="P469" s="65"/>
      <c r="Q469" s="65"/>
      <c r="R469" s="65"/>
      <c r="S469" s="65"/>
      <c r="T469" s="66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142</v>
      </c>
      <c r="AU469" s="18" t="s">
        <v>84</v>
      </c>
    </row>
    <row r="470" spans="1:65" s="2" customFormat="1" ht="11.25">
      <c r="A470" s="35"/>
      <c r="B470" s="36"/>
      <c r="C470" s="37"/>
      <c r="D470" s="192" t="s">
        <v>144</v>
      </c>
      <c r="E470" s="37"/>
      <c r="F470" s="193" t="s">
        <v>746</v>
      </c>
      <c r="G470" s="37"/>
      <c r="H470" s="37"/>
      <c r="I470" s="189"/>
      <c r="J470" s="37"/>
      <c r="K470" s="37"/>
      <c r="L470" s="40"/>
      <c r="M470" s="190"/>
      <c r="N470" s="191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144</v>
      </c>
      <c r="AU470" s="18" t="s">
        <v>84</v>
      </c>
    </row>
    <row r="471" spans="1:65" s="2" customFormat="1" ht="24.2" customHeight="1">
      <c r="A471" s="35"/>
      <c r="B471" s="36"/>
      <c r="C471" s="174" t="s">
        <v>747</v>
      </c>
      <c r="D471" s="174" t="s">
        <v>135</v>
      </c>
      <c r="E471" s="175" t="s">
        <v>748</v>
      </c>
      <c r="F471" s="176" t="s">
        <v>749</v>
      </c>
      <c r="G471" s="177" t="s">
        <v>163</v>
      </c>
      <c r="H471" s="178">
        <v>65.352000000000004</v>
      </c>
      <c r="I471" s="179"/>
      <c r="J471" s="180">
        <f>ROUND(I471*H471,2)</f>
        <v>0</v>
      </c>
      <c r="K471" s="176" t="s">
        <v>139</v>
      </c>
      <c r="L471" s="40"/>
      <c r="M471" s="181" t="s">
        <v>19</v>
      </c>
      <c r="N471" s="182" t="s">
        <v>45</v>
      </c>
      <c r="O471" s="65"/>
      <c r="P471" s="183">
        <f>O471*H471</f>
        <v>0</v>
      </c>
      <c r="Q471" s="183">
        <v>5.0000000000000002E-5</v>
      </c>
      <c r="R471" s="183">
        <f>Q471*H471</f>
        <v>3.2676000000000003E-3</v>
      </c>
      <c r="S471" s="183">
        <v>0</v>
      </c>
      <c r="T471" s="18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5" t="s">
        <v>257</v>
      </c>
      <c r="AT471" s="185" t="s">
        <v>135</v>
      </c>
      <c r="AU471" s="185" t="s">
        <v>84</v>
      </c>
      <c r="AY471" s="18" t="s">
        <v>132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8" t="s">
        <v>82</v>
      </c>
      <c r="BK471" s="186">
        <f>ROUND(I471*H471,2)</f>
        <v>0</v>
      </c>
      <c r="BL471" s="18" t="s">
        <v>257</v>
      </c>
      <c r="BM471" s="185" t="s">
        <v>750</v>
      </c>
    </row>
    <row r="472" spans="1:65" s="2" customFormat="1" ht="19.5">
      <c r="A472" s="35"/>
      <c r="B472" s="36"/>
      <c r="C472" s="37"/>
      <c r="D472" s="187" t="s">
        <v>142</v>
      </c>
      <c r="E472" s="37"/>
      <c r="F472" s="188" t="s">
        <v>751</v>
      </c>
      <c r="G472" s="37"/>
      <c r="H472" s="37"/>
      <c r="I472" s="189"/>
      <c r="J472" s="37"/>
      <c r="K472" s="37"/>
      <c r="L472" s="40"/>
      <c r="M472" s="190"/>
      <c r="N472" s="191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142</v>
      </c>
      <c r="AU472" s="18" t="s">
        <v>84</v>
      </c>
    </row>
    <row r="473" spans="1:65" s="2" customFormat="1" ht="11.25">
      <c r="A473" s="35"/>
      <c r="B473" s="36"/>
      <c r="C473" s="37"/>
      <c r="D473" s="192" t="s">
        <v>144</v>
      </c>
      <c r="E473" s="37"/>
      <c r="F473" s="193" t="s">
        <v>752</v>
      </c>
      <c r="G473" s="37"/>
      <c r="H473" s="37"/>
      <c r="I473" s="189"/>
      <c r="J473" s="37"/>
      <c r="K473" s="37"/>
      <c r="L473" s="40"/>
      <c r="M473" s="190"/>
      <c r="N473" s="191"/>
      <c r="O473" s="65"/>
      <c r="P473" s="65"/>
      <c r="Q473" s="65"/>
      <c r="R473" s="65"/>
      <c r="S473" s="65"/>
      <c r="T473" s="66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144</v>
      </c>
      <c r="AU473" s="18" t="s">
        <v>84</v>
      </c>
    </row>
    <row r="474" spans="1:65" s="2" customFormat="1" ht="24.2" customHeight="1">
      <c r="A474" s="35"/>
      <c r="B474" s="36"/>
      <c r="C474" s="174" t="s">
        <v>753</v>
      </c>
      <c r="D474" s="174" t="s">
        <v>135</v>
      </c>
      <c r="E474" s="175" t="s">
        <v>754</v>
      </c>
      <c r="F474" s="176" t="s">
        <v>755</v>
      </c>
      <c r="G474" s="177" t="s">
        <v>150</v>
      </c>
      <c r="H474" s="178">
        <v>2.6019999999999999</v>
      </c>
      <c r="I474" s="179"/>
      <c r="J474" s="180">
        <f>ROUND(I474*H474,2)</f>
        <v>0</v>
      </c>
      <c r="K474" s="176" t="s">
        <v>139</v>
      </c>
      <c r="L474" s="40"/>
      <c r="M474" s="181" t="s">
        <v>19</v>
      </c>
      <c r="N474" s="182" t="s">
        <v>45</v>
      </c>
      <c r="O474" s="65"/>
      <c r="P474" s="183">
        <f>O474*H474</f>
        <v>0</v>
      </c>
      <c r="Q474" s="183">
        <v>0</v>
      </c>
      <c r="R474" s="183">
        <f>Q474*H474</f>
        <v>0</v>
      </c>
      <c r="S474" s="183">
        <v>0</v>
      </c>
      <c r="T474" s="18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5" t="s">
        <v>257</v>
      </c>
      <c r="AT474" s="185" t="s">
        <v>135</v>
      </c>
      <c r="AU474" s="185" t="s">
        <v>84</v>
      </c>
      <c r="AY474" s="18" t="s">
        <v>132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8" t="s">
        <v>82</v>
      </c>
      <c r="BK474" s="186">
        <f>ROUND(I474*H474,2)</f>
        <v>0</v>
      </c>
      <c r="BL474" s="18" t="s">
        <v>257</v>
      </c>
      <c r="BM474" s="185" t="s">
        <v>756</v>
      </c>
    </row>
    <row r="475" spans="1:65" s="2" customFormat="1" ht="29.25">
      <c r="A475" s="35"/>
      <c r="B475" s="36"/>
      <c r="C475" s="37"/>
      <c r="D475" s="187" t="s">
        <v>142</v>
      </c>
      <c r="E475" s="37"/>
      <c r="F475" s="188" t="s">
        <v>757</v>
      </c>
      <c r="G475" s="37"/>
      <c r="H475" s="37"/>
      <c r="I475" s="189"/>
      <c r="J475" s="37"/>
      <c r="K475" s="37"/>
      <c r="L475" s="40"/>
      <c r="M475" s="190"/>
      <c r="N475" s="191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142</v>
      </c>
      <c r="AU475" s="18" t="s">
        <v>84</v>
      </c>
    </row>
    <row r="476" spans="1:65" s="2" customFormat="1" ht="11.25">
      <c r="A476" s="35"/>
      <c r="B476" s="36"/>
      <c r="C476" s="37"/>
      <c r="D476" s="192" t="s">
        <v>144</v>
      </c>
      <c r="E476" s="37"/>
      <c r="F476" s="193" t="s">
        <v>758</v>
      </c>
      <c r="G476" s="37"/>
      <c r="H476" s="37"/>
      <c r="I476" s="189"/>
      <c r="J476" s="37"/>
      <c r="K476" s="37"/>
      <c r="L476" s="40"/>
      <c r="M476" s="190"/>
      <c r="N476" s="191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144</v>
      </c>
      <c r="AU476" s="18" t="s">
        <v>84</v>
      </c>
    </row>
    <row r="477" spans="1:65" s="2" customFormat="1" ht="24.2" customHeight="1">
      <c r="A477" s="35"/>
      <c r="B477" s="36"/>
      <c r="C477" s="174" t="s">
        <v>759</v>
      </c>
      <c r="D477" s="174" t="s">
        <v>135</v>
      </c>
      <c r="E477" s="175" t="s">
        <v>760</v>
      </c>
      <c r="F477" s="176" t="s">
        <v>761</v>
      </c>
      <c r="G477" s="177" t="s">
        <v>150</v>
      </c>
      <c r="H477" s="178">
        <v>2.6019999999999999</v>
      </c>
      <c r="I477" s="179"/>
      <c r="J477" s="180">
        <f>ROUND(I477*H477,2)</f>
        <v>0</v>
      </c>
      <c r="K477" s="176" t="s">
        <v>139</v>
      </c>
      <c r="L477" s="40"/>
      <c r="M477" s="181" t="s">
        <v>19</v>
      </c>
      <c r="N477" s="182" t="s">
        <v>45</v>
      </c>
      <c r="O477" s="65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5" t="s">
        <v>257</v>
      </c>
      <c r="AT477" s="185" t="s">
        <v>135</v>
      </c>
      <c r="AU477" s="185" t="s">
        <v>84</v>
      </c>
      <c r="AY477" s="18" t="s">
        <v>132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8" t="s">
        <v>82</v>
      </c>
      <c r="BK477" s="186">
        <f>ROUND(I477*H477,2)</f>
        <v>0</v>
      </c>
      <c r="BL477" s="18" t="s">
        <v>257</v>
      </c>
      <c r="BM477" s="185" t="s">
        <v>762</v>
      </c>
    </row>
    <row r="478" spans="1:65" s="2" customFormat="1" ht="29.25">
      <c r="A478" s="35"/>
      <c r="B478" s="36"/>
      <c r="C478" s="37"/>
      <c r="D478" s="187" t="s">
        <v>142</v>
      </c>
      <c r="E478" s="37"/>
      <c r="F478" s="188" t="s">
        <v>763</v>
      </c>
      <c r="G478" s="37"/>
      <c r="H478" s="37"/>
      <c r="I478" s="189"/>
      <c r="J478" s="37"/>
      <c r="K478" s="37"/>
      <c r="L478" s="40"/>
      <c r="M478" s="190"/>
      <c r="N478" s="191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142</v>
      </c>
      <c r="AU478" s="18" t="s">
        <v>84</v>
      </c>
    </row>
    <row r="479" spans="1:65" s="2" customFormat="1" ht="11.25">
      <c r="A479" s="35"/>
      <c r="B479" s="36"/>
      <c r="C479" s="37"/>
      <c r="D479" s="192" t="s">
        <v>144</v>
      </c>
      <c r="E479" s="37"/>
      <c r="F479" s="193" t="s">
        <v>764</v>
      </c>
      <c r="G479" s="37"/>
      <c r="H479" s="37"/>
      <c r="I479" s="189"/>
      <c r="J479" s="37"/>
      <c r="K479" s="37"/>
      <c r="L479" s="40"/>
      <c r="M479" s="190"/>
      <c r="N479" s="191"/>
      <c r="O479" s="65"/>
      <c r="P479" s="65"/>
      <c r="Q479" s="65"/>
      <c r="R479" s="65"/>
      <c r="S479" s="65"/>
      <c r="T479" s="66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144</v>
      </c>
      <c r="AU479" s="18" t="s">
        <v>84</v>
      </c>
    </row>
    <row r="480" spans="1:65" s="12" customFormat="1" ht="22.9" customHeight="1">
      <c r="B480" s="158"/>
      <c r="C480" s="159"/>
      <c r="D480" s="160" t="s">
        <v>73</v>
      </c>
      <c r="E480" s="172" t="s">
        <v>765</v>
      </c>
      <c r="F480" s="172" t="s">
        <v>766</v>
      </c>
      <c r="G480" s="159"/>
      <c r="H480" s="159"/>
      <c r="I480" s="162"/>
      <c r="J480" s="173">
        <f>BK480</f>
        <v>0</v>
      </c>
      <c r="K480" s="159"/>
      <c r="L480" s="164"/>
      <c r="M480" s="165"/>
      <c r="N480" s="166"/>
      <c r="O480" s="166"/>
      <c r="P480" s="167">
        <f>SUM(P481:P523)</f>
        <v>0</v>
      </c>
      <c r="Q480" s="166"/>
      <c r="R480" s="167">
        <f>SUM(R481:R523)</f>
        <v>0.26335170000000002</v>
      </c>
      <c r="S480" s="166"/>
      <c r="T480" s="168">
        <f>SUM(T481:T523)</f>
        <v>4.8397820000000001E-2</v>
      </c>
      <c r="AR480" s="169" t="s">
        <v>84</v>
      </c>
      <c r="AT480" s="170" t="s">
        <v>73</v>
      </c>
      <c r="AU480" s="170" t="s">
        <v>82</v>
      </c>
      <c r="AY480" s="169" t="s">
        <v>132</v>
      </c>
      <c r="BK480" s="171">
        <f>SUM(BK481:BK523)</f>
        <v>0</v>
      </c>
    </row>
    <row r="481" spans="1:65" s="2" customFormat="1" ht="21.75" customHeight="1">
      <c r="A481" s="35"/>
      <c r="B481" s="36"/>
      <c r="C481" s="174" t="s">
        <v>767</v>
      </c>
      <c r="D481" s="174" t="s">
        <v>135</v>
      </c>
      <c r="E481" s="175" t="s">
        <v>768</v>
      </c>
      <c r="F481" s="176" t="s">
        <v>769</v>
      </c>
      <c r="G481" s="177" t="s">
        <v>163</v>
      </c>
      <c r="H481" s="178">
        <v>156.12200000000001</v>
      </c>
      <c r="I481" s="179"/>
      <c r="J481" s="180">
        <f>ROUND(I481*H481,2)</f>
        <v>0</v>
      </c>
      <c r="K481" s="176" t="s">
        <v>139</v>
      </c>
      <c r="L481" s="40"/>
      <c r="M481" s="181" t="s">
        <v>19</v>
      </c>
      <c r="N481" s="182" t="s">
        <v>45</v>
      </c>
      <c r="O481" s="65"/>
      <c r="P481" s="183">
        <f>O481*H481</f>
        <v>0</v>
      </c>
      <c r="Q481" s="183">
        <v>1E-3</v>
      </c>
      <c r="R481" s="183">
        <f>Q481*H481</f>
        <v>0.15612200000000001</v>
      </c>
      <c r="S481" s="183">
        <v>3.1E-4</v>
      </c>
      <c r="T481" s="184">
        <f>S481*H481</f>
        <v>4.8397820000000001E-2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5" t="s">
        <v>257</v>
      </c>
      <c r="AT481" s="185" t="s">
        <v>135</v>
      </c>
      <c r="AU481" s="185" t="s">
        <v>84</v>
      </c>
      <c r="AY481" s="18" t="s">
        <v>132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8" t="s">
        <v>82</v>
      </c>
      <c r="BK481" s="186">
        <f>ROUND(I481*H481,2)</f>
        <v>0</v>
      </c>
      <c r="BL481" s="18" t="s">
        <v>257</v>
      </c>
      <c r="BM481" s="185" t="s">
        <v>770</v>
      </c>
    </row>
    <row r="482" spans="1:65" s="2" customFormat="1" ht="11.25">
      <c r="A482" s="35"/>
      <c r="B482" s="36"/>
      <c r="C482" s="37"/>
      <c r="D482" s="187" t="s">
        <v>142</v>
      </c>
      <c r="E482" s="37"/>
      <c r="F482" s="188" t="s">
        <v>771</v>
      </c>
      <c r="G482" s="37"/>
      <c r="H482" s="37"/>
      <c r="I482" s="189"/>
      <c r="J482" s="37"/>
      <c r="K482" s="37"/>
      <c r="L482" s="40"/>
      <c r="M482" s="190"/>
      <c r="N482" s="191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142</v>
      </c>
      <c r="AU482" s="18" t="s">
        <v>84</v>
      </c>
    </row>
    <row r="483" spans="1:65" s="2" customFormat="1" ht="11.25">
      <c r="A483" s="35"/>
      <c r="B483" s="36"/>
      <c r="C483" s="37"/>
      <c r="D483" s="192" t="s">
        <v>144</v>
      </c>
      <c r="E483" s="37"/>
      <c r="F483" s="193" t="s">
        <v>772</v>
      </c>
      <c r="G483" s="37"/>
      <c r="H483" s="37"/>
      <c r="I483" s="189"/>
      <c r="J483" s="37"/>
      <c r="K483" s="37"/>
      <c r="L483" s="40"/>
      <c r="M483" s="190"/>
      <c r="N483" s="191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144</v>
      </c>
      <c r="AU483" s="18" t="s">
        <v>84</v>
      </c>
    </row>
    <row r="484" spans="1:65" s="13" customFormat="1" ht="11.25">
      <c r="B484" s="194"/>
      <c r="C484" s="195"/>
      <c r="D484" s="187" t="s">
        <v>146</v>
      </c>
      <c r="E484" s="196" t="s">
        <v>19</v>
      </c>
      <c r="F484" s="197" t="s">
        <v>183</v>
      </c>
      <c r="G484" s="195"/>
      <c r="H484" s="198">
        <v>17.940000000000001</v>
      </c>
      <c r="I484" s="199"/>
      <c r="J484" s="195"/>
      <c r="K484" s="195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146</v>
      </c>
      <c r="AU484" s="204" t="s">
        <v>84</v>
      </c>
      <c r="AV484" s="13" t="s">
        <v>84</v>
      </c>
      <c r="AW484" s="13" t="s">
        <v>35</v>
      </c>
      <c r="AX484" s="13" t="s">
        <v>74</v>
      </c>
      <c r="AY484" s="204" t="s">
        <v>132</v>
      </c>
    </row>
    <row r="485" spans="1:65" s="13" customFormat="1" ht="11.25">
      <c r="B485" s="194"/>
      <c r="C485" s="195"/>
      <c r="D485" s="187" t="s">
        <v>146</v>
      </c>
      <c r="E485" s="196" t="s">
        <v>19</v>
      </c>
      <c r="F485" s="197" t="s">
        <v>773</v>
      </c>
      <c r="G485" s="195"/>
      <c r="H485" s="198">
        <v>-4.8</v>
      </c>
      <c r="I485" s="199"/>
      <c r="J485" s="195"/>
      <c r="K485" s="195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146</v>
      </c>
      <c r="AU485" s="204" t="s">
        <v>84</v>
      </c>
      <c r="AV485" s="13" t="s">
        <v>84</v>
      </c>
      <c r="AW485" s="13" t="s">
        <v>35</v>
      </c>
      <c r="AX485" s="13" t="s">
        <v>74</v>
      </c>
      <c r="AY485" s="204" t="s">
        <v>132</v>
      </c>
    </row>
    <row r="486" spans="1:65" s="13" customFormat="1" ht="11.25">
      <c r="B486" s="194"/>
      <c r="C486" s="195"/>
      <c r="D486" s="187" t="s">
        <v>146</v>
      </c>
      <c r="E486" s="196" t="s">
        <v>19</v>
      </c>
      <c r="F486" s="197" t="s">
        <v>774</v>
      </c>
      <c r="G486" s="195"/>
      <c r="H486" s="198">
        <v>67.08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146</v>
      </c>
      <c r="AU486" s="204" t="s">
        <v>84</v>
      </c>
      <c r="AV486" s="13" t="s">
        <v>84</v>
      </c>
      <c r="AW486" s="13" t="s">
        <v>35</v>
      </c>
      <c r="AX486" s="13" t="s">
        <v>74</v>
      </c>
      <c r="AY486" s="204" t="s">
        <v>132</v>
      </c>
    </row>
    <row r="487" spans="1:65" s="13" customFormat="1" ht="11.25">
      <c r="B487" s="194"/>
      <c r="C487" s="195"/>
      <c r="D487" s="187" t="s">
        <v>146</v>
      </c>
      <c r="E487" s="196" t="s">
        <v>19</v>
      </c>
      <c r="F487" s="197" t="s">
        <v>185</v>
      </c>
      <c r="G487" s="195"/>
      <c r="H487" s="198">
        <v>20.513999999999999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146</v>
      </c>
      <c r="AU487" s="204" t="s">
        <v>84</v>
      </c>
      <c r="AV487" s="13" t="s">
        <v>84</v>
      </c>
      <c r="AW487" s="13" t="s">
        <v>35</v>
      </c>
      <c r="AX487" s="13" t="s">
        <v>74</v>
      </c>
      <c r="AY487" s="204" t="s">
        <v>132</v>
      </c>
    </row>
    <row r="488" spans="1:65" s="13" customFormat="1" ht="11.25">
      <c r="B488" s="194"/>
      <c r="C488" s="195"/>
      <c r="D488" s="187" t="s">
        <v>146</v>
      </c>
      <c r="E488" s="196" t="s">
        <v>19</v>
      </c>
      <c r="F488" s="197" t="s">
        <v>664</v>
      </c>
      <c r="G488" s="195"/>
      <c r="H488" s="198">
        <v>-1.8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146</v>
      </c>
      <c r="AU488" s="204" t="s">
        <v>84</v>
      </c>
      <c r="AV488" s="13" t="s">
        <v>84</v>
      </c>
      <c r="AW488" s="13" t="s">
        <v>35</v>
      </c>
      <c r="AX488" s="13" t="s">
        <v>74</v>
      </c>
      <c r="AY488" s="204" t="s">
        <v>132</v>
      </c>
    </row>
    <row r="489" spans="1:65" s="13" customFormat="1" ht="11.25">
      <c r="B489" s="194"/>
      <c r="C489" s="195"/>
      <c r="D489" s="187" t="s">
        <v>146</v>
      </c>
      <c r="E489" s="196" t="s">
        <v>19</v>
      </c>
      <c r="F489" s="197" t="s">
        <v>775</v>
      </c>
      <c r="G489" s="195"/>
      <c r="H489" s="198">
        <v>26.84</v>
      </c>
      <c r="I489" s="199"/>
      <c r="J489" s="195"/>
      <c r="K489" s="195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146</v>
      </c>
      <c r="AU489" s="204" t="s">
        <v>84</v>
      </c>
      <c r="AV489" s="13" t="s">
        <v>84</v>
      </c>
      <c r="AW489" s="13" t="s">
        <v>35</v>
      </c>
      <c r="AX489" s="13" t="s">
        <v>74</v>
      </c>
      <c r="AY489" s="204" t="s">
        <v>132</v>
      </c>
    </row>
    <row r="490" spans="1:65" s="13" customFormat="1" ht="11.25">
      <c r="B490" s="194"/>
      <c r="C490" s="195"/>
      <c r="D490" s="187" t="s">
        <v>146</v>
      </c>
      <c r="E490" s="196" t="s">
        <v>19</v>
      </c>
      <c r="F490" s="197" t="s">
        <v>776</v>
      </c>
      <c r="G490" s="195"/>
      <c r="H490" s="198">
        <v>18</v>
      </c>
      <c r="I490" s="199"/>
      <c r="J490" s="195"/>
      <c r="K490" s="195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146</v>
      </c>
      <c r="AU490" s="204" t="s">
        <v>84</v>
      </c>
      <c r="AV490" s="13" t="s">
        <v>84</v>
      </c>
      <c r="AW490" s="13" t="s">
        <v>35</v>
      </c>
      <c r="AX490" s="13" t="s">
        <v>74</v>
      </c>
      <c r="AY490" s="204" t="s">
        <v>132</v>
      </c>
    </row>
    <row r="491" spans="1:65" s="13" customFormat="1" ht="11.25">
      <c r="B491" s="194"/>
      <c r="C491" s="195"/>
      <c r="D491" s="187" t="s">
        <v>146</v>
      </c>
      <c r="E491" s="196" t="s">
        <v>19</v>
      </c>
      <c r="F491" s="197" t="s">
        <v>777</v>
      </c>
      <c r="G491" s="195"/>
      <c r="H491" s="198">
        <v>12.348000000000001</v>
      </c>
      <c r="I491" s="199"/>
      <c r="J491" s="195"/>
      <c r="K491" s="195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146</v>
      </c>
      <c r="AU491" s="204" t="s">
        <v>84</v>
      </c>
      <c r="AV491" s="13" t="s">
        <v>84</v>
      </c>
      <c r="AW491" s="13" t="s">
        <v>35</v>
      </c>
      <c r="AX491" s="13" t="s">
        <v>74</v>
      </c>
      <c r="AY491" s="204" t="s">
        <v>132</v>
      </c>
    </row>
    <row r="492" spans="1:65" s="14" customFormat="1" ht="11.25">
      <c r="B492" s="215"/>
      <c r="C492" s="216"/>
      <c r="D492" s="187" t="s">
        <v>146</v>
      </c>
      <c r="E492" s="217" t="s">
        <v>19</v>
      </c>
      <c r="F492" s="218" t="s">
        <v>187</v>
      </c>
      <c r="G492" s="216"/>
      <c r="H492" s="219">
        <v>156.12200000000001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146</v>
      </c>
      <c r="AU492" s="225" t="s">
        <v>84</v>
      </c>
      <c r="AV492" s="14" t="s">
        <v>140</v>
      </c>
      <c r="AW492" s="14" t="s">
        <v>35</v>
      </c>
      <c r="AX492" s="14" t="s">
        <v>82</v>
      </c>
      <c r="AY492" s="225" t="s">
        <v>132</v>
      </c>
    </row>
    <row r="493" spans="1:65" s="2" customFormat="1" ht="24.2" customHeight="1">
      <c r="A493" s="35"/>
      <c r="B493" s="36"/>
      <c r="C493" s="174" t="s">
        <v>778</v>
      </c>
      <c r="D493" s="174" t="s">
        <v>135</v>
      </c>
      <c r="E493" s="175" t="s">
        <v>779</v>
      </c>
      <c r="F493" s="176" t="s">
        <v>780</v>
      </c>
      <c r="G493" s="177" t="s">
        <v>163</v>
      </c>
      <c r="H493" s="178">
        <v>156.12200000000001</v>
      </c>
      <c r="I493" s="179"/>
      <c r="J493" s="180">
        <f>ROUND(I493*H493,2)</f>
        <v>0</v>
      </c>
      <c r="K493" s="176" t="s">
        <v>139</v>
      </c>
      <c r="L493" s="40"/>
      <c r="M493" s="181" t="s">
        <v>19</v>
      </c>
      <c r="N493" s="182" t="s">
        <v>45</v>
      </c>
      <c r="O493" s="65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5" t="s">
        <v>257</v>
      </c>
      <c r="AT493" s="185" t="s">
        <v>135</v>
      </c>
      <c r="AU493" s="185" t="s">
        <v>84</v>
      </c>
      <c r="AY493" s="18" t="s">
        <v>132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8" t="s">
        <v>82</v>
      </c>
      <c r="BK493" s="186">
        <f>ROUND(I493*H493,2)</f>
        <v>0</v>
      </c>
      <c r="BL493" s="18" t="s">
        <v>257</v>
      </c>
      <c r="BM493" s="185" t="s">
        <v>781</v>
      </c>
    </row>
    <row r="494" spans="1:65" s="2" customFormat="1" ht="19.5">
      <c r="A494" s="35"/>
      <c r="B494" s="36"/>
      <c r="C494" s="37"/>
      <c r="D494" s="187" t="s">
        <v>142</v>
      </c>
      <c r="E494" s="37"/>
      <c r="F494" s="188" t="s">
        <v>782</v>
      </c>
      <c r="G494" s="37"/>
      <c r="H494" s="37"/>
      <c r="I494" s="189"/>
      <c r="J494" s="37"/>
      <c r="K494" s="37"/>
      <c r="L494" s="40"/>
      <c r="M494" s="190"/>
      <c r="N494" s="191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142</v>
      </c>
      <c r="AU494" s="18" t="s">
        <v>84</v>
      </c>
    </row>
    <row r="495" spans="1:65" s="2" customFormat="1" ht="11.25">
      <c r="A495" s="35"/>
      <c r="B495" s="36"/>
      <c r="C495" s="37"/>
      <c r="D495" s="192" t="s">
        <v>144</v>
      </c>
      <c r="E495" s="37"/>
      <c r="F495" s="193" t="s">
        <v>783</v>
      </c>
      <c r="G495" s="37"/>
      <c r="H495" s="37"/>
      <c r="I495" s="189"/>
      <c r="J495" s="37"/>
      <c r="K495" s="37"/>
      <c r="L495" s="40"/>
      <c r="M495" s="190"/>
      <c r="N495" s="191"/>
      <c r="O495" s="65"/>
      <c r="P495" s="65"/>
      <c r="Q495" s="65"/>
      <c r="R495" s="65"/>
      <c r="S495" s="65"/>
      <c r="T495" s="66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144</v>
      </c>
      <c r="AU495" s="18" t="s">
        <v>84</v>
      </c>
    </row>
    <row r="496" spans="1:65" s="2" customFormat="1" ht="33" customHeight="1">
      <c r="A496" s="35"/>
      <c r="B496" s="36"/>
      <c r="C496" s="174" t="s">
        <v>784</v>
      </c>
      <c r="D496" s="174" t="s">
        <v>135</v>
      </c>
      <c r="E496" s="175" t="s">
        <v>785</v>
      </c>
      <c r="F496" s="176" t="s">
        <v>786</v>
      </c>
      <c r="G496" s="177" t="s">
        <v>163</v>
      </c>
      <c r="H496" s="178">
        <v>204.49</v>
      </c>
      <c r="I496" s="179"/>
      <c r="J496" s="180">
        <f>ROUND(I496*H496,2)</f>
        <v>0</v>
      </c>
      <c r="K496" s="176" t="s">
        <v>139</v>
      </c>
      <c r="L496" s="40"/>
      <c r="M496" s="181" t="s">
        <v>19</v>
      </c>
      <c r="N496" s="182" t="s">
        <v>45</v>
      </c>
      <c r="O496" s="65"/>
      <c r="P496" s="183">
        <f>O496*H496</f>
        <v>0</v>
      </c>
      <c r="Q496" s="183">
        <v>2.0000000000000001E-4</v>
      </c>
      <c r="R496" s="183">
        <f>Q496*H496</f>
        <v>4.0898000000000004E-2</v>
      </c>
      <c r="S496" s="183">
        <v>0</v>
      </c>
      <c r="T496" s="18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5" t="s">
        <v>257</v>
      </c>
      <c r="AT496" s="185" t="s">
        <v>135</v>
      </c>
      <c r="AU496" s="185" t="s">
        <v>84</v>
      </c>
      <c r="AY496" s="18" t="s">
        <v>132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18" t="s">
        <v>82</v>
      </c>
      <c r="BK496" s="186">
        <f>ROUND(I496*H496,2)</f>
        <v>0</v>
      </c>
      <c r="BL496" s="18" t="s">
        <v>257</v>
      </c>
      <c r="BM496" s="185" t="s">
        <v>787</v>
      </c>
    </row>
    <row r="497" spans="1:65" s="2" customFormat="1" ht="19.5">
      <c r="A497" s="35"/>
      <c r="B497" s="36"/>
      <c r="C497" s="37"/>
      <c r="D497" s="187" t="s">
        <v>142</v>
      </c>
      <c r="E497" s="37"/>
      <c r="F497" s="188" t="s">
        <v>788</v>
      </c>
      <c r="G497" s="37"/>
      <c r="H497" s="37"/>
      <c r="I497" s="189"/>
      <c r="J497" s="37"/>
      <c r="K497" s="37"/>
      <c r="L497" s="40"/>
      <c r="M497" s="190"/>
      <c r="N497" s="191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142</v>
      </c>
      <c r="AU497" s="18" t="s">
        <v>84</v>
      </c>
    </row>
    <row r="498" spans="1:65" s="2" customFormat="1" ht="11.25">
      <c r="A498" s="35"/>
      <c r="B498" s="36"/>
      <c r="C498" s="37"/>
      <c r="D498" s="192" t="s">
        <v>144</v>
      </c>
      <c r="E498" s="37"/>
      <c r="F498" s="193" t="s">
        <v>789</v>
      </c>
      <c r="G498" s="37"/>
      <c r="H498" s="37"/>
      <c r="I498" s="189"/>
      <c r="J498" s="37"/>
      <c r="K498" s="37"/>
      <c r="L498" s="40"/>
      <c r="M498" s="190"/>
      <c r="N498" s="191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144</v>
      </c>
      <c r="AU498" s="18" t="s">
        <v>84</v>
      </c>
    </row>
    <row r="499" spans="1:65" s="13" customFormat="1" ht="11.25">
      <c r="B499" s="194"/>
      <c r="C499" s="195"/>
      <c r="D499" s="187" t="s">
        <v>146</v>
      </c>
      <c r="E499" s="196" t="s">
        <v>19</v>
      </c>
      <c r="F499" s="197" t="s">
        <v>183</v>
      </c>
      <c r="G499" s="195"/>
      <c r="H499" s="198">
        <v>17.940000000000001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146</v>
      </c>
      <c r="AU499" s="204" t="s">
        <v>84</v>
      </c>
      <c r="AV499" s="13" t="s">
        <v>84</v>
      </c>
      <c r="AW499" s="13" t="s">
        <v>35</v>
      </c>
      <c r="AX499" s="13" t="s">
        <v>74</v>
      </c>
      <c r="AY499" s="204" t="s">
        <v>132</v>
      </c>
    </row>
    <row r="500" spans="1:65" s="13" customFormat="1" ht="11.25">
      <c r="B500" s="194"/>
      <c r="C500" s="195"/>
      <c r="D500" s="187" t="s">
        <v>146</v>
      </c>
      <c r="E500" s="196" t="s">
        <v>19</v>
      </c>
      <c r="F500" s="197" t="s">
        <v>773</v>
      </c>
      <c r="G500" s="195"/>
      <c r="H500" s="198">
        <v>-4.8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146</v>
      </c>
      <c r="AU500" s="204" t="s">
        <v>84</v>
      </c>
      <c r="AV500" s="13" t="s">
        <v>84</v>
      </c>
      <c r="AW500" s="13" t="s">
        <v>35</v>
      </c>
      <c r="AX500" s="13" t="s">
        <v>74</v>
      </c>
      <c r="AY500" s="204" t="s">
        <v>132</v>
      </c>
    </row>
    <row r="501" spans="1:65" s="13" customFormat="1" ht="11.25">
      <c r="B501" s="194"/>
      <c r="C501" s="195"/>
      <c r="D501" s="187" t="s">
        <v>146</v>
      </c>
      <c r="E501" s="196" t="s">
        <v>19</v>
      </c>
      <c r="F501" s="197" t="s">
        <v>774</v>
      </c>
      <c r="G501" s="195"/>
      <c r="H501" s="198">
        <v>67.08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146</v>
      </c>
      <c r="AU501" s="204" t="s">
        <v>84</v>
      </c>
      <c r="AV501" s="13" t="s">
        <v>84</v>
      </c>
      <c r="AW501" s="13" t="s">
        <v>35</v>
      </c>
      <c r="AX501" s="13" t="s">
        <v>74</v>
      </c>
      <c r="AY501" s="204" t="s">
        <v>132</v>
      </c>
    </row>
    <row r="502" spans="1:65" s="13" customFormat="1" ht="11.25">
      <c r="B502" s="194"/>
      <c r="C502" s="195"/>
      <c r="D502" s="187" t="s">
        <v>146</v>
      </c>
      <c r="E502" s="196" t="s">
        <v>19</v>
      </c>
      <c r="F502" s="197" t="s">
        <v>185</v>
      </c>
      <c r="G502" s="195"/>
      <c r="H502" s="198">
        <v>20.513999999999999</v>
      </c>
      <c r="I502" s="199"/>
      <c r="J502" s="195"/>
      <c r="K502" s="195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146</v>
      </c>
      <c r="AU502" s="204" t="s">
        <v>84</v>
      </c>
      <c r="AV502" s="13" t="s">
        <v>84</v>
      </c>
      <c r="AW502" s="13" t="s">
        <v>35</v>
      </c>
      <c r="AX502" s="13" t="s">
        <v>74</v>
      </c>
      <c r="AY502" s="204" t="s">
        <v>132</v>
      </c>
    </row>
    <row r="503" spans="1:65" s="13" customFormat="1" ht="11.25">
      <c r="B503" s="194"/>
      <c r="C503" s="195"/>
      <c r="D503" s="187" t="s">
        <v>146</v>
      </c>
      <c r="E503" s="196" t="s">
        <v>19</v>
      </c>
      <c r="F503" s="197" t="s">
        <v>664</v>
      </c>
      <c r="G503" s="195"/>
      <c r="H503" s="198">
        <v>-1.8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146</v>
      </c>
      <c r="AU503" s="204" t="s">
        <v>84</v>
      </c>
      <c r="AV503" s="13" t="s">
        <v>84</v>
      </c>
      <c r="AW503" s="13" t="s">
        <v>35</v>
      </c>
      <c r="AX503" s="13" t="s">
        <v>74</v>
      </c>
      <c r="AY503" s="204" t="s">
        <v>132</v>
      </c>
    </row>
    <row r="504" spans="1:65" s="13" customFormat="1" ht="11.25">
      <c r="B504" s="194"/>
      <c r="C504" s="195"/>
      <c r="D504" s="187" t="s">
        <v>146</v>
      </c>
      <c r="E504" s="196" t="s">
        <v>19</v>
      </c>
      <c r="F504" s="197" t="s">
        <v>775</v>
      </c>
      <c r="G504" s="195"/>
      <c r="H504" s="198">
        <v>26.84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146</v>
      </c>
      <c r="AU504" s="204" t="s">
        <v>84</v>
      </c>
      <c r="AV504" s="13" t="s">
        <v>84</v>
      </c>
      <c r="AW504" s="13" t="s">
        <v>35</v>
      </c>
      <c r="AX504" s="13" t="s">
        <v>74</v>
      </c>
      <c r="AY504" s="204" t="s">
        <v>132</v>
      </c>
    </row>
    <row r="505" spans="1:65" s="13" customFormat="1" ht="11.25">
      <c r="B505" s="194"/>
      <c r="C505" s="195"/>
      <c r="D505" s="187" t="s">
        <v>146</v>
      </c>
      <c r="E505" s="196" t="s">
        <v>19</v>
      </c>
      <c r="F505" s="197" t="s">
        <v>790</v>
      </c>
      <c r="G505" s="195"/>
      <c r="H505" s="198">
        <v>30</v>
      </c>
      <c r="I505" s="199"/>
      <c r="J505" s="195"/>
      <c r="K505" s="195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146</v>
      </c>
      <c r="AU505" s="204" t="s">
        <v>84</v>
      </c>
      <c r="AV505" s="13" t="s">
        <v>84</v>
      </c>
      <c r="AW505" s="13" t="s">
        <v>35</v>
      </c>
      <c r="AX505" s="13" t="s">
        <v>74</v>
      </c>
      <c r="AY505" s="204" t="s">
        <v>132</v>
      </c>
    </row>
    <row r="506" spans="1:65" s="13" customFormat="1" ht="11.25">
      <c r="B506" s="194"/>
      <c r="C506" s="195"/>
      <c r="D506" s="187" t="s">
        <v>146</v>
      </c>
      <c r="E506" s="196" t="s">
        <v>19</v>
      </c>
      <c r="F506" s="197" t="s">
        <v>791</v>
      </c>
      <c r="G506" s="195"/>
      <c r="H506" s="198">
        <v>12.24</v>
      </c>
      <c r="I506" s="199"/>
      <c r="J506" s="195"/>
      <c r="K506" s="195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146</v>
      </c>
      <c r="AU506" s="204" t="s">
        <v>84</v>
      </c>
      <c r="AV506" s="13" t="s">
        <v>84</v>
      </c>
      <c r="AW506" s="13" t="s">
        <v>35</v>
      </c>
      <c r="AX506" s="13" t="s">
        <v>74</v>
      </c>
      <c r="AY506" s="204" t="s">
        <v>132</v>
      </c>
    </row>
    <row r="507" spans="1:65" s="13" customFormat="1" ht="11.25">
      <c r="B507" s="194"/>
      <c r="C507" s="195"/>
      <c r="D507" s="187" t="s">
        <v>146</v>
      </c>
      <c r="E507" s="196" t="s">
        <v>19</v>
      </c>
      <c r="F507" s="197" t="s">
        <v>792</v>
      </c>
      <c r="G507" s="195"/>
      <c r="H507" s="198">
        <v>38.688000000000002</v>
      </c>
      <c r="I507" s="199"/>
      <c r="J507" s="195"/>
      <c r="K507" s="195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146</v>
      </c>
      <c r="AU507" s="204" t="s">
        <v>84</v>
      </c>
      <c r="AV507" s="13" t="s">
        <v>84</v>
      </c>
      <c r="AW507" s="13" t="s">
        <v>35</v>
      </c>
      <c r="AX507" s="13" t="s">
        <v>74</v>
      </c>
      <c r="AY507" s="204" t="s">
        <v>132</v>
      </c>
    </row>
    <row r="508" spans="1:65" s="13" customFormat="1" ht="11.25">
      <c r="B508" s="194"/>
      <c r="C508" s="195"/>
      <c r="D508" s="187" t="s">
        <v>146</v>
      </c>
      <c r="E508" s="196" t="s">
        <v>19</v>
      </c>
      <c r="F508" s="197" t="s">
        <v>793</v>
      </c>
      <c r="G508" s="195"/>
      <c r="H508" s="198">
        <v>-2.2120000000000002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146</v>
      </c>
      <c r="AU508" s="204" t="s">
        <v>84</v>
      </c>
      <c r="AV508" s="13" t="s">
        <v>84</v>
      </c>
      <c r="AW508" s="13" t="s">
        <v>35</v>
      </c>
      <c r="AX508" s="13" t="s">
        <v>74</v>
      </c>
      <c r="AY508" s="204" t="s">
        <v>132</v>
      </c>
    </row>
    <row r="509" spans="1:65" s="14" customFormat="1" ht="11.25">
      <c r="B509" s="215"/>
      <c r="C509" s="216"/>
      <c r="D509" s="187" t="s">
        <v>146</v>
      </c>
      <c r="E509" s="217" t="s">
        <v>19</v>
      </c>
      <c r="F509" s="218" t="s">
        <v>187</v>
      </c>
      <c r="G509" s="216"/>
      <c r="H509" s="219">
        <v>204.49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146</v>
      </c>
      <c r="AU509" s="225" t="s">
        <v>84</v>
      </c>
      <c r="AV509" s="14" t="s">
        <v>140</v>
      </c>
      <c r="AW509" s="14" t="s">
        <v>35</v>
      </c>
      <c r="AX509" s="14" t="s">
        <v>82</v>
      </c>
      <c r="AY509" s="225" t="s">
        <v>132</v>
      </c>
    </row>
    <row r="510" spans="1:65" s="2" customFormat="1" ht="33" customHeight="1">
      <c r="A510" s="35"/>
      <c r="B510" s="36"/>
      <c r="C510" s="174" t="s">
        <v>794</v>
      </c>
      <c r="D510" s="174" t="s">
        <v>135</v>
      </c>
      <c r="E510" s="175" t="s">
        <v>795</v>
      </c>
      <c r="F510" s="176" t="s">
        <v>796</v>
      </c>
      <c r="G510" s="177" t="s">
        <v>163</v>
      </c>
      <c r="H510" s="178">
        <v>228.73</v>
      </c>
      <c r="I510" s="179"/>
      <c r="J510" s="180">
        <f>ROUND(I510*H510,2)</f>
        <v>0</v>
      </c>
      <c r="K510" s="176" t="s">
        <v>139</v>
      </c>
      <c r="L510" s="40"/>
      <c r="M510" s="181" t="s">
        <v>19</v>
      </c>
      <c r="N510" s="182" t="s">
        <v>45</v>
      </c>
      <c r="O510" s="65"/>
      <c r="P510" s="183">
        <f>O510*H510</f>
        <v>0</v>
      </c>
      <c r="Q510" s="183">
        <v>2.9E-4</v>
      </c>
      <c r="R510" s="183">
        <f>Q510*H510</f>
        <v>6.6331699999999993E-2</v>
      </c>
      <c r="S510" s="183">
        <v>0</v>
      </c>
      <c r="T510" s="18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5" t="s">
        <v>257</v>
      </c>
      <c r="AT510" s="185" t="s">
        <v>135</v>
      </c>
      <c r="AU510" s="185" t="s">
        <v>84</v>
      </c>
      <c r="AY510" s="18" t="s">
        <v>132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8" t="s">
        <v>82</v>
      </c>
      <c r="BK510" s="186">
        <f>ROUND(I510*H510,2)</f>
        <v>0</v>
      </c>
      <c r="BL510" s="18" t="s">
        <v>257</v>
      </c>
      <c r="BM510" s="185" t="s">
        <v>797</v>
      </c>
    </row>
    <row r="511" spans="1:65" s="2" customFormat="1" ht="29.25">
      <c r="A511" s="35"/>
      <c r="B511" s="36"/>
      <c r="C511" s="37"/>
      <c r="D511" s="187" t="s">
        <v>142</v>
      </c>
      <c r="E511" s="37"/>
      <c r="F511" s="188" t="s">
        <v>798</v>
      </c>
      <c r="G511" s="37"/>
      <c r="H511" s="37"/>
      <c r="I511" s="189"/>
      <c r="J511" s="37"/>
      <c r="K511" s="37"/>
      <c r="L511" s="40"/>
      <c r="M511" s="190"/>
      <c r="N511" s="191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142</v>
      </c>
      <c r="AU511" s="18" t="s">
        <v>84</v>
      </c>
    </row>
    <row r="512" spans="1:65" s="2" customFormat="1" ht="11.25">
      <c r="A512" s="35"/>
      <c r="B512" s="36"/>
      <c r="C512" s="37"/>
      <c r="D512" s="192" t="s">
        <v>144</v>
      </c>
      <c r="E512" s="37"/>
      <c r="F512" s="193" t="s">
        <v>799</v>
      </c>
      <c r="G512" s="37"/>
      <c r="H512" s="37"/>
      <c r="I512" s="189"/>
      <c r="J512" s="37"/>
      <c r="K512" s="37"/>
      <c r="L512" s="40"/>
      <c r="M512" s="190"/>
      <c r="N512" s="191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144</v>
      </c>
      <c r="AU512" s="18" t="s">
        <v>84</v>
      </c>
    </row>
    <row r="513" spans="1:51" s="13" customFormat="1" ht="11.25">
      <c r="B513" s="194"/>
      <c r="C513" s="195"/>
      <c r="D513" s="187" t="s">
        <v>146</v>
      </c>
      <c r="E513" s="196" t="s">
        <v>19</v>
      </c>
      <c r="F513" s="197" t="s">
        <v>183</v>
      </c>
      <c r="G513" s="195"/>
      <c r="H513" s="198">
        <v>17.940000000000001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146</v>
      </c>
      <c r="AU513" s="204" t="s">
        <v>84</v>
      </c>
      <c r="AV513" s="13" t="s">
        <v>84</v>
      </c>
      <c r="AW513" s="13" t="s">
        <v>35</v>
      </c>
      <c r="AX513" s="13" t="s">
        <v>74</v>
      </c>
      <c r="AY513" s="204" t="s">
        <v>132</v>
      </c>
    </row>
    <row r="514" spans="1:51" s="13" customFormat="1" ht="11.25">
      <c r="B514" s="194"/>
      <c r="C514" s="195"/>
      <c r="D514" s="187" t="s">
        <v>146</v>
      </c>
      <c r="E514" s="196" t="s">
        <v>19</v>
      </c>
      <c r="F514" s="197" t="s">
        <v>773</v>
      </c>
      <c r="G514" s="195"/>
      <c r="H514" s="198">
        <v>-4.8</v>
      </c>
      <c r="I514" s="199"/>
      <c r="J514" s="195"/>
      <c r="K514" s="195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146</v>
      </c>
      <c r="AU514" s="204" t="s">
        <v>84</v>
      </c>
      <c r="AV514" s="13" t="s">
        <v>84</v>
      </c>
      <c r="AW514" s="13" t="s">
        <v>35</v>
      </c>
      <c r="AX514" s="13" t="s">
        <v>74</v>
      </c>
      <c r="AY514" s="204" t="s">
        <v>132</v>
      </c>
    </row>
    <row r="515" spans="1:51" s="13" customFormat="1" ht="11.25">
      <c r="B515" s="194"/>
      <c r="C515" s="195"/>
      <c r="D515" s="187" t="s">
        <v>146</v>
      </c>
      <c r="E515" s="196" t="s">
        <v>19</v>
      </c>
      <c r="F515" s="197" t="s">
        <v>774</v>
      </c>
      <c r="G515" s="195"/>
      <c r="H515" s="198">
        <v>67.08</v>
      </c>
      <c r="I515" s="199"/>
      <c r="J515" s="195"/>
      <c r="K515" s="195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146</v>
      </c>
      <c r="AU515" s="204" t="s">
        <v>84</v>
      </c>
      <c r="AV515" s="13" t="s">
        <v>84</v>
      </c>
      <c r="AW515" s="13" t="s">
        <v>35</v>
      </c>
      <c r="AX515" s="13" t="s">
        <v>74</v>
      </c>
      <c r="AY515" s="204" t="s">
        <v>132</v>
      </c>
    </row>
    <row r="516" spans="1:51" s="13" customFormat="1" ht="11.25">
      <c r="B516" s="194"/>
      <c r="C516" s="195"/>
      <c r="D516" s="187" t="s">
        <v>146</v>
      </c>
      <c r="E516" s="196" t="s">
        <v>19</v>
      </c>
      <c r="F516" s="197" t="s">
        <v>185</v>
      </c>
      <c r="G516" s="195"/>
      <c r="H516" s="198">
        <v>20.513999999999999</v>
      </c>
      <c r="I516" s="199"/>
      <c r="J516" s="195"/>
      <c r="K516" s="195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146</v>
      </c>
      <c r="AU516" s="204" t="s">
        <v>84</v>
      </c>
      <c r="AV516" s="13" t="s">
        <v>84</v>
      </c>
      <c r="AW516" s="13" t="s">
        <v>35</v>
      </c>
      <c r="AX516" s="13" t="s">
        <v>74</v>
      </c>
      <c r="AY516" s="204" t="s">
        <v>132</v>
      </c>
    </row>
    <row r="517" spans="1:51" s="13" customFormat="1" ht="11.25">
      <c r="B517" s="194"/>
      <c r="C517" s="195"/>
      <c r="D517" s="187" t="s">
        <v>146</v>
      </c>
      <c r="E517" s="196" t="s">
        <v>19</v>
      </c>
      <c r="F517" s="197" t="s">
        <v>664</v>
      </c>
      <c r="G517" s="195"/>
      <c r="H517" s="198">
        <v>-1.8</v>
      </c>
      <c r="I517" s="199"/>
      <c r="J517" s="195"/>
      <c r="K517" s="195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146</v>
      </c>
      <c r="AU517" s="204" t="s">
        <v>84</v>
      </c>
      <c r="AV517" s="13" t="s">
        <v>84</v>
      </c>
      <c r="AW517" s="13" t="s">
        <v>35</v>
      </c>
      <c r="AX517" s="13" t="s">
        <v>74</v>
      </c>
      <c r="AY517" s="204" t="s">
        <v>132</v>
      </c>
    </row>
    <row r="518" spans="1:51" s="13" customFormat="1" ht="11.25">
      <c r="B518" s="194"/>
      <c r="C518" s="195"/>
      <c r="D518" s="187" t="s">
        <v>146</v>
      </c>
      <c r="E518" s="196" t="s">
        <v>19</v>
      </c>
      <c r="F518" s="197" t="s">
        <v>800</v>
      </c>
      <c r="G518" s="195"/>
      <c r="H518" s="198">
        <v>51.08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146</v>
      </c>
      <c r="AU518" s="204" t="s">
        <v>84</v>
      </c>
      <c r="AV518" s="13" t="s">
        <v>84</v>
      </c>
      <c r="AW518" s="13" t="s">
        <v>35</v>
      </c>
      <c r="AX518" s="13" t="s">
        <v>74</v>
      </c>
      <c r="AY518" s="204" t="s">
        <v>132</v>
      </c>
    </row>
    <row r="519" spans="1:51" s="13" customFormat="1" ht="11.25">
      <c r="B519" s="194"/>
      <c r="C519" s="195"/>
      <c r="D519" s="187" t="s">
        <v>146</v>
      </c>
      <c r="E519" s="196" t="s">
        <v>19</v>
      </c>
      <c r="F519" s="197" t="s">
        <v>790</v>
      </c>
      <c r="G519" s="195"/>
      <c r="H519" s="198">
        <v>30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146</v>
      </c>
      <c r="AU519" s="204" t="s">
        <v>84</v>
      </c>
      <c r="AV519" s="13" t="s">
        <v>84</v>
      </c>
      <c r="AW519" s="13" t="s">
        <v>35</v>
      </c>
      <c r="AX519" s="13" t="s">
        <v>74</v>
      </c>
      <c r="AY519" s="204" t="s">
        <v>132</v>
      </c>
    </row>
    <row r="520" spans="1:51" s="13" customFormat="1" ht="11.25">
      <c r="B520" s="194"/>
      <c r="C520" s="195"/>
      <c r="D520" s="187" t="s">
        <v>146</v>
      </c>
      <c r="E520" s="196" t="s">
        <v>19</v>
      </c>
      <c r="F520" s="197" t="s">
        <v>791</v>
      </c>
      <c r="G520" s="195"/>
      <c r="H520" s="198">
        <v>12.24</v>
      </c>
      <c r="I520" s="199"/>
      <c r="J520" s="195"/>
      <c r="K520" s="195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146</v>
      </c>
      <c r="AU520" s="204" t="s">
        <v>84</v>
      </c>
      <c r="AV520" s="13" t="s">
        <v>84</v>
      </c>
      <c r="AW520" s="13" t="s">
        <v>35</v>
      </c>
      <c r="AX520" s="13" t="s">
        <v>74</v>
      </c>
      <c r="AY520" s="204" t="s">
        <v>132</v>
      </c>
    </row>
    <row r="521" spans="1:51" s="13" customFormat="1" ht="11.25">
      <c r="B521" s="194"/>
      <c r="C521" s="195"/>
      <c r="D521" s="187" t="s">
        <v>146</v>
      </c>
      <c r="E521" s="196" t="s">
        <v>19</v>
      </c>
      <c r="F521" s="197" t="s">
        <v>792</v>
      </c>
      <c r="G521" s="195"/>
      <c r="H521" s="198">
        <v>38.688000000000002</v>
      </c>
      <c r="I521" s="199"/>
      <c r="J521" s="195"/>
      <c r="K521" s="195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146</v>
      </c>
      <c r="AU521" s="204" t="s">
        <v>84</v>
      </c>
      <c r="AV521" s="13" t="s">
        <v>84</v>
      </c>
      <c r="AW521" s="13" t="s">
        <v>35</v>
      </c>
      <c r="AX521" s="13" t="s">
        <v>74</v>
      </c>
      <c r="AY521" s="204" t="s">
        <v>132</v>
      </c>
    </row>
    <row r="522" spans="1:51" s="13" customFormat="1" ht="11.25">
      <c r="B522" s="194"/>
      <c r="C522" s="195"/>
      <c r="D522" s="187" t="s">
        <v>146</v>
      </c>
      <c r="E522" s="196" t="s">
        <v>19</v>
      </c>
      <c r="F522" s="197" t="s">
        <v>793</v>
      </c>
      <c r="G522" s="195"/>
      <c r="H522" s="198">
        <v>-2.2120000000000002</v>
      </c>
      <c r="I522" s="199"/>
      <c r="J522" s="195"/>
      <c r="K522" s="195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146</v>
      </c>
      <c r="AU522" s="204" t="s">
        <v>84</v>
      </c>
      <c r="AV522" s="13" t="s">
        <v>84</v>
      </c>
      <c r="AW522" s="13" t="s">
        <v>35</v>
      </c>
      <c r="AX522" s="13" t="s">
        <v>74</v>
      </c>
      <c r="AY522" s="204" t="s">
        <v>132</v>
      </c>
    </row>
    <row r="523" spans="1:51" s="14" customFormat="1" ht="11.25">
      <c r="B523" s="215"/>
      <c r="C523" s="216"/>
      <c r="D523" s="187" t="s">
        <v>146</v>
      </c>
      <c r="E523" s="217" t="s">
        <v>19</v>
      </c>
      <c r="F523" s="218" t="s">
        <v>187</v>
      </c>
      <c r="G523" s="216"/>
      <c r="H523" s="219">
        <v>228.73000000000002</v>
      </c>
      <c r="I523" s="220"/>
      <c r="J523" s="216"/>
      <c r="K523" s="216"/>
      <c r="L523" s="221"/>
      <c r="M523" s="236"/>
      <c r="N523" s="237"/>
      <c r="O523" s="237"/>
      <c r="P523" s="237"/>
      <c r="Q523" s="237"/>
      <c r="R523" s="237"/>
      <c r="S523" s="237"/>
      <c r="T523" s="238"/>
      <c r="AT523" s="225" t="s">
        <v>146</v>
      </c>
      <c r="AU523" s="225" t="s">
        <v>84</v>
      </c>
      <c r="AV523" s="14" t="s">
        <v>140</v>
      </c>
      <c r="AW523" s="14" t="s">
        <v>35</v>
      </c>
      <c r="AX523" s="14" t="s">
        <v>82</v>
      </c>
      <c r="AY523" s="225" t="s">
        <v>132</v>
      </c>
    </row>
    <row r="524" spans="1:51" s="2" customFormat="1" ht="6.95" customHeight="1">
      <c r="A524" s="35"/>
      <c r="B524" s="48"/>
      <c r="C524" s="49"/>
      <c r="D524" s="49"/>
      <c r="E524" s="49"/>
      <c r="F524" s="49"/>
      <c r="G524" s="49"/>
      <c r="H524" s="49"/>
      <c r="I524" s="49"/>
      <c r="J524" s="49"/>
      <c r="K524" s="49"/>
      <c r="L524" s="40"/>
      <c r="M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</row>
  </sheetData>
  <sheetProtection algorithmName="SHA-512" hashValue="TT0Lge2tZTv14PwVr/GBd+kkc7Z5yM9KUbURnR5EQPGWMtWXi9RL34PGkGdBmJzh6L62yTcHUvM7Nn1efS6TxQ==" saltValue="U45smrrE3bxVeekT/V+3czJVyR0oX/WCN4DiGg7FgKYhZ4bzjtu/x5VcgunBZzqIephGJ2Ujh+TFvLxyo7uKvQ==" spinCount="100000" sheet="1" objects="1" scenarios="1" formatColumns="0" formatRows="0" autoFilter="0"/>
  <autoFilter ref="C91:K523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1" r:id="rId2" xr:uid="{00000000-0004-0000-0100-000001000000}"/>
    <hyperlink ref="F105" r:id="rId3" xr:uid="{00000000-0004-0000-0100-000002000000}"/>
    <hyperlink ref="F108" r:id="rId4" xr:uid="{00000000-0004-0000-0100-000003000000}"/>
    <hyperlink ref="F112" r:id="rId5" xr:uid="{00000000-0004-0000-0100-000004000000}"/>
    <hyperlink ref="F117" r:id="rId6" xr:uid="{00000000-0004-0000-0100-000005000000}"/>
    <hyperlink ref="F126" r:id="rId7" xr:uid="{00000000-0004-0000-0100-000006000000}"/>
    <hyperlink ref="F129" r:id="rId8" xr:uid="{00000000-0004-0000-0100-000007000000}"/>
    <hyperlink ref="F140" r:id="rId9" xr:uid="{00000000-0004-0000-0100-000008000000}"/>
    <hyperlink ref="F143" r:id="rId10" xr:uid="{00000000-0004-0000-0100-000009000000}"/>
    <hyperlink ref="F146" r:id="rId11" xr:uid="{00000000-0004-0000-0100-00000A000000}"/>
    <hyperlink ref="F158" r:id="rId12" xr:uid="{00000000-0004-0000-0100-00000B000000}"/>
    <hyperlink ref="F164" r:id="rId13" xr:uid="{00000000-0004-0000-0100-00000C000000}"/>
    <hyperlink ref="F170" r:id="rId14" xr:uid="{00000000-0004-0000-0100-00000D000000}"/>
    <hyperlink ref="F175" r:id="rId15" xr:uid="{00000000-0004-0000-0100-00000E000000}"/>
    <hyperlink ref="F178" r:id="rId16" xr:uid="{00000000-0004-0000-0100-00000F000000}"/>
    <hyperlink ref="F184" r:id="rId17" xr:uid="{00000000-0004-0000-0100-000010000000}"/>
    <hyperlink ref="F191" r:id="rId18" xr:uid="{00000000-0004-0000-0100-000011000000}"/>
    <hyperlink ref="F194" r:id="rId19" xr:uid="{00000000-0004-0000-0100-000012000000}"/>
    <hyperlink ref="F197" r:id="rId20" xr:uid="{00000000-0004-0000-0100-000013000000}"/>
    <hyperlink ref="F201" r:id="rId21" xr:uid="{00000000-0004-0000-0100-000014000000}"/>
    <hyperlink ref="F205" r:id="rId22" xr:uid="{00000000-0004-0000-0100-000015000000}"/>
    <hyperlink ref="F210" r:id="rId23" xr:uid="{00000000-0004-0000-0100-000016000000}"/>
    <hyperlink ref="F214" r:id="rId24" xr:uid="{00000000-0004-0000-0100-000017000000}"/>
    <hyperlink ref="F218" r:id="rId25" xr:uid="{00000000-0004-0000-0100-000018000000}"/>
    <hyperlink ref="F221" r:id="rId26" xr:uid="{00000000-0004-0000-0100-000019000000}"/>
    <hyperlink ref="F228" r:id="rId27" xr:uid="{00000000-0004-0000-0100-00001A000000}"/>
    <hyperlink ref="F231" r:id="rId28" xr:uid="{00000000-0004-0000-0100-00001B000000}"/>
    <hyperlink ref="F234" r:id="rId29" xr:uid="{00000000-0004-0000-0100-00001C000000}"/>
    <hyperlink ref="F238" r:id="rId30" xr:uid="{00000000-0004-0000-0100-00001D000000}"/>
    <hyperlink ref="F243" r:id="rId31" xr:uid="{00000000-0004-0000-0100-00001E000000}"/>
    <hyperlink ref="F246" r:id="rId32" xr:uid="{00000000-0004-0000-0100-00001F000000}"/>
    <hyperlink ref="F251" r:id="rId33" xr:uid="{00000000-0004-0000-0100-000020000000}"/>
    <hyperlink ref="F254" r:id="rId34" xr:uid="{00000000-0004-0000-0100-000021000000}"/>
    <hyperlink ref="F257" r:id="rId35" xr:uid="{00000000-0004-0000-0100-000022000000}"/>
    <hyperlink ref="F260" r:id="rId36" xr:uid="{00000000-0004-0000-0100-000023000000}"/>
    <hyperlink ref="F263" r:id="rId37" xr:uid="{00000000-0004-0000-0100-000024000000}"/>
    <hyperlink ref="F266" r:id="rId38" xr:uid="{00000000-0004-0000-0100-000025000000}"/>
    <hyperlink ref="F273" r:id="rId39" xr:uid="{00000000-0004-0000-0100-000026000000}"/>
    <hyperlink ref="F278" r:id="rId40" xr:uid="{00000000-0004-0000-0100-000027000000}"/>
    <hyperlink ref="F281" r:id="rId41" xr:uid="{00000000-0004-0000-0100-000028000000}"/>
    <hyperlink ref="F301" r:id="rId42" xr:uid="{00000000-0004-0000-0100-000029000000}"/>
    <hyperlink ref="F304" r:id="rId43" xr:uid="{00000000-0004-0000-0100-00002A000000}"/>
    <hyperlink ref="F308" r:id="rId44" xr:uid="{00000000-0004-0000-0100-00002B000000}"/>
    <hyperlink ref="F311" r:id="rId45" xr:uid="{00000000-0004-0000-0100-00002C000000}"/>
    <hyperlink ref="F314" r:id="rId46" xr:uid="{00000000-0004-0000-0100-00002D000000}"/>
    <hyperlink ref="F317" r:id="rId47" xr:uid="{00000000-0004-0000-0100-00002E000000}"/>
    <hyperlink ref="F324" r:id="rId48" xr:uid="{00000000-0004-0000-0100-00002F000000}"/>
    <hyperlink ref="F327" r:id="rId49" xr:uid="{00000000-0004-0000-0100-000030000000}"/>
    <hyperlink ref="F330" r:id="rId50" xr:uid="{00000000-0004-0000-0100-000031000000}"/>
    <hyperlink ref="F337" r:id="rId51" xr:uid="{00000000-0004-0000-0100-000032000000}"/>
    <hyperlink ref="F340" r:id="rId52" xr:uid="{00000000-0004-0000-0100-000033000000}"/>
    <hyperlink ref="F343" r:id="rId53" xr:uid="{00000000-0004-0000-0100-000034000000}"/>
    <hyperlink ref="F350" r:id="rId54" xr:uid="{00000000-0004-0000-0100-000035000000}"/>
    <hyperlink ref="F353" r:id="rId55" xr:uid="{00000000-0004-0000-0100-000036000000}"/>
    <hyperlink ref="F357" r:id="rId56" xr:uid="{00000000-0004-0000-0100-000037000000}"/>
    <hyperlink ref="F360" r:id="rId57" xr:uid="{00000000-0004-0000-0100-000038000000}"/>
    <hyperlink ref="F363" r:id="rId58" xr:uid="{00000000-0004-0000-0100-000039000000}"/>
    <hyperlink ref="F367" r:id="rId59" xr:uid="{00000000-0004-0000-0100-00003A000000}"/>
    <hyperlink ref="F370" r:id="rId60" xr:uid="{00000000-0004-0000-0100-00003B000000}"/>
    <hyperlink ref="F373" r:id="rId61" xr:uid="{00000000-0004-0000-0100-00003C000000}"/>
    <hyperlink ref="F376" r:id="rId62" xr:uid="{00000000-0004-0000-0100-00003D000000}"/>
    <hyperlink ref="F379" r:id="rId63" xr:uid="{00000000-0004-0000-0100-00003E000000}"/>
    <hyperlink ref="F387" r:id="rId64" xr:uid="{00000000-0004-0000-0100-00003F000000}"/>
    <hyperlink ref="F391" r:id="rId65" xr:uid="{00000000-0004-0000-0100-000040000000}"/>
    <hyperlink ref="F394" r:id="rId66" xr:uid="{00000000-0004-0000-0100-000041000000}"/>
    <hyperlink ref="F399" r:id="rId67" xr:uid="{00000000-0004-0000-0100-000042000000}"/>
    <hyperlink ref="F402" r:id="rId68" xr:uid="{00000000-0004-0000-0100-000043000000}"/>
    <hyperlink ref="F405" r:id="rId69" xr:uid="{00000000-0004-0000-0100-000044000000}"/>
    <hyperlink ref="F408" r:id="rId70" xr:uid="{00000000-0004-0000-0100-000045000000}"/>
    <hyperlink ref="F412" r:id="rId71" xr:uid="{00000000-0004-0000-0100-000046000000}"/>
    <hyperlink ref="F422" r:id="rId72" xr:uid="{00000000-0004-0000-0100-000047000000}"/>
    <hyperlink ref="F425" r:id="rId73" xr:uid="{00000000-0004-0000-0100-000048000000}"/>
    <hyperlink ref="F428" r:id="rId74" xr:uid="{00000000-0004-0000-0100-000049000000}"/>
    <hyperlink ref="F432" r:id="rId75" xr:uid="{00000000-0004-0000-0100-00004A000000}"/>
    <hyperlink ref="F438" r:id="rId76" xr:uid="{00000000-0004-0000-0100-00004B000000}"/>
    <hyperlink ref="F441" r:id="rId77" xr:uid="{00000000-0004-0000-0100-00004C000000}"/>
    <hyperlink ref="F446" r:id="rId78" xr:uid="{00000000-0004-0000-0100-00004D000000}"/>
    <hyperlink ref="F452" r:id="rId79" xr:uid="{00000000-0004-0000-0100-00004E000000}"/>
    <hyperlink ref="F457" r:id="rId80" xr:uid="{00000000-0004-0000-0100-00004F000000}"/>
    <hyperlink ref="F461" r:id="rId81" xr:uid="{00000000-0004-0000-0100-000050000000}"/>
    <hyperlink ref="F467" r:id="rId82" xr:uid="{00000000-0004-0000-0100-000051000000}"/>
    <hyperlink ref="F470" r:id="rId83" xr:uid="{00000000-0004-0000-0100-000052000000}"/>
    <hyperlink ref="F473" r:id="rId84" xr:uid="{00000000-0004-0000-0100-000053000000}"/>
    <hyperlink ref="F476" r:id="rId85" xr:uid="{00000000-0004-0000-0100-000054000000}"/>
    <hyperlink ref="F479" r:id="rId86" xr:uid="{00000000-0004-0000-0100-000055000000}"/>
    <hyperlink ref="F483" r:id="rId87" xr:uid="{00000000-0004-0000-0100-000056000000}"/>
    <hyperlink ref="F495" r:id="rId88" xr:uid="{00000000-0004-0000-0100-000057000000}"/>
    <hyperlink ref="F498" r:id="rId89" xr:uid="{00000000-0004-0000-0100-000058000000}"/>
    <hyperlink ref="F512" r:id="rId90" xr:uid="{00000000-0004-0000-0100-00005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8" t="str">
        <f>'Rekapitulace stavby'!K6</f>
        <v>Dům kultury, p.o., Mírové náměstí 733, Ostrov - stavební úpravy WC v 1. NP - úprava 2021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98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801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4. 8. 2021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37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38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40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42</v>
      </c>
      <c r="G32" s="35"/>
      <c r="H32" s="35"/>
      <c r="I32" s="116" t="s">
        <v>41</v>
      </c>
      <c r="J32" s="116" t="s">
        <v>43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44</v>
      </c>
      <c r="E33" s="106" t="s">
        <v>45</v>
      </c>
      <c r="F33" s="118">
        <f>ROUND((SUM(BE87:BE328)),  2)</f>
        <v>0</v>
      </c>
      <c r="G33" s="35"/>
      <c r="H33" s="35"/>
      <c r="I33" s="119">
        <v>0.21</v>
      </c>
      <c r="J33" s="118">
        <f>ROUND(((SUM(BE87:BE328))*I33),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46</v>
      </c>
      <c r="F34" s="118">
        <f>ROUND((SUM(BF87:BF328)),  2)</f>
        <v>0</v>
      </c>
      <c r="G34" s="35"/>
      <c r="H34" s="35"/>
      <c r="I34" s="119">
        <v>0.15</v>
      </c>
      <c r="J34" s="118">
        <f>ROUND(((SUM(BF87:BF328))*I34),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47</v>
      </c>
      <c r="F35" s="118">
        <f>ROUND((SUM(BG87:BG328)),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48</v>
      </c>
      <c r="F36" s="118">
        <f>ROUND((SUM(BH87:BH328)),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49</v>
      </c>
      <c r="F37" s="118">
        <f>ROUND((SUM(BI87:BI328)),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5" t="str">
        <f>E7</f>
        <v>Dům kultury, p.o., Mírové náměstí 733, Ostrov - stavební úpravy WC v 1. NP - úprava 2021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02 - Zdravotně technické instalace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Mírové náměstí 733, Ostrov</v>
      </c>
      <c r="G52" s="37"/>
      <c r="H52" s="37"/>
      <c r="I52" s="30" t="s">
        <v>23</v>
      </c>
      <c r="J52" s="60" t="str">
        <f>IF(J12="","",J12)</f>
        <v>4. 8. 2021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Dům kultury Ostrov, p.o.</v>
      </c>
      <c r="G54" s="37"/>
      <c r="H54" s="37"/>
      <c r="I54" s="30" t="s">
        <v>32</v>
      </c>
      <c r="J54" s="33" t="str">
        <f>E21</f>
        <v>Ing. Roman Gajdoš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Bc. Martin Frous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101</v>
      </c>
      <c r="D57" s="132"/>
      <c r="E57" s="132"/>
      <c r="F57" s="132"/>
      <c r="G57" s="132"/>
      <c r="H57" s="132"/>
      <c r="I57" s="132"/>
      <c r="J57" s="133" t="s">
        <v>102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72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103</v>
      </c>
    </row>
    <row r="60" spans="1:47" s="9" customFormat="1" ht="24.95" customHeight="1">
      <c r="B60" s="135"/>
      <c r="C60" s="136"/>
      <c r="D60" s="137" t="s">
        <v>104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108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9" customFormat="1" ht="24.95" customHeight="1">
      <c r="B62" s="135"/>
      <c r="C62" s="136"/>
      <c r="D62" s="137" t="s">
        <v>110</v>
      </c>
      <c r="E62" s="138"/>
      <c r="F62" s="138"/>
      <c r="G62" s="138"/>
      <c r="H62" s="138"/>
      <c r="I62" s="138"/>
      <c r="J62" s="139">
        <f>J103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802</v>
      </c>
      <c r="E63" s="144"/>
      <c r="F63" s="144"/>
      <c r="G63" s="144"/>
      <c r="H63" s="144"/>
      <c r="I63" s="144"/>
      <c r="J63" s="145">
        <f>J104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803</v>
      </c>
      <c r="E64" s="144"/>
      <c r="F64" s="144"/>
      <c r="G64" s="144"/>
      <c r="H64" s="144"/>
      <c r="I64" s="144"/>
      <c r="J64" s="145">
        <f>J144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804</v>
      </c>
      <c r="E65" s="144"/>
      <c r="F65" s="144"/>
      <c r="G65" s="144"/>
      <c r="H65" s="144"/>
      <c r="I65" s="144"/>
      <c r="J65" s="145">
        <f>J196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805</v>
      </c>
      <c r="E66" s="144"/>
      <c r="F66" s="144"/>
      <c r="G66" s="144"/>
      <c r="H66" s="144"/>
      <c r="I66" s="144"/>
      <c r="J66" s="145">
        <f>J301</f>
        <v>0</v>
      </c>
      <c r="K66" s="142"/>
      <c r="L66" s="146"/>
    </row>
    <row r="67" spans="1:31" s="9" customFormat="1" ht="24.95" customHeight="1">
      <c r="B67" s="135"/>
      <c r="C67" s="136"/>
      <c r="D67" s="137" t="s">
        <v>806</v>
      </c>
      <c r="E67" s="138"/>
      <c r="F67" s="138"/>
      <c r="G67" s="138"/>
      <c r="H67" s="138"/>
      <c r="I67" s="138"/>
      <c r="J67" s="139">
        <f>J323</f>
        <v>0</v>
      </c>
      <c r="K67" s="136"/>
      <c r="L67" s="14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117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25" customHeight="1">
      <c r="A77" s="35"/>
      <c r="B77" s="36"/>
      <c r="C77" s="37"/>
      <c r="D77" s="37"/>
      <c r="E77" s="375" t="str">
        <f>E7</f>
        <v>Dům kultury, p.o., Mírové náměstí 733, Ostrov - stavební úpravy WC v 1. NP - úprava 2021</v>
      </c>
      <c r="F77" s="376"/>
      <c r="G77" s="376"/>
      <c r="H77" s="376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98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8" t="str">
        <f>E9</f>
        <v>02 - Zdravotně technické instalace</v>
      </c>
      <c r="F79" s="377"/>
      <c r="G79" s="377"/>
      <c r="H79" s="37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Mírové náměstí 733, Ostrov</v>
      </c>
      <c r="G81" s="37"/>
      <c r="H81" s="37"/>
      <c r="I81" s="30" t="s">
        <v>23</v>
      </c>
      <c r="J81" s="60" t="str">
        <f>IF(J12="","",J12)</f>
        <v>4. 8. 2021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Dům kultury Ostrov, p.o.</v>
      </c>
      <c r="G83" s="37"/>
      <c r="H83" s="37"/>
      <c r="I83" s="30" t="s">
        <v>32</v>
      </c>
      <c r="J83" s="33" t="str">
        <f>E21</f>
        <v>Ing. Roman Gajdoš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7"/>
      <c r="E84" s="37"/>
      <c r="F84" s="28" t="str">
        <f>IF(E18="","",E18)</f>
        <v>Vyplň údaj</v>
      </c>
      <c r="G84" s="37"/>
      <c r="H84" s="37"/>
      <c r="I84" s="30" t="s">
        <v>36</v>
      </c>
      <c r="J84" s="33" t="str">
        <f>E24</f>
        <v>Bc. Martin Frous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118</v>
      </c>
      <c r="D86" s="150" t="s">
        <v>59</v>
      </c>
      <c r="E86" s="150" t="s">
        <v>55</v>
      </c>
      <c r="F86" s="150" t="s">
        <v>56</v>
      </c>
      <c r="G86" s="150" t="s">
        <v>119</v>
      </c>
      <c r="H86" s="150" t="s">
        <v>120</v>
      </c>
      <c r="I86" s="150" t="s">
        <v>121</v>
      </c>
      <c r="J86" s="150" t="s">
        <v>102</v>
      </c>
      <c r="K86" s="151" t="s">
        <v>122</v>
      </c>
      <c r="L86" s="152"/>
      <c r="M86" s="69" t="s">
        <v>19</v>
      </c>
      <c r="N86" s="70" t="s">
        <v>44</v>
      </c>
      <c r="O86" s="70" t="s">
        <v>123</v>
      </c>
      <c r="P86" s="70" t="s">
        <v>124</v>
      </c>
      <c r="Q86" s="70" t="s">
        <v>125</v>
      </c>
      <c r="R86" s="70" t="s">
        <v>126</v>
      </c>
      <c r="S86" s="70" t="s">
        <v>127</v>
      </c>
      <c r="T86" s="71" t="s">
        <v>128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129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P88+P103+P323</f>
        <v>0</v>
      </c>
      <c r="Q87" s="73"/>
      <c r="R87" s="155">
        <f>R88+R103+R323</f>
        <v>0.70947000000000016</v>
      </c>
      <c r="S87" s="73"/>
      <c r="T87" s="156">
        <f>T88+T103+T323</f>
        <v>0.32755000000000001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73</v>
      </c>
      <c r="AU87" s="18" t="s">
        <v>103</v>
      </c>
      <c r="BK87" s="157">
        <f>BK88+BK103+BK323</f>
        <v>0</v>
      </c>
    </row>
    <row r="88" spans="1:65" s="12" customFormat="1" ht="25.9" customHeight="1">
      <c r="B88" s="158"/>
      <c r="C88" s="159"/>
      <c r="D88" s="160" t="s">
        <v>73</v>
      </c>
      <c r="E88" s="161" t="s">
        <v>130</v>
      </c>
      <c r="F88" s="161" t="s">
        <v>131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</f>
        <v>0</v>
      </c>
      <c r="Q88" s="166"/>
      <c r="R88" s="167">
        <f>R89</f>
        <v>0</v>
      </c>
      <c r="S88" s="166"/>
      <c r="T88" s="168">
        <f>T89</f>
        <v>0</v>
      </c>
      <c r="AR88" s="169" t="s">
        <v>82</v>
      </c>
      <c r="AT88" s="170" t="s">
        <v>73</v>
      </c>
      <c r="AU88" s="170" t="s">
        <v>74</v>
      </c>
      <c r="AY88" s="169" t="s">
        <v>132</v>
      </c>
      <c r="BK88" s="171">
        <f>BK89</f>
        <v>0</v>
      </c>
    </row>
    <row r="89" spans="1:65" s="12" customFormat="1" ht="22.9" customHeight="1">
      <c r="B89" s="158"/>
      <c r="C89" s="159"/>
      <c r="D89" s="160" t="s">
        <v>73</v>
      </c>
      <c r="E89" s="172" t="s">
        <v>274</v>
      </c>
      <c r="F89" s="172" t="s">
        <v>275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SUM(P90:P102)</f>
        <v>0</v>
      </c>
      <c r="Q89" s="166"/>
      <c r="R89" s="167">
        <f>SUM(R90:R102)</f>
        <v>0</v>
      </c>
      <c r="S89" s="166"/>
      <c r="T89" s="168">
        <f>SUM(T90:T102)</f>
        <v>0</v>
      </c>
      <c r="AR89" s="169" t="s">
        <v>82</v>
      </c>
      <c r="AT89" s="170" t="s">
        <v>73</v>
      </c>
      <c r="AU89" s="170" t="s">
        <v>82</v>
      </c>
      <c r="AY89" s="169" t="s">
        <v>132</v>
      </c>
      <c r="BK89" s="171">
        <f>SUM(BK90:BK102)</f>
        <v>0</v>
      </c>
    </row>
    <row r="90" spans="1:65" s="2" customFormat="1" ht="24.2" customHeight="1">
      <c r="A90" s="35"/>
      <c r="B90" s="36"/>
      <c r="C90" s="174" t="s">
        <v>82</v>
      </c>
      <c r="D90" s="174" t="s">
        <v>135</v>
      </c>
      <c r="E90" s="175" t="s">
        <v>277</v>
      </c>
      <c r="F90" s="176" t="s">
        <v>278</v>
      </c>
      <c r="G90" s="177" t="s">
        <v>150</v>
      </c>
      <c r="H90" s="178">
        <v>0.32800000000000001</v>
      </c>
      <c r="I90" s="179"/>
      <c r="J90" s="180">
        <f>ROUND(I90*H90,2)</f>
        <v>0</v>
      </c>
      <c r="K90" s="176" t="s">
        <v>139</v>
      </c>
      <c r="L90" s="40"/>
      <c r="M90" s="181" t="s">
        <v>19</v>
      </c>
      <c r="N90" s="182" t="s">
        <v>45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140</v>
      </c>
      <c r="AT90" s="185" t="s">
        <v>135</v>
      </c>
      <c r="AU90" s="185" t="s">
        <v>84</v>
      </c>
      <c r="AY90" s="18" t="s">
        <v>132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82</v>
      </c>
      <c r="BK90" s="186">
        <f>ROUND(I90*H90,2)</f>
        <v>0</v>
      </c>
      <c r="BL90" s="18" t="s">
        <v>140</v>
      </c>
      <c r="BM90" s="185" t="s">
        <v>807</v>
      </c>
    </row>
    <row r="91" spans="1:65" s="2" customFormat="1" ht="19.5">
      <c r="A91" s="35"/>
      <c r="B91" s="36"/>
      <c r="C91" s="37"/>
      <c r="D91" s="187" t="s">
        <v>142</v>
      </c>
      <c r="E91" s="37"/>
      <c r="F91" s="188" t="s">
        <v>280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142</v>
      </c>
      <c r="AU91" s="18" t="s">
        <v>84</v>
      </c>
    </row>
    <row r="92" spans="1:65" s="2" customFormat="1" ht="11.25">
      <c r="A92" s="35"/>
      <c r="B92" s="36"/>
      <c r="C92" s="37"/>
      <c r="D92" s="192" t="s">
        <v>144</v>
      </c>
      <c r="E92" s="37"/>
      <c r="F92" s="193" t="s">
        <v>281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144</v>
      </c>
      <c r="AU92" s="18" t="s">
        <v>84</v>
      </c>
    </row>
    <row r="93" spans="1:65" s="2" customFormat="1" ht="24.2" customHeight="1">
      <c r="A93" s="35"/>
      <c r="B93" s="36"/>
      <c r="C93" s="174" t="s">
        <v>84</v>
      </c>
      <c r="D93" s="174" t="s">
        <v>135</v>
      </c>
      <c r="E93" s="175" t="s">
        <v>283</v>
      </c>
      <c r="F93" s="176" t="s">
        <v>284</v>
      </c>
      <c r="G93" s="177" t="s">
        <v>150</v>
      </c>
      <c r="H93" s="178">
        <v>0.32800000000000001</v>
      </c>
      <c r="I93" s="179"/>
      <c r="J93" s="180">
        <f>ROUND(I93*H93,2)</f>
        <v>0</v>
      </c>
      <c r="K93" s="176" t="s">
        <v>139</v>
      </c>
      <c r="L93" s="40"/>
      <c r="M93" s="181" t="s">
        <v>19</v>
      </c>
      <c r="N93" s="182" t="s">
        <v>45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140</v>
      </c>
      <c r="AT93" s="185" t="s">
        <v>135</v>
      </c>
      <c r="AU93" s="185" t="s">
        <v>84</v>
      </c>
      <c r="AY93" s="18" t="s">
        <v>132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82</v>
      </c>
      <c r="BK93" s="186">
        <f>ROUND(I93*H93,2)</f>
        <v>0</v>
      </c>
      <c r="BL93" s="18" t="s">
        <v>140</v>
      </c>
      <c r="BM93" s="185" t="s">
        <v>808</v>
      </c>
    </row>
    <row r="94" spans="1:65" s="2" customFormat="1" ht="19.5">
      <c r="A94" s="35"/>
      <c r="B94" s="36"/>
      <c r="C94" s="37"/>
      <c r="D94" s="187" t="s">
        <v>142</v>
      </c>
      <c r="E94" s="37"/>
      <c r="F94" s="188" t="s">
        <v>286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142</v>
      </c>
      <c r="AU94" s="18" t="s">
        <v>84</v>
      </c>
    </row>
    <row r="95" spans="1:65" s="2" customFormat="1" ht="11.25">
      <c r="A95" s="35"/>
      <c r="B95" s="36"/>
      <c r="C95" s="37"/>
      <c r="D95" s="192" t="s">
        <v>144</v>
      </c>
      <c r="E95" s="37"/>
      <c r="F95" s="193" t="s">
        <v>287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144</v>
      </c>
      <c r="AU95" s="18" t="s">
        <v>84</v>
      </c>
    </row>
    <row r="96" spans="1:65" s="2" customFormat="1" ht="24.2" customHeight="1">
      <c r="A96" s="35"/>
      <c r="B96" s="36"/>
      <c r="C96" s="174" t="s">
        <v>133</v>
      </c>
      <c r="D96" s="174" t="s">
        <v>135</v>
      </c>
      <c r="E96" s="175" t="s">
        <v>289</v>
      </c>
      <c r="F96" s="176" t="s">
        <v>290</v>
      </c>
      <c r="G96" s="177" t="s">
        <v>150</v>
      </c>
      <c r="H96" s="178">
        <v>8.1999999999999993</v>
      </c>
      <c r="I96" s="179"/>
      <c r="J96" s="180">
        <f>ROUND(I96*H96,2)</f>
        <v>0</v>
      </c>
      <c r="K96" s="176" t="s">
        <v>139</v>
      </c>
      <c r="L96" s="40"/>
      <c r="M96" s="181" t="s">
        <v>19</v>
      </c>
      <c r="N96" s="182" t="s">
        <v>45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140</v>
      </c>
      <c r="AT96" s="185" t="s">
        <v>135</v>
      </c>
      <c r="AU96" s="185" t="s">
        <v>84</v>
      </c>
      <c r="AY96" s="18" t="s">
        <v>132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140</v>
      </c>
      <c r="BM96" s="185" t="s">
        <v>809</v>
      </c>
    </row>
    <row r="97" spans="1:65" s="2" customFormat="1" ht="29.25">
      <c r="A97" s="35"/>
      <c r="B97" s="36"/>
      <c r="C97" s="37"/>
      <c r="D97" s="187" t="s">
        <v>142</v>
      </c>
      <c r="E97" s="37"/>
      <c r="F97" s="188" t="s">
        <v>292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142</v>
      </c>
      <c r="AU97" s="18" t="s">
        <v>84</v>
      </c>
    </row>
    <row r="98" spans="1:65" s="2" customFormat="1" ht="11.25">
      <c r="A98" s="35"/>
      <c r="B98" s="36"/>
      <c r="C98" s="37"/>
      <c r="D98" s="192" t="s">
        <v>144</v>
      </c>
      <c r="E98" s="37"/>
      <c r="F98" s="193" t="s">
        <v>293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144</v>
      </c>
      <c r="AU98" s="18" t="s">
        <v>84</v>
      </c>
    </row>
    <row r="99" spans="1:65" s="13" customFormat="1" ht="11.25">
      <c r="B99" s="194"/>
      <c r="C99" s="195"/>
      <c r="D99" s="187" t="s">
        <v>146</v>
      </c>
      <c r="E99" s="196" t="s">
        <v>19</v>
      </c>
      <c r="F99" s="197" t="s">
        <v>810</v>
      </c>
      <c r="G99" s="195"/>
      <c r="H99" s="198">
        <v>8.1999999999999993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146</v>
      </c>
      <c r="AU99" s="204" t="s">
        <v>84</v>
      </c>
      <c r="AV99" s="13" t="s">
        <v>84</v>
      </c>
      <c r="AW99" s="13" t="s">
        <v>35</v>
      </c>
      <c r="AX99" s="13" t="s">
        <v>82</v>
      </c>
      <c r="AY99" s="204" t="s">
        <v>132</v>
      </c>
    </row>
    <row r="100" spans="1:65" s="2" customFormat="1" ht="24.2" customHeight="1">
      <c r="A100" s="35"/>
      <c r="B100" s="36"/>
      <c r="C100" s="174" t="s">
        <v>140</v>
      </c>
      <c r="D100" s="174" t="s">
        <v>135</v>
      </c>
      <c r="E100" s="175" t="s">
        <v>811</v>
      </c>
      <c r="F100" s="176" t="s">
        <v>812</v>
      </c>
      <c r="G100" s="177" t="s">
        <v>150</v>
      </c>
      <c r="H100" s="178">
        <v>0.32800000000000001</v>
      </c>
      <c r="I100" s="179"/>
      <c r="J100" s="180">
        <f>ROUND(I100*H100,2)</f>
        <v>0</v>
      </c>
      <c r="K100" s="176" t="s">
        <v>139</v>
      </c>
      <c r="L100" s="40"/>
      <c r="M100" s="181" t="s">
        <v>19</v>
      </c>
      <c r="N100" s="182" t="s">
        <v>45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140</v>
      </c>
      <c r="AT100" s="185" t="s">
        <v>135</v>
      </c>
      <c r="AU100" s="185" t="s">
        <v>84</v>
      </c>
      <c r="AY100" s="18" t="s">
        <v>132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140</v>
      </c>
      <c r="BM100" s="185" t="s">
        <v>813</v>
      </c>
    </row>
    <row r="101" spans="1:65" s="2" customFormat="1" ht="19.5">
      <c r="A101" s="35"/>
      <c r="B101" s="36"/>
      <c r="C101" s="37"/>
      <c r="D101" s="187" t="s">
        <v>142</v>
      </c>
      <c r="E101" s="37"/>
      <c r="F101" s="188" t="s">
        <v>814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142</v>
      </c>
      <c r="AU101" s="18" t="s">
        <v>84</v>
      </c>
    </row>
    <row r="102" spans="1:65" s="2" customFormat="1" ht="11.25">
      <c r="A102" s="35"/>
      <c r="B102" s="36"/>
      <c r="C102" s="37"/>
      <c r="D102" s="192" t="s">
        <v>144</v>
      </c>
      <c r="E102" s="37"/>
      <c r="F102" s="193" t="s">
        <v>815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144</v>
      </c>
      <c r="AU102" s="18" t="s">
        <v>84</v>
      </c>
    </row>
    <row r="103" spans="1:65" s="12" customFormat="1" ht="25.9" customHeight="1">
      <c r="B103" s="158"/>
      <c r="C103" s="159"/>
      <c r="D103" s="160" t="s">
        <v>73</v>
      </c>
      <c r="E103" s="161" t="s">
        <v>308</v>
      </c>
      <c r="F103" s="161" t="s">
        <v>309</v>
      </c>
      <c r="G103" s="159"/>
      <c r="H103" s="159"/>
      <c r="I103" s="162"/>
      <c r="J103" s="163">
        <f>BK103</f>
        <v>0</v>
      </c>
      <c r="K103" s="159"/>
      <c r="L103" s="164"/>
      <c r="M103" s="165"/>
      <c r="N103" s="166"/>
      <c r="O103" s="166"/>
      <c r="P103" s="167">
        <f>P104+P144+P196+P301</f>
        <v>0</v>
      </c>
      <c r="Q103" s="166"/>
      <c r="R103" s="167">
        <f>R104+R144+R196+R301</f>
        <v>0.70947000000000016</v>
      </c>
      <c r="S103" s="166"/>
      <c r="T103" s="168">
        <f>T104+T144+T196+T301</f>
        <v>0.32755000000000001</v>
      </c>
      <c r="AR103" s="169" t="s">
        <v>84</v>
      </c>
      <c r="AT103" s="170" t="s">
        <v>73</v>
      </c>
      <c r="AU103" s="170" t="s">
        <v>74</v>
      </c>
      <c r="AY103" s="169" t="s">
        <v>132</v>
      </c>
      <c r="BK103" s="171">
        <f>BK104+BK144+BK196+BK301</f>
        <v>0</v>
      </c>
    </row>
    <row r="104" spans="1:65" s="12" customFormat="1" ht="22.9" customHeight="1">
      <c r="B104" s="158"/>
      <c r="C104" s="159"/>
      <c r="D104" s="160" t="s">
        <v>73</v>
      </c>
      <c r="E104" s="172" t="s">
        <v>816</v>
      </c>
      <c r="F104" s="172" t="s">
        <v>817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SUM(P105:P143)</f>
        <v>0</v>
      </c>
      <c r="Q104" s="166"/>
      <c r="R104" s="167">
        <f>SUM(R105:R143)</f>
        <v>0.11849999999999999</v>
      </c>
      <c r="S104" s="166"/>
      <c r="T104" s="168">
        <f>SUM(T105:T143)</f>
        <v>4.1200000000000004E-3</v>
      </c>
      <c r="AR104" s="169" t="s">
        <v>84</v>
      </c>
      <c r="AT104" s="170" t="s">
        <v>73</v>
      </c>
      <c r="AU104" s="170" t="s">
        <v>82</v>
      </c>
      <c r="AY104" s="169" t="s">
        <v>132</v>
      </c>
      <c r="BK104" s="171">
        <f>SUM(BK105:BK143)</f>
        <v>0</v>
      </c>
    </row>
    <row r="105" spans="1:65" s="2" customFormat="1" ht="16.5" customHeight="1">
      <c r="A105" s="35"/>
      <c r="B105" s="36"/>
      <c r="C105" s="174" t="s">
        <v>168</v>
      </c>
      <c r="D105" s="174" t="s">
        <v>135</v>
      </c>
      <c r="E105" s="175" t="s">
        <v>818</v>
      </c>
      <c r="F105" s="176" t="s">
        <v>819</v>
      </c>
      <c r="G105" s="177" t="s">
        <v>247</v>
      </c>
      <c r="H105" s="178">
        <v>2</v>
      </c>
      <c r="I105" s="179"/>
      <c r="J105" s="180">
        <f>ROUND(I105*H105,2)</f>
        <v>0</v>
      </c>
      <c r="K105" s="176" t="s">
        <v>139</v>
      </c>
      <c r="L105" s="40"/>
      <c r="M105" s="181" t="s">
        <v>19</v>
      </c>
      <c r="N105" s="182" t="s">
        <v>45</v>
      </c>
      <c r="O105" s="65"/>
      <c r="P105" s="183">
        <f>O105*H105</f>
        <v>0</v>
      </c>
      <c r="Q105" s="183">
        <v>5.8E-4</v>
      </c>
      <c r="R105" s="183">
        <f>Q105*H105</f>
        <v>1.16E-3</v>
      </c>
      <c r="S105" s="183">
        <v>4.2000000000000002E-4</v>
      </c>
      <c r="T105" s="184">
        <f>S105*H105</f>
        <v>8.4000000000000003E-4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257</v>
      </c>
      <c r="AT105" s="185" t="s">
        <v>135</v>
      </c>
      <c r="AU105" s="185" t="s">
        <v>84</v>
      </c>
      <c r="AY105" s="18" t="s">
        <v>132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82</v>
      </c>
      <c r="BK105" s="186">
        <f>ROUND(I105*H105,2)</f>
        <v>0</v>
      </c>
      <c r="BL105" s="18" t="s">
        <v>257</v>
      </c>
      <c r="BM105" s="185" t="s">
        <v>820</v>
      </c>
    </row>
    <row r="106" spans="1:65" s="2" customFormat="1" ht="19.5">
      <c r="A106" s="35"/>
      <c r="B106" s="36"/>
      <c r="C106" s="37"/>
      <c r="D106" s="187" t="s">
        <v>142</v>
      </c>
      <c r="E106" s="37"/>
      <c r="F106" s="188" t="s">
        <v>821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142</v>
      </c>
      <c r="AU106" s="18" t="s">
        <v>84</v>
      </c>
    </row>
    <row r="107" spans="1:65" s="2" customFormat="1" ht="11.25">
      <c r="A107" s="35"/>
      <c r="B107" s="36"/>
      <c r="C107" s="37"/>
      <c r="D107" s="192" t="s">
        <v>144</v>
      </c>
      <c r="E107" s="37"/>
      <c r="F107" s="193" t="s">
        <v>822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144</v>
      </c>
      <c r="AU107" s="18" t="s">
        <v>84</v>
      </c>
    </row>
    <row r="108" spans="1:65" s="2" customFormat="1" ht="21.75" customHeight="1">
      <c r="A108" s="35"/>
      <c r="B108" s="36"/>
      <c r="C108" s="174" t="s">
        <v>175</v>
      </c>
      <c r="D108" s="174" t="s">
        <v>135</v>
      </c>
      <c r="E108" s="175" t="s">
        <v>823</v>
      </c>
      <c r="F108" s="176" t="s">
        <v>824</v>
      </c>
      <c r="G108" s="177" t="s">
        <v>247</v>
      </c>
      <c r="H108" s="178">
        <v>4</v>
      </c>
      <c r="I108" s="179"/>
      <c r="J108" s="180">
        <f>ROUND(I108*H108,2)</f>
        <v>0</v>
      </c>
      <c r="K108" s="176" t="s">
        <v>139</v>
      </c>
      <c r="L108" s="40"/>
      <c r="M108" s="181" t="s">
        <v>19</v>
      </c>
      <c r="N108" s="182" t="s">
        <v>45</v>
      </c>
      <c r="O108" s="65"/>
      <c r="P108" s="183">
        <f>O108*H108</f>
        <v>0</v>
      </c>
      <c r="Q108" s="183">
        <v>1.2199999999999999E-3</v>
      </c>
      <c r="R108" s="183">
        <f>Q108*H108</f>
        <v>4.8799999999999998E-3</v>
      </c>
      <c r="S108" s="183">
        <v>8.1999999999999998E-4</v>
      </c>
      <c r="T108" s="184">
        <f>S108*H108</f>
        <v>3.2799999999999999E-3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257</v>
      </c>
      <c r="AT108" s="185" t="s">
        <v>135</v>
      </c>
      <c r="AU108" s="185" t="s">
        <v>84</v>
      </c>
      <c r="AY108" s="18" t="s">
        <v>132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82</v>
      </c>
      <c r="BK108" s="186">
        <f>ROUND(I108*H108,2)</f>
        <v>0</v>
      </c>
      <c r="BL108" s="18" t="s">
        <v>257</v>
      </c>
      <c r="BM108" s="185" t="s">
        <v>825</v>
      </c>
    </row>
    <row r="109" spans="1:65" s="2" customFormat="1" ht="19.5">
      <c r="A109" s="35"/>
      <c r="B109" s="36"/>
      <c r="C109" s="37"/>
      <c r="D109" s="187" t="s">
        <v>142</v>
      </c>
      <c r="E109" s="37"/>
      <c r="F109" s="188" t="s">
        <v>826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142</v>
      </c>
      <c r="AU109" s="18" t="s">
        <v>84</v>
      </c>
    </row>
    <row r="110" spans="1:65" s="2" customFormat="1" ht="11.25">
      <c r="A110" s="35"/>
      <c r="B110" s="36"/>
      <c r="C110" s="37"/>
      <c r="D110" s="192" t="s">
        <v>144</v>
      </c>
      <c r="E110" s="37"/>
      <c r="F110" s="193" t="s">
        <v>827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144</v>
      </c>
      <c r="AU110" s="18" t="s">
        <v>84</v>
      </c>
    </row>
    <row r="111" spans="1:65" s="2" customFormat="1" ht="16.5" customHeight="1">
      <c r="A111" s="35"/>
      <c r="B111" s="36"/>
      <c r="C111" s="174" t="s">
        <v>188</v>
      </c>
      <c r="D111" s="174" t="s">
        <v>135</v>
      </c>
      <c r="E111" s="175" t="s">
        <v>828</v>
      </c>
      <c r="F111" s="176" t="s">
        <v>829</v>
      </c>
      <c r="G111" s="177" t="s">
        <v>247</v>
      </c>
      <c r="H111" s="178">
        <v>1</v>
      </c>
      <c r="I111" s="179"/>
      <c r="J111" s="180">
        <f>ROUND(I111*H111,2)</f>
        <v>0</v>
      </c>
      <c r="K111" s="176" t="s">
        <v>139</v>
      </c>
      <c r="L111" s="40"/>
      <c r="M111" s="181" t="s">
        <v>19</v>
      </c>
      <c r="N111" s="182" t="s">
        <v>45</v>
      </c>
      <c r="O111" s="65"/>
      <c r="P111" s="183">
        <f>O111*H111</f>
        <v>0</v>
      </c>
      <c r="Q111" s="183">
        <v>1.6320000000000001E-2</v>
      </c>
      <c r="R111" s="183">
        <f>Q111*H111</f>
        <v>1.6320000000000001E-2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257</v>
      </c>
      <c r="AT111" s="185" t="s">
        <v>135</v>
      </c>
      <c r="AU111" s="185" t="s">
        <v>84</v>
      </c>
      <c r="AY111" s="18" t="s">
        <v>132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82</v>
      </c>
      <c r="BK111" s="186">
        <f>ROUND(I111*H111,2)</f>
        <v>0</v>
      </c>
      <c r="BL111" s="18" t="s">
        <v>257</v>
      </c>
      <c r="BM111" s="185" t="s">
        <v>830</v>
      </c>
    </row>
    <row r="112" spans="1:65" s="2" customFormat="1" ht="19.5">
      <c r="A112" s="35"/>
      <c r="B112" s="36"/>
      <c r="C112" s="37"/>
      <c r="D112" s="187" t="s">
        <v>142</v>
      </c>
      <c r="E112" s="37"/>
      <c r="F112" s="188" t="s">
        <v>831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142</v>
      </c>
      <c r="AU112" s="18" t="s">
        <v>84</v>
      </c>
    </row>
    <row r="113" spans="1:65" s="2" customFormat="1" ht="11.25">
      <c r="A113" s="35"/>
      <c r="B113" s="36"/>
      <c r="C113" s="37"/>
      <c r="D113" s="192" t="s">
        <v>144</v>
      </c>
      <c r="E113" s="37"/>
      <c r="F113" s="193" t="s">
        <v>832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144</v>
      </c>
      <c r="AU113" s="18" t="s">
        <v>84</v>
      </c>
    </row>
    <row r="114" spans="1:65" s="2" customFormat="1" ht="16.5" customHeight="1">
      <c r="A114" s="35"/>
      <c r="B114" s="36"/>
      <c r="C114" s="174" t="s">
        <v>158</v>
      </c>
      <c r="D114" s="174" t="s">
        <v>135</v>
      </c>
      <c r="E114" s="175" t="s">
        <v>833</v>
      </c>
      <c r="F114" s="176" t="s">
        <v>834</v>
      </c>
      <c r="G114" s="177" t="s">
        <v>247</v>
      </c>
      <c r="H114" s="178">
        <v>2</v>
      </c>
      <c r="I114" s="179"/>
      <c r="J114" s="180">
        <f>ROUND(I114*H114,2)</f>
        <v>0</v>
      </c>
      <c r="K114" s="176" t="s">
        <v>139</v>
      </c>
      <c r="L114" s="40"/>
      <c r="M114" s="181" t="s">
        <v>19</v>
      </c>
      <c r="N114" s="182" t="s">
        <v>45</v>
      </c>
      <c r="O114" s="65"/>
      <c r="P114" s="183">
        <f>O114*H114</f>
        <v>0</v>
      </c>
      <c r="Q114" s="183">
        <v>2.2200000000000001E-2</v>
      </c>
      <c r="R114" s="183">
        <f>Q114*H114</f>
        <v>4.4400000000000002E-2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257</v>
      </c>
      <c r="AT114" s="185" t="s">
        <v>135</v>
      </c>
      <c r="AU114" s="185" t="s">
        <v>84</v>
      </c>
      <c r="AY114" s="18" t="s">
        <v>132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82</v>
      </c>
      <c r="BK114" s="186">
        <f>ROUND(I114*H114,2)</f>
        <v>0</v>
      </c>
      <c r="BL114" s="18" t="s">
        <v>257</v>
      </c>
      <c r="BM114" s="185" t="s">
        <v>835</v>
      </c>
    </row>
    <row r="115" spans="1:65" s="2" customFormat="1" ht="19.5">
      <c r="A115" s="35"/>
      <c r="B115" s="36"/>
      <c r="C115" s="37"/>
      <c r="D115" s="187" t="s">
        <v>142</v>
      </c>
      <c r="E115" s="37"/>
      <c r="F115" s="188" t="s">
        <v>836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142</v>
      </c>
      <c r="AU115" s="18" t="s">
        <v>84</v>
      </c>
    </row>
    <row r="116" spans="1:65" s="2" customFormat="1" ht="11.25">
      <c r="A116" s="35"/>
      <c r="B116" s="36"/>
      <c r="C116" s="37"/>
      <c r="D116" s="192" t="s">
        <v>144</v>
      </c>
      <c r="E116" s="37"/>
      <c r="F116" s="193" t="s">
        <v>837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144</v>
      </c>
      <c r="AU116" s="18" t="s">
        <v>84</v>
      </c>
    </row>
    <row r="117" spans="1:65" s="2" customFormat="1" ht="16.5" customHeight="1">
      <c r="A117" s="35"/>
      <c r="B117" s="36"/>
      <c r="C117" s="174" t="s">
        <v>201</v>
      </c>
      <c r="D117" s="174" t="s">
        <v>135</v>
      </c>
      <c r="E117" s="175" t="s">
        <v>838</v>
      </c>
      <c r="F117" s="176" t="s">
        <v>839</v>
      </c>
      <c r="G117" s="177" t="s">
        <v>268</v>
      </c>
      <c r="H117" s="178">
        <v>12</v>
      </c>
      <c r="I117" s="179"/>
      <c r="J117" s="180">
        <f>ROUND(I117*H117,2)</f>
        <v>0</v>
      </c>
      <c r="K117" s="176" t="s">
        <v>139</v>
      </c>
      <c r="L117" s="40"/>
      <c r="M117" s="181" t="s">
        <v>19</v>
      </c>
      <c r="N117" s="182" t="s">
        <v>45</v>
      </c>
      <c r="O117" s="65"/>
      <c r="P117" s="183">
        <f>O117*H117</f>
        <v>0</v>
      </c>
      <c r="Q117" s="183">
        <v>2.0100000000000001E-3</v>
      </c>
      <c r="R117" s="183">
        <f>Q117*H117</f>
        <v>2.4120000000000003E-2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257</v>
      </c>
      <c r="AT117" s="185" t="s">
        <v>135</v>
      </c>
      <c r="AU117" s="185" t="s">
        <v>84</v>
      </c>
      <c r="AY117" s="18" t="s">
        <v>132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82</v>
      </c>
      <c r="BK117" s="186">
        <f>ROUND(I117*H117,2)</f>
        <v>0</v>
      </c>
      <c r="BL117" s="18" t="s">
        <v>257</v>
      </c>
      <c r="BM117" s="185" t="s">
        <v>840</v>
      </c>
    </row>
    <row r="118" spans="1:65" s="2" customFormat="1" ht="11.25">
      <c r="A118" s="35"/>
      <c r="B118" s="36"/>
      <c r="C118" s="37"/>
      <c r="D118" s="187" t="s">
        <v>142</v>
      </c>
      <c r="E118" s="37"/>
      <c r="F118" s="188" t="s">
        <v>841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142</v>
      </c>
      <c r="AU118" s="18" t="s">
        <v>84</v>
      </c>
    </row>
    <row r="119" spans="1:65" s="2" customFormat="1" ht="11.25">
      <c r="A119" s="35"/>
      <c r="B119" s="36"/>
      <c r="C119" s="37"/>
      <c r="D119" s="192" t="s">
        <v>144</v>
      </c>
      <c r="E119" s="37"/>
      <c r="F119" s="193" t="s">
        <v>842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144</v>
      </c>
      <c r="AU119" s="18" t="s">
        <v>84</v>
      </c>
    </row>
    <row r="120" spans="1:65" s="2" customFormat="1" ht="16.5" customHeight="1">
      <c r="A120" s="35"/>
      <c r="B120" s="36"/>
      <c r="C120" s="174" t="s">
        <v>208</v>
      </c>
      <c r="D120" s="174" t="s">
        <v>135</v>
      </c>
      <c r="E120" s="175" t="s">
        <v>843</v>
      </c>
      <c r="F120" s="176" t="s">
        <v>844</v>
      </c>
      <c r="G120" s="177" t="s">
        <v>268</v>
      </c>
      <c r="H120" s="178">
        <v>14</v>
      </c>
      <c r="I120" s="179"/>
      <c r="J120" s="180">
        <f>ROUND(I120*H120,2)</f>
        <v>0</v>
      </c>
      <c r="K120" s="176" t="s">
        <v>139</v>
      </c>
      <c r="L120" s="40"/>
      <c r="M120" s="181" t="s">
        <v>19</v>
      </c>
      <c r="N120" s="182" t="s">
        <v>45</v>
      </c>
      <c r="O120" s="65"/>
      <c r="P120" s="183">
        <f>O120*H120</f>
        <v>0</v>
      </c>
      <c r="Q120" s="183">
        <v>1.4499999999999999E-3</v>
      </c>
      <c r="R120" s="183">
        <f>Q120*H120</f>
        <v>2.0299999999999999E-2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257</v>
      </c>
      <c r="AT120" s="185" t="s">
        <v>135</v>
      </c>
      <c r="AU120" s="185" t="s">
        <v>84</v>
      </c>
      <c r="AY120" s="18" t="s">
        <v>132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82</v>
      </c>
      <c r="BK120" s="186">
        <f>ROUND(I120*H120,2)</f>
        <v>0</v>
      </c>
      <c r="BL120" s="18" t="s">
        <v>257</v>
      </c>
      <c r="BM120" s="185" t="s">
        <v>845</v>
      </c>
    </row>
    <row r="121" spans="1:65" s="2" customFormat="1" ht="11.25">
      <c r="A121" s="35"/>
      <c r="B121" s="36"/>
      <c r="C121" s="37"/>
      <c r="D121" s="187" t="s">
        <v>142</v>
      </c>
      <c r="E121" s="37"/>
      <c r="F121" s="188" t="s">
        <v>846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142</v>
      </c>
      <c r="AU121" s="18" t="s">
        <v>84</v>
      </c>
    </row>
    <row r="122" spans="1:65" s="2" customFormat="1" ht="11.25">
      <c r="A122" s="35"/>
      <c r="B122" s="36"/>
      <c r="C122" s="37"/>
      <c r="D122" s="192" t="s">
        <v>144</v>
      </c>
      <c r="E122" s="37"/>
      <c r="F122" s="193" t="s">
        <v>847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144</v>
      </c>
      <c r="AU122" s="18" t="s">
        <v>84</v>
      </c>
    </row>
    <row r="123" spans="1:65" s="2" customFormat="1" ht="16.5" customHeight="1">
      <c r="A123" s="35"/>
      <c r="B123" s="36"/>
      <c r="C123" s="174" t="s">
        <v>214</v>
      </c>
      <c r="D123" s="174" t="s">
        <v>135</v>
      </c>
      <c r="E123" s="175" t="s">
        <v>848</v>
      </c>
      <c r="F123" s="176" t="s">
        <v>849</v>
      </c>
      <c r="G123" s="177" t="s">
        <v>268</v>
      </c>
      <c r="H123" s="178">
        <v>12</v>
      </c>
      <c r="I123" s="179"/>
      <c r="J123" s="180">
        <f>ROUND(I123*H123,2)</f>
        <v>0</v>
      </c>
      <c r="K123" s="176" t="s">
        <v>139</v>
      </c>
      <c r="L123" s="40"/>
      <c r="M123" s="181" t="s">
        <v>19</v>
      </c>
      <c r="N123" s="182" t="s">
        <v>45</v>
      </c>
      <c r="O123" s="65"/>
      <c r="P123" s="183">
        <f>O123*H123</f>
        <v>0</v>
      </c>
      <c r="Q123" s="183">
        <v>4.0999999999999999E-4</v>
      </c>
      <c r="R123" s="183">
        <f>Q123*H123</f>
        <v>4.9199999999999999E-3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257</v>
      </c>
      <c r="AT123" s="185" t="s">
        <v>135</v>
      </c>
      <c r="AU123" s="185" t="s">
        <v>84</v>
      </c>
      <c r="AY123" s="18" t="s">
        <v>132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82</v>
      </c>
      <c r="BK123" s="186">
        <f>ROUND(I123*H123,2)</f>
        <v>0</v>
      </c>
      <c r="BL123" s="18" t="s">
        <v>257</v>
      </c>
      <c r="BM123" s="185" t="s">
        <v>850</v>
      </c>
    </row>
    <row r="124" spans="1:65" s="2" customFormat="1" ht="11.25">
      <c r="A124" s="35"/>
      <c r="B124" s="36"/>
      <c r="C124" s="37"/>
      <c r="D124" s="187" t="s">
        <v>142</v>
      </c>
      <c r="E124" s="37"/>
      <c r="F124" s="188" t="s">
        <v>851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142</v>
      </c>
      <c r="AU124" s="18" t="s">
        <v>84</v>
      </c>
    </row>
    <row r="125" spans="1:65" s="2" customFormat="1" ht="11.25">
      <c r="A125" s="35"/>
      <c r="B125" s="36"/>
      <c r="C125" s="37"/>
      <c r="D125" s="192" t="s">
        <v>144</v>
      </c>
      <c r="E125" s="37"/>
      <c r="F125" s="193" t="s">
        <v>852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144</v>
      </c>
      <c r="AU125" s="18" t="s">
        <v>84</v>
      </c>
    </row>
    <row r="126" spans="1:65" s="2" customFormat="1" ht="16.5" customHeight="1">
      <c r="A126" s="35"/>
      <c r="B126" s="36"/>
      <c r="C126" s="174" t="s">
        <v>228</v>
      </c>
      <c r="D126" s="174" t="s">
        <v>135</v>
      </c>
      <c r="E126" s="175" t="s">
        <v>853</v>
      </c>
      <c r="F126" s="176" t="s">
        <v>854</v>
      </c>
      <c r="G126" s="177" t="s">
        <v>268</v>
      </c>
      <c r="H126" s="178">
        <v>5</v>
      </c>
      <c r="I126" s="179"/>
      <c r="J126" s="180">
        <f>ROUND(I126*H126,2)</f>
        <v>0</v>
      </c>
      <c r="K126" s="176" t="s">
        <v>139</v>
      </c>
      <c r="L126" s="40"/>
      <c r="M126" s="181" t="s">
        <v>19</v>
      </c>
      <c r="N126" s="182" t="s">
        <v>45</v>
      </c>
      <c r="O126" s="65"/>
      <c r="P126" s="183">
        <f>O126*H126</f>
        <v>0</v>
      </c>
      <c r="Q126" s="183">
        <v>4.8000000000000001E-4</v>
      </c>
      <c r="R126" s="183">
        <f>Q126*H126</f>
        <v>2.4000000000000002E-3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257</v>
      </c>
      <c r="AT126" s="185" t="s">
        <v>135</v>
      </c>
      <c r="AU126" s="185" t="s">
        <v>84</v>
      </c>
      <c r="AY126" s="18" t="s">
        <v>132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82</v>
      </c>
      <c r="BK126" s="186">
        <f>ROUND(I126*H126,2)</f>
        <v>0</v>
      </c>
      <c r="BL126" s="18" t="s">
        <v>257</v>
      </c>
      <c r="BM126" s="185" t="s">
        <v>855</v>
      </c>
    </row>
    <row r="127" spans="1:65" s="2" customFormat="1" ht="11.25">
      <c r="A127" s="35"/>
      <c r="B127" s="36"/>
      <c r="C127" s="37"/>
      <c r="D127" s="187" t="s">
        <v>142</v>
      </c>
      <c r="E127" s="37"/>
      <c r="F127" s="188" t="s">
        <v>856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142</v>
      </c>
      <c r="AU127" s="18" t="s">
        <v>84</v>
      </c>
    </row>
    <row r="128" spans="1:65" s="2" customFormat="1" ht="11.25">
      <c r="A128" s="35"/>
      <c r="B128" s="36"/>
      <c r="C128" s="37"/>
      <c r="D128" s="192" t="s">
        <v>144</v>
      </c>
      <c r="E128" s="37"/>
      <c r="F128" s="193" t="s">
        <v>857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144</v>
      </c>
      <c r="AU128" s="18" t="s">
        <v>84</v>
      </c>
    </row>
    <row r="129" spans="1:65" s="2" customFormat="1" ht="16.5" customHeight="1">
      <c r="A129" s="35"/>
      <c r="B129" s="36"/>
      <c r="C129" s="174" t="s">
        <v>236</v>
      </c>
      <c r="D129" s="174" t="s">
        <v>135</v>
      </c>
      <c r="E129" s="175" t="s">
        <v>858</v>
      </c>
      <c r="F129" s="176" t="s">
        <v>859</v>
      </c>
      <c r="G129" s="177" t="s">
        <v>247</v>
      </c>
      <c r="H129" s="178">
        <v>8</v>
      </c>
      <c r="I129" s="179"/>
      <c r="J129" s="180">
        <f>ROUND(I129*H129,2)</f>
        <v>0</v>
      </c>
      <c r="K129" s="176" t="s">
        <v>139</v>
      </c>
      <c r="L129" s="40"/>
      <c r="M129" s="181" t="s">
        <v>19</v>
      </c>
      <c r="N129" s="182" t="s">
        <v>45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257</v>
      </c>
      <c r="AT129" s="185" t="s">
        <v>135</v>
      </c>
      <c r="AU129" s="185" t="s">
        <v>84</v>
      </c>
      <c r="AY129" s="18" t="s">
        <v>132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257</v>
      </c>
      <c r="BM129" s="185" t="s">
        <v>860</v>
      </c>
    </row>
    <row r="130" spans="1:65" s="2" customFormat="1" ht="19.5">
      <c r="A130" s="35"/>
      <c r="B130" s="36"/>
      <c r="C130" s="37"/>
      <c r="D130" s="187" t="s">
        <v>142</v>
      </c>
      <c r="E130" s="37"/>
      <c r="F130" s="188" t="s">
        <v>861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142</v>
      </c>
      <c r="AU130" s="18" t="s">
        <v>84</v>
      </c>
    </row>
    <row r="131" spans="1:65" s="2" customFormat="1" ht="11.25">
      <c r="A131" s="35"/>
      <c r="B131" s="36"/>
      <c r="C131" s="37"/>
      <c r="D131" s="192" t="s">
        <v>144</v>
      </c>
      <c r="E131" s="37"/>
      <c r="F131" s="193" t="s">
        <v>862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144</v>
      </c>
      <c r="AU131" s="18" t="s">
        <v>84</v>
      </c>
    </row>
    <row r="132" spans="1:65" s="2" customFormat="1" ht="21.75" customHeight="1">
      <c r="A132" s="35"/>
      <c r="B132" s="36"/>
      <c r="C132" s="174" t="s">
        <v>244</v>
      </c>
      <c r="D132" s="174" t="s">
        <v>135</v>
      </c>
      <c r="E132" s="175" t="s">
        <v>863</v>
      </c>
      <c r="F132" s="176" t="s">
        <v>864</v>
      </c>
      <c r="G132" s="177" t="s">
        <v>247</v>
      </c>
      <c r="H132" s="178">
        <v>7</v>
      </c>
      <c r="I132" s="179"/>
      <c r="J132" s="180">
        <f>ROUND(I132*H132,2)</f>
        <v>0</v>
      </c>
      <c r="K132" s="176" t="s">
        <v>139</v>
      </c>
      <c r="L132" s="40"/>
      <c r="M132" s="181" t="s">
        <v>19</v>
      </c>
      <c r="N132" s="182" t="s">
        <v>45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257</v>
      </c>
      <c r="AT132" s="185" t="s">
        <v>135</v>
      </c>
      <c r="AU132" s="185" t="s">
        <v>84</v>
      </c>
      <c r="AY132" s="18" t="s">
        <v>132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82</v>
      </c>
      <c r="BK132" s="186">
        <f>ROUND(I132*H132,2)</f>
        <v>0</v>
      </c>
      <c r="BL132" s="18" t="s">
        <v>257</v>
      </c>
      <c r="BM132" s="185" t="s">
        <v>865</v>
      </c>
    </row>
    <row r="133" spans="1:65" s="2" customFormat="1" ht="19.5">
      <c r="A133" s="35"/>
      <c r="B133" s="36"/>
      <c r="C133" s="37"/>
      <c r="D133" s="187" t="s">
        <v>142</v>
      </c>
      <c r="E133" s="37"/>
      <c r="F133" s="188" t="s">
        <v>866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142</v>
      </c>
      <c r="AU133" s="18" t="s">
        <v>84</v>
      </c>
    </row>
    <row r="134" spans="1:65" s="2" customFormat="1" ht="11.25">
      <c r="A134" s="35"/>
      <c r="B134" s="36"/>
      <c r="C134" s="37"/>
      <c r="D134" s="192" t="s">
        <v>144</v>
      </c>
      <c r="E134" s="37"/>
      <c r="F134" s="193" t="s">
        <v>867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144</v>
      </c>
      <c r="AU134" s="18" t="s">
        <v>84</v>
      </c>
    </row>
    <row r="135" spans="1:65" s="2" customFormat="1" ht="21.75" customHeight="1">
      <c r="A135" s="35"/>
      <c r="B135" s="36"/>
      <c r="C135" s="174" t="s">
        <v>8</v>
      </c>
      <c r="D135" s="174" t="s">
        <v>135</v>
      </c>
      <c r="E135" s="175" t="s">
        <v>868</v>
      </c>
      <c r="F135" s="176" t="s">
        <v>869</v>
      </c>
      <c r="G135" s="177" t="s">
        <v>268</v>
      </c>
      <c r="H135" s="178">
        <v>43</v>
      </c>
      <c r="I135" s="179"/>
      <c r="J135" s="180">
        <f>ROUND(I135*H135,2)</f>
        <v>0</v>
      </c>
      <c r="K135" s="176" t="s">
        <v>139</v>
      </c>
      <c r="L135" s="40"/>
      <c r="M135" s="181" t="s">
        <v>19</v>
      </c>
      <c r="N135" s="182" t="s">
        <v>45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257</v>
      </c>
      <c r="AT135" s="185" t="s">
        <v>135</v>
      </c>
      <c r="AU135" s="185" t="s">
        <v>84</v>
      </c>
      <c r="AY135" s="18" t="s">
        <v>132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82</v>
      </c>
      <c r="BK135" s="186">
        <f>ROUND(I135*H135,2)</f>
        <v>0</v>
      </c>
      <c r="BL135" s="18" t="s">
        <v>257</v>
      </c>
      <c r="BM135" s="185" t="s">
        <v>870</v>
      </c>
    </row>
    <row r="136" spans="1:65" s="2" customFormat="1" ht="11.25">
      <c r="A136" s="35"/>
      <c r="B136" s="36"/>
      <c r="C136" s="37"/>
      <c r="D136" s="187" t="s">
        <v>142</v>
      </c>
      <c r="E136" s="37"/>
      <c r="F136" s="188" t="s">
        <v>871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142</v>
      </c>
      <c r="AU136" s="18" t="s">
        <v>84</v>
      </c>
    </row>
    <row r="137" spans="1:65" s="2" customFormat="1" ht="11.25">
      <c r="A137" s="35"/>
      <c r="B137" s="36"/>
      <c r="C137" s="37"/>
      <c r="D137" s="192" t="s">
        <v>144</v>
      </c>
      <c r="E137" s="37"/>
      <c r="F137" s="193" t="s">
        <v>872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144</v>
      </c>
      <c r="AU137" s="18" t="s">
        <v>84</v>
      </c>
    </row>
    <row r="138" spans="1:65" s="2" customFormat="1" ht="24.2" customHeight="1">
      <c r="A138" s="35"/>
      <c r="B138" s="36"/>
      <c r="C138" s="174" t="s">
        <v>257</v>
      </c>
      <c r="D138" s="174" t="s">
        <v>135</v>
      </c>
      <c r="E138" s="175" t="s">
        <v>873</v>
      </c>
      <c r="F138" s="176" t="s">
        <v>874</v>
      </c>
      <c r="G138" s="177" t="s">
        <v>150</v>
      </c>
      <c r="H138" s="178">
        <v>0.11899999999999999</v>
      </c>
      <c r="I138" s="179"/>
      <c r="J138" s="180">
        <f>ROUND(I138*H138,2)</f>
        <v>0</v>
      </c>
      <c r="K138" s="176" t="s">
        <v>139</v>
      </c>
      <c r="L138" s="40"/>
      <c r="M138" s="181" t="s">
        <v>19</v>
      </c>
      <c r="N138" s="182" t="s">
        <v>45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257</v>
      </c>
      <c r="AT138" s="185" t="s">
        <v>135</v>
      </c>
      <c r="AU138" s="185" t="s">
        <v>84</v>
      </c>
      <c r="AY138" s="18" t="s">
        <v>132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82</v>
      </c>
      <c r="BK138" s="186">
        <f>ROUND(I138*H138,2)</f>
        <v>0</v>
      </c>
      <c r="BL138" s="18" t="s">
        <v>257</v>
      </c>
      <c r="BM138" s="185" t="s">
        <v>875</v>
      </c>
    </row>
    <row r="139" spans="1:65" s="2" customFormat="1" ht="29.25">
      <c r="A139" s="35"/>
      <c r="B139" s="36"/>
      <c r="C139" s="37"/>
      <c r="D139" s="187" t="s">
        <v>142</v>
      </c>
      <c r="E139" s="37"/>
      <c r="F139" s="188" t="s">
        <v>876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84</v>
      </c>
    </row>
    <row r="140" spans="1:65" s="2" customFormat="1" ht="11.25">
      <c r="A140" s="35"/>
      <c r="B140" s="36"/>
      <c r="C140" s="37"/>
      <c r="D140" s="192" t="s">
        <v>144</v>
      </c>
      <c r="E140" s="37"/>
      <c r="F140" s="193" t="s">
        <v>877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144</v>
      </c>
      <c r="AU140" s="18" t="s">
        <v>84</v>
      </c>
    </row>
    <row r="141" spans="1:65" s="2" customFormat="1" ht="24.2" customHeight="1">
      <c r="A141" s="35"/>
      <c r="B141" s="36"/>
      <c r="C141" s="174" t="s">
        <v>265</v>
      </c>
      <c r="D141" s="174" t="s">
        <v>135</v>
      </c>
      <c r="E141" s="175" t="s">
        <v>878</v>
      </c>
      <c r="F141" s="176" t="s">
        <v>879</v>
      </c>
      <c r="G141" s="177" t="s">
        <v>150</v>
      </c>
      <c r="H141" s="178">
        <v>0.11899999999999999</v>
      </c>
      <c r="I141" s="179"/>
      <c r="J141" s="180">
        <f>ROUND(I141*H141,2)</f>
        <v>0</v>
      </c>
      <c r="K141" s="176" t="s">
        <v>139</v>
      </c>
      <c r="L141" s="40"/>
      <c r="M141" s="181" t="s">
        <v>19</v>
      </c>
      <c r="N141" s="182" t="s">
        <v>45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257</v>
      </c>
      <c r="AT141" s="185" t="s">
        <v>135</v>
      </c>
      <c r="AU141" s="185" t="s">
        <v>84</v>
      </c>
      <c r="AY141" s="18" t="s">
        <v>132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82</v>
      </c>
      <c r="BK141" s="186">
        <f>ROUND(I141*H141,2)</f>
        <v>0</v>
      </c>
      <c r="BL141" s="18" t="s">
        <v>257</v>
      </c>
      <c r="BM141" s="185" t="s">
        <v>880</v>
      </c>
    </row>
    <row r="142" spans="1:65" s="2" customFormat="1" ht="29.25">
      <c r="A142" s="35"/>
      <c r="B142" s="36"/>
      <c r="C142" s="37"/>
      <c r="D142" s="187" t="s">
        <v>142</v>
      </c>
      <c r="E142" s="37"/>
      <c r="F142" s="188" t="s">
        <v>881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84</v>
      </c>
    </row>
    <row r="143" spans="1:65" s="2" customFormat="1" ht="11.25">
      <c r="A143" s="35"/>
      <c r="B143" s="36"/>
      <c r="C143" s="37"/>
      <c r="D143" s="192" t="s">
        <v>144</v>
      </c>
      <c r="E143" s="37"/>
      <c r="F143" s="193" t="s">
        <v>882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144</v>
      </c>
      <c r="AU143" s="18" t="s">
        <v>84</v>
      </c>
    </row>
    <row r="144" spans="1:65" s="12" customFormat="1" ht="22.9" customHeight="1">
      <c r="B144" s="158"/>
      <c r="C144" s="159"/>
      <c r="D144" s="160" t="s">
        <v>73</v>
      </c>
      <c r="E144" s="172" t="s">
        <v>883</v>
      </c>
      <c r="F144" s="172" t="s">
        <v>884</v>
      </c>
      <c r="G144" s="159"/>
      <c r="H144" s="159"/>
      <c r="I144" s="162"/>
      <c r="J144" s="173">
        <f>BK144</f>
        <v>0</v>
      </c>
      <c r="K144" s="159"/>
      <c r="L144" s="164"/>
      <c r="M144" s="165"/>
      <c r="N144" s="166"/>
      <c r="O144" s="166"/>
      <c r="P144" s="167">
        <f>SUM(P145:P195)</f>
        <v>0</v>
      </c>
      <c r="Q144" s="166"/>
      <c r="R144" s="167">
        <f>SUM(R145:R195)</f>
        <v>0.13383</v>
      </c>
      <c r="S144" s="166"/>
      <c r="T144" s="168">
        <f>SUM(T145:T195)</f>
        <v>0</v>
      </c>
      <c r="AR144" s="169" t="s">
        <v>84</v>
      </c>
      <c r="AT144" s="170" t="s">
        <v>73</v>
      </c>
      <c r="AU144" s="170" t="s">
        <v>82</v>
      </c>
      <c r="AY144" s="169" t="s">
        <v>132</v>
      </c>
      <c r="BK144" s="171">
        <f>SUM(BK145:BK195)</f>
        <v>0</v>
      </c>
    </row>
    <row r="145" spans="1:65" s="2" customFormat="1" ht="24.2" customHeight="1">
      <c r="A145" s="35"/>
      <c r="B145" s="36"/>
      <c r="C145" s="174" t="s">
        <v>276</v>
      </c>
      <c r="D145" s="174" t="s">
        <v>135</v>
      </c>
      <c r="E145" s="175" t="s">
        <v>885</v>
      </c>
      <c r="F145" s="176" t="s">
        <v>886</v>
      </c>
      <c r="G145" s="177" t="s">
        <v>268</v>
      </c>
      <c r="H145" s="178">
        <v>20</v>
      </c>
      <c r="I145" s="179"/>
      <c r="J145" s="180">
        <f>ROUND(I145*H145,2)</f>
        <v>0</v>
      </c>
      <c r="K145" s="176" t="s">
        <v>139</v>
      </c>
      <c r="L145" s="40"/>
      <c r="M145" s="181" t="s">
        <v>19</v>
      </c>
      <c r="N145" s="182" t="s">
        <v>45</v>
      </c>
      <c r="O145" s="65"/>
      <c r="P145" s="183">
        <f>O145*H145</f>
        <v>0</v>
      </c>
      <c r="Q145" s="183">
        <v>9.7999999999999997E-4</v>
      </c>
      <c r="R145" s="183">
        <f>Q145*H145</f>
        <v>1.9599999999999999E-2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257</v>
      </c>
      <c r="AT145" s="185" t="s">
        <v>135</v>
      </c>
      <c r="AU145" s="185" t="s">
        <v>84</v>
      </c>
      <c r="AY145" s="18" t="s">
        <v>132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82</v>
      </c>
      <c r="BK145" s="186">
        <f>ROUND(I145*H145,2)</f>
        <v>0</v>
      </c>
      <c r="BL145" s="18" t="s">
        <v>257</v>
      </c>
      <c r="BM145" s="185" t="s">
        <v>887</v>
      </c>
    </row>
    <row r="146" spans="1:65" s="2" customFormat="1" ht="19.5">
      <c r="A146" s="35"/>
      <c r="B146" s="36"/>
      <c r="C146" s="37"/>
      <c r="D146" s="187" t="s">
        <v>142</v>
      </c>
      <c r="E146" s="37"/>
      <c r="F146" s="188" t="s">
        <v>888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11.25">
      <c r="A147" s="35"/>
      <c r="B147" s="36"/>
      <c r="C147" s="37"/>
      <c r="D147" s="192" t="s">
        <v>144</v>
      </c>
      <c r="E147" s="37"/>
      <c r="F147" s="193" t="s">
        <v>889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144</v>
      </c>
      <c r="AU147" s="18" t="s">
        <v>84</v>
      </c>
    </row>
    <row r="148" spans="1:65" s="2" customFormat="1" ht="24.2" customHeight="1">
      <c r="A148" s="35"/>
      <c r="B148" s="36"/>
      <c r="C148" s="174" t="s">
        <v>282</v>
      </c>
      <c r="D148" s="174" t="s">
        <v>135</v>
      </c>
      <c r="E148" s="175" t="s">
        <v>890</v>
      </c>
      <c r="F148" s="176" t="s">
        <v>891</v>
      </c>
      <c r="G148" s="177" t="s">
        <v>268</v>
      </c>
      <c r="H148" s="178">
        <v>14</v>
      </c>
      <c r="I148" s="179"/>
      <c r="J148" s="180">
        <f>ROUND(I148*H148,2)</f>
        <v>0</v>
      </c>
      <c r="K148" s="176" t="s">
        <v>139</v>
      </c>
      <c r="L148" s="40"/>
      <c r="M148" s="181" t="s">
        <v>19</v>
      </c>
      <c r="N148" s="182" t="s">
        <v>45</v>
      </c>
      <c r="O148" s="65"/>
      <c r="P148" s="183">
        <f>O148*H148</f>
        <v>0</v>
      </c>
      <c r="Q148" s="183">
        <v>1.2600000000000001E-3</v>
      </c>
      <c r="R148" s="183">
        <f>Q148*H148</f>
        <v>1.7639999999999999E-2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257</v>
      </c>
      <c r="AT148" s="185" t="s">
        <v>135</v>
      </c>
      <c r="AU148" s="185" t="s">
        <v>84</v>
      </c>
      <c r="AY148" s="18" t="s">
        <v>132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82</v>
      </c>
      <c r="BK148" s="186">
        <f>ROUND(I148*H148,2)</f>
        <v>0</v>
      </c>
      <c r="BL148" s="18" t="s">
        <v>257</v>
      </c>
      <c r="BM148" s="185" t="s">
        <v>892</v>
      </c>
    </row>
    <row r="149" spans="1:65" s="2" customFormat="1" ht="19.5">
      <c r="A149" s="35"/>
      <c r="B149" s="36"/>
      <c r="C149" s="37"/>
      <c r="D149" s="187" t="s">
        <v>142</v>
      </c>
      <c r="E149" s="37"/>
      <c r="F149" s="188" t="s">
        <v>893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11.25">
      <c r="A150" s="35"/>
      <c r="B150" s="36"/>
      <c r="C150" s="37"/>
      <c r="D150" s="192" t="s">
        <v>144</v>
      </c>
      <c r="E150" s="37"/>
      <c r="F150" s="193" t="s">
        <v>894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144</v>
      </c>
      <c r="AU150" s="18" t="s">
        <v>84</v>
      </c>
    </row>
    <row r="151" spans="1:65" s="2" customFormat="1" ht="24.2" customHeight="1">
      <c r="A151" s="35"/>
      <c r="B151" s="36"/>
      <c r="C151" s="174" t="s">
        <v>288</v>
      </c>
      <c r="D151" s="174" t="s">
        <v>135</v>
      </c>
      <c r="E151" s="175" t="s">
        <v>895</v>
      </c>
      <c r="F151" s="176" t="s">
        <v>896</v>
      </c>
      <c r="G151" s="177" t="s">
        <v>268</v>
      </c>
      <c r="H151" s="178">
        <v>18</v>
      </c>
      <c r="I151" s="179"/>
      <c r="J151" s="180">
        <f>ROUND(I151*H151,2)</f>
        <v>0</v>
      </c>
      <c r="K151" s="176" t="s">
        <v>139</v>
      </c>
      <c r="L151" s="40"/>
      <c r="M151" s="181" t="s">
        <v>19</v>
      </c>
      <c r="N151" s="182" t="s">
        <v>45</v>
      </c>
      <c r="O151" s="65"/>
      <c r="P151" s="183">
        <f>O151*H151</f>
        <v>0</v>
      </c>
      <c r="Q151" s="183">
        <v>8.4000000000000003E-4</v>
      </c>
      <c r="R151" s="183">
        <f>Q151*H151</f>
        <v>1.5120000000000001E-2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257</v>
      </c>
      <c r="AT151" s="185" t="s">
        <v>135</v>
      </c>
      <c r="AU151" s="185" t="s">
        <v>84</v>
      </c>
      <c r="AY151" s="18" t="s">
        <v>132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82</v>
      </c>
      <c r="BK151" s="186">
        <f>ROUND(I151*H151,2)</f>
        <v>0</v>
      </c>
      <c r="BL151" s="18" t="s">
        <v>257</v>
      </c>
      <c r="BM151" s="185" t="s">
        <v>897</v>
      </c>
    </row>
    <row r="152" spans="1:65" s="2" customFormat="1" ht="19.5">
      <c r="A152" s="35"/>
      <c r="B152" s="36"/>
      <c r="C152" s="37"/>
      <c r="D152" s="187" t="s">
        <v>142</v>
      </c>
      <c r="E152" s="37"/>
      <c r="F152" s="188" t="s">
        <v>898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142</v>
      </c>
      <c r="AU152" s="18" t="s">
        <v>84</v>
      </c>
    </row>
    <row r="153" spans="1:65" s="2" customFormat="1" ht="11.25">
      <c r="A153" s="35"/>
      <c r="B153" s="36"/>
      <c r="C153" s="37"/>
      <c r="D153" s="192" t="s">
        <v>144</v>
      </c>
      <c r="E153" s="37"/>
      <c r="F153" s="193" t="s">
        <v>899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144</v>
      </c>
      <c r="AU153" s="18" t="s">
        <v>84</v>
      </c>
    </row>
    <row r="154" spans="1:65" s="2" customFormat="1" ht="24.2" customHeight="1">
      <c r="A154" s="35"/>
      <c r="B154" s="36"/>
      <c r="C154" s="174" t="s">
        <v>7</v>
      </c>
      <c r="D154" s="174" t="s">
        <v>135</v>
      </c>
      <c r="E154" s="175" t="s">
        <v>900</v>
      </c>
      <c r="F154" s="176" t="s">
        <v>901</v>
      </c>
      <c r="G154" s="177" t="s">
        <v>268</v>
      </c>
      <c r="H154" s="178">
        <v>16</v>
      </c>
      <c r="I154" s="179"/>
      <c r="J154" s="180">
        <f>ROUND(I154*H154,2)</f>
        <v>0</v>
      </c>
      <c r="K154" s="176" t="s">
        <v>139</v>
      </c>
      <c r="L154" s="40"/>
      <c r="M154" s="181" t="s">
        <v>19</v>
      </c>
      <c r="N154" s="182" t="s">
        <v>45</v>
      </c>
      <c r="O154" s="65"/>
      <c r="P154" s="183">
        <f>O154*H154</f>
        <v>0</v>
      </c>
      <c r="Q154" s="183">
        <v>1.16E-3</v>
      </c>
      <c r="R154" s="183">
        <f>Q154*H154</f>
        <v>1.856E-2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257</v>
      </c>
      <c r="AT154" s="185" t="s">
        <v>135</v>
      </c>
      <c r="AU154" s="185" t="s">
        <v>84</v>
      </c>
      <c r="AY154" s="18" t="s">
        <v>132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82</v>
      </c>
      <c r="BK154" s="186">
        <f>ROUND(I154*H154,2)</f>
        <v>0</v>
      </c>
      <c r="BL154" s="18" t="s">
        <v>257</v>
      </c>
      <c r="BM154" s="185" t="s">
        <v>902</v>
      </c>
    </row>
    <row r="155" spans="1:65" s="2" customFormat="1" ht="19.5">
      <c r="A155" s="35"/>
      <c r="B155" s="36"/>
      <c r="C155" s="37"/>
      <c r="D155" s="187" t="s">
        <v>142</v>
      </c>
      <c r="E155" s="37"/>
      <c r="F155" s="188" t="s">
        <v>903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142</v>
      </c>
      <c r="AU155" s="18" t="s">
        <v>84</v>
      </c>
    </row>
    <row r="156" spans="1:65" s="2" customFormat="1" ht="11.25">
      <c r="A156" s="35"/>
      <c r="B156" s="36"/>
      <c r="C156" s="37"/>
      <c r="D156" s="192" t="s">
        <v>144</v>
      </c>
      <c r="E156" s="37"/>
      <c r="F156" s="193" t="s">
        <v>904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144</v>
      </c>
      <c r="AU156" s="18" t="s">
        <v>84</v>
      </c>
    </row>
    <row r="157" spans="1:65" s="2" customFormat="1" ht="37.9" customHeight="1">
      <c r="A157" s="35"/>
      <c r="B157" s="36"/>
      <c r="C157" s="174" t="s">
        <v>302</v>
      </c>
      <c r="D157" s="174" t="s">
        <v>135</v>
      </c>
      <c r="E157" s="175" t="s">
        <v>905</v>
      </c>
      <c r="F157" s="176" t="s">
        <v>906</v>
      </c>
      <c r="G157" s="177" t="s">
        <v>268</v>
      </c>
      <c r="H157" s="178">
        <v>38</v>
      </c>
      <c r="I157" s="179"/>
      <c r="J157" s="180">
        <f>ROUND(I157*H157,2)</f>
        <v>0</v>
      </c>
      <c r="K157" s="176" t="s">
        <v>139</v>
      </c>
      <c r="L157" s="40"/>
      <c r="M157" s="181" t="s">
        <v>19</v>
      </c>
      <c r="N157" s="182" t="s">
        <v>45</v>
      </c>
      <c r="O157" s="65"/>
      <c r="P157" s="183">
        <f>O157*H157</f>
        <v>0</v>
      </c>
      <c r="Q157" s="183">
        <v>5.0000000000000002E-5</v>
      </c>
      <c r="R157" s="183">
        <f>Q157*H157</f>
        <v>1.9E-3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257</v>
      </c>
      <c r="AT157" s="185" t="s">
        <v>135</v>
      </c>
      <c r="AU157" s="185" t="s">
        <v>84</v>
      </c>
      <c r="AY157" s="18" t="s">
        <v>132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257</v>
      </c>
      <c r="BM157" s="185" t="s">
        <v>907</v>
      </c>
    </row>
    <row r="158" spans="1:65" s="2" customFormat="1" ht="29.25">
      <c r="A158" s="35"/>
      <c r="B158" s="36"/>
      <c r="C158" s="37"/>
      <c r="D158" s="187" t="s">
        <v>142</v>
      </c>
      <c r="E158" s="37"/>
      <c r="F158" s="188" t="s">
        <v>908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11.25">
      <c r="A159" s="35"/>
      <c r="B159" s="36"/>
      <c r="C159" s="37"/>
      <c r="D159" s="192" t="s">
        <v>144</v>
      </c>
      <c r="E159" s="37"/>
      <c r="F159" s="193" t="s">
        <v>909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144</v>
      </c>
      <c r="AU159" s="18" t="s">
        <v>84</v>
      </c>
    </row>
    <row r="160" spans="1:65" s="2" customFormat="1" ht="37.9" customHeight="1">
      <c r="A160" s="35"/>
      <c r="B160" s="36"/>
      <c r="C160" s="174" t="s">
        <v>312</v>
      </c>
      <c r="D160" s="174" t="s">
        <v>135</v>
      </c>
      <c r="E160" s="175" t="s">
        <v>910</v>
      </c>
      <c r="F160" s="176" t="s">
        <v>911</v>
      </c>
      <c r="G160" s="177" t="s">
        <v>268</v>
      </c>
      <c r="H160" s="178">
        <v>30</v>
      </c>
      <c r="I160" s="179"/>
      <c r="J160" s="180">
        <f>ROUND(I160*H160,2)</f>
        <v>0</v>
      </c>
      <c r="K160" s="176" t="s">
        <v>139</v>
      </c>
      <c r="L160" s="40"/>
      <c r="M160" s="181" t="s">
        <v>19</v>
      </c>
      <c r="N160" s="182" t="s">
        <v>45</v>
      </c>
      <c r="O160" s="65"/>
      <c r="P160" s="183">
        <f>O160*H160</f>
        <v>0</v>
      </c>
      <c r="Q160" s="183">
        <v>6.9999999999999994E-5</v>
      </c>
      <c r="R160" s="183">
        <f>Q160*H160</f>
        <v>2.0999999999999999E-3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257</v>
      </c>
      <c r="AT160" s="185" t="s">
        <v>135</v>
      </c>
      <c r="AU160" s="185" t="s">
        <v>84</v>
      </c>
      <c r="AY160" s="18" t="s">
        <v>132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82</v>
      </c>
      <c r="BK160" s="186">
        <f>ROUND(I160*H160,2)</f>
        <v>0</v>
      </c>
      <c r="BL160" s="18" t="s">
        <v>257</v>
      </c>
      <c r="BM160" s="185" t="s">
        <v>912</v>
      </c>
    </row>
    <row r="161" spans="1:65" s="2" customFormat="1" ht="29.25">
      <c r="A161" s="35"/>
      <c r="B161" s="36"/>
      <c r="C161" s="37"/>
      <c r="D161" s="187" t="s">
        <v>142</v>
      </c>
      <c r="E161" s="37"/>
      <c r="F161" s="188" t="s">
        <v>913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11.25">
      <c r="A162" s="35"/>
      <c r="B162" s="36"/>
      <c r="C162" s="37"/>
      <c r="D162" s="192" t="s">
        <v>144</v>
      </c>
      <c r="E162" s="37"/>
      <c r="F162" s="193" t="s">
        <v>914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144</v>
      </c>
      <c r="AU162" s="18" t="s">
        <v>84</v>
      </c>
    </row>
    <row r="163" spans="1:65" s="2" customFormat="1" ht="21.75" customHeight="1">
      <c r="A163" s="35"/>
      <c r="B163" s="36"/>
      <c r="C163" s="174" t="s">
        <v>319</v>
      </c>
      <c r="D163" s="174" t="s">
        <v>135</v>
      </c>
      <c r="E163" s="175" t="s">
        <v>915</v>
      </c>
      <c r="F163" s="176" t="s">
        <v>916</v>
      </c>
      <c r="G163" s="177" t="s">
        <v>247</v>
      </c>
      <c r="H163" s="178">
        <v>30</v>
      </c>
      <c r="I163" s="179"/>
      <c r="J163" s="180">
        <f>ROUND(I163*H163,2)</f>
        <v>0</v>
      </c>
      <c r="K163" s="176" t="s">
        <v>139</v>
      </c>
      <c r="L163" s="40"/>
      <c r="M163" s="181" t="s">
        <v>19</v>
      </c>
      <c r="N163" s="182" t="s">
        <v>45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257</v>
      </c>
      <c r="AT163" s="185" t="s">
        <v>135</v>
      </c>
      <c r="AU163" s="185" t="s">
        <v>84</v>
      </c>
      <c r="AY163" s="18" t="s">
        <v>132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82</v>
      </c>
      <c r="BK163" s="186">
        <f>ROUND(I163*H163,2)</f>
        <v>0</v>
      </c>
      <c r="BL163" s="18" t="s">
        <v>257</v>
      </c>
      <c r="BM163" s="185" t="s">
        <v>917</v>
      </c>
    </row>
    <row r="164" spans="1:65" s="2" customFormat="1" ht="19.5">
      <c r="A164" s="35"/>
      <c r="B164" s="36"/>
      <c r="C164" s="37"/>
      <c r="D164" s="187" t="s">
        <v>142</v>
      </c>
      <c r="E164" s="37"/>
      <c r="F164" s="188" t="s">
        <v>918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142</v>
      </c>
      <c r="AU164" s="18" t="s">
        <v>84</v>
      </c>
    </row>
    <row r="165" spans="1:65" s="2" customFormat="1" ht="11.25">
      <c r="A165" s="35"/>
      <c r="B165" s="36"/>
      <c r="C165" s="37"/>
      <c r="D165" s="192" t="s">
        <v>144</v>
      </c>
      <c r="E165" s="37"/>
      <c r="F165" s="193" t="s">
        <v>919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144</v>
      </c>
      <c r="AU165" s="18" t="s">
        <v>84</v>
      </c>
    </row>
    <row r="166" spans="1:65" s="2" customFormat="1" ht="21.75" customHeight="1">
      <c r="A166" s="35"/>
      <c r="B166" s="36"/>
      <c r="C166" s="174" t="s">
        <v>326</v>
      </c>
      <c r="D166" s="174" t="s">
        <v>135</v>
      </c>
      <c r="E166" s="175" t="s">
        <v>920</v>
      </c>
      <c r="F166" s="176" t="s">
        <v>921</v>
      </c>
      <c r="G166" s="177" t="s">
        <v>247</v>
      </c>
      <c r="H166" s="178">
        <v>7</v>
      </c>
      <c r="I166" s="179"/>
      <c r="J166" s="180">
        <f>ROUND(I166*H166,2)</f>
        <v>0</v>
      </c>
      <c r="K166" s="176" t="s">
        <v>139</v>
      </c>
      <c r="L166" s="40"/>
      <c r="M166" s="181" t="s">
        <v>19</v>
      </c>
      <c r="N166" s="182" t="s">
        <v>45</v>
      </c>
      <c r="O166" s="65"/>
      <c r="P166" s="183">
        <f>O166*H166</f>
        <v>0</v>
      </c>
      <c r="Q166" s="183">
        <v>1.2999999999999999E-4</v>
      </c>
      <c r="R166" s="183">
        <f>Q166*H166</f>
        <v>9.0999999999999989E-4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257</v>
      </c>
      <c r="AT166" s="185" t="s">
        <v>135</v>
      </c>
      <c r="AU166" s="185" t="s">
        <v>84</v>
      </c>
      <c r="AY166" s="18" t="s">
        <v>132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82</v>
      </c>
      <c r="BK166" s="186">
        <f>ROUND(I166*H166,2)</f>
        <v>0</v>
      </c>
      <c r="BL166" s="18" t="s">
        <v>257</v>
      </c>
      <c r="BM166" s="185" t="s">
        <v>922</v>
      </c>
    </row>
    <row r="167" spans="1:65" s="2" customFormat="1" ht="11.25">
      <c r="A167" s="35"/>
      <c r="B167" s="36"/>
      <c r="C167" s="37"/>
      <c r="D167" s="187" t="s">
        <v>142</v>
      </c>
      <c r="E167" s="37"/>
      <c r="F167" s="188" t="s">
        <v>923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142</v>
      </c>
      <c r="AU167" s="18" t="s">
        <v>84</v>
      </c>
    </row>
    <row r="168" spans="1:65" s="2" customFormat="1" ht="11.25">
      <c r="A168" s="35"/>
      <c r="B168" s="36"/>
      <c r="C168" s="37"/>
      <c r="D168" s="192" t="s">
        <v>144</v>
      </c>
      <c r="E168" s="37"/>
      <c r="F168" s="193" t="s">
        <v>924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144</v>
      </c>
      <c r="AU168" s="18" t="s">
        <v>84</v>
      </c>
    </row>
    <row r="169" spans="1:65" s="2" customFormat="1" ht="16.5" customHeight="1">
      <c r="A169" s="35"/>
      <c r="B169" s="36"/>
      <c r="C169" s="174" t="s">
        <v>332</v>
      </c>
      <c r="D169" s="174" t="s">
        <v>135</v>
      </c>
      <c r="E169" s="175" t="s">
        <v>925</v>
      </c>
      <c r="F169" s="176" t="s">
        <v>926</v>
      </c>
      <c r="G169" s="177" t="s">
        <v>927</v>
      </c>
      <c r="H169" s="178">
        <v>16</v>
      </c>
      <c r="I169" s="179"/>
      <c r="J169" s="180">
        <f>ROUND(I169*H169,2)</f>
        <v>0</v>
      </c>
      <c r="K169" s="176" t="s">
        <v>139</v>
      </c>
      <c r="L169" s="40"/>
      <c r="M169" s="181" t="s">
        <v>19</v>
      </c>
      <c r="N169" s="182" t="s">
        <v>45</v>
      </c>
      <c r="O169" s="65"/>
      <c r="P169" s="183">
        <f>O169*H169</f>
        <v>0</v>
      </c>
      <c r="Q169" s="183">
        <v>2.5000000000000001E-4</v>
      </c>
      <c r="R169" s="183">
        <f>Q169*H169</f>
        <v>4.0000000000000001E-3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257</v>
      </c>
      <c r="AT169" s="185" t="s">
        <v>135</v>
      </c>
      <c r="AU169" s="185" t="s">
        <v>84</v>
      </c>
      <c r="AY169" s="18" t="s">
        <v>132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82</v>
      </c>
      <c r="BK169" s="186">
        <f>ROUND(I169*H169,2)</f>
        <v>0</v>
      </c>
      <c r="BL169" s="18" t="s">
        <v>257</v>
      </c>
      <c r="BM169" s="185" t="s">
        <v>928</v>
      </c>
    </row>
    <row r="170" spans="1:65" s="2" customFormat="1" ht="11.25">
      <c r="A170" s="35"/>
      <c r="B170" s="36"/>
      <c r="C170" s="37"/>
      <c r="D170" s="187" t="s">
        <v>142</v>
      </c>
      <c r="E170" s="37"/>
      <c r="F170" s="188" t="s">
        <v>929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142</v>
      </c>
      <c r="AU170" s="18" t="s">
        <v>84</v>
      </c>
    </row>
    <row r="171" spans="1:65" s="2" customFormat="1" ht="11.25">
      <c r="A171" s="35"/>
      <c r="B171" s="36"/>
      <c r="C171" s="37"/>
      <c r="D171" s="192" t="s">
        <v>144</v>
      </c>
      <c r="E171" s="37"/>
      <c r="F171" s="193" t="s">
        <v>930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144</v>
      </c>
      <c r="AU171" s="18" t="s">
        <v>84</v>
      </c>
    </row>
    <row r="172" spans="1:65" s="2" customFormat="1" ht="24.2" customHeight="1">
      <c r="A172" s="35"/>
      <c r="B172" s="36"/>
      <c r="C172" s="174" t="s">
        <v>341</v>
      </c>
      <c r="D172" s="174" t="s">
        <v>135</v>
      </c>
      <c r="E172" s="175" t="s">
        <v>931</v>
      </c>
      <c r="F172" s="176" t="s">
        <v>932</v>
      </c>
      <c r="G172" s="177" t="s">
        <v>247</v>
      </c>
      <c r="H172" s="178">
        <v>4</v>
      </c>
      <c r="I172" s="179"/>
      <c r="J172" s="180">
        <f>ROUND(I172*H172,2)</f>
        <v>0</v>
      </c>
      <c r="K172" s="176" t="s">
        <v>139</v>
      </c>
      <c r="L172" s="40"/>
      <c r="M172" s="181" t="s">
        <v>19</v>
      </c>
      <c r="N172" s="182" t="s">
        <v>45</v>
      </c>
      <c r="O172" s="65"/>
      <c r="P172" s="183">
        <f>O172*H172</f>
        <v>0</v>
      </c>
      <c r="Q172" s="183">
        <v>2.0000000000000002E-5</v>
      </c>
      <c r="R172" s="183">
        <f>Q172*H172</f>
        <v>8.0000000000000007E-5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257</v>
      </c>
      <c r="AT172" s="185" t="s">
        <v>135</v>
      </c>
      <c r="AU172" s="185" t="s">
        <v>84</v>
      </c>
      <c r="AY172" s="18" t="s">
        <v>132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82</v>
      </c>
      <c r="BK172" s="186">
        <f>ROUND(I172*H172,2)</f>
        <v>0</v>
      </c>
      <c r="BL172" s="18" t="s">
        <v>257</v>
      </c>
      <c r="BM172" s="185" t="s">
        <v>933</v>
      </c>
    </row>
    <row r="173" spans="1:65" s="2" customFormat="1" ht="19.5">
      <c r="A173" s="35"/>
      <c r="B173" s="36"/>
      <c r="C173" s="37"/>
      <c r="D173" s="187" t="s">
        <v>142</v>
      </c>
      <c r="E173" s="37"/>
      <c r="F173" s="188" t="s">
        <v>934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142</v>
      </c>
      <c r="AU173" s="18" t="s">
        <v>84</v>
      </c>
    </row>
    <row r="174" spans="1:65" s="2" customFormat="1" ht="11.25">
      <c r="A174" s="35"/>
      <c r="B174" s="36"/>
      <c r="C174" s="37"/>
      <c r="D174" s="192" t="s">
        <v>144</v>
      </c>
      <c r="E174" s="37"/>
      <c r="F174" s="193" t="s">
        <v>935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144</v>
      </c>
      <c r="AU174" s="18" t="s">
        <v>84</v>
      </c>
    </row>
    <row r="175" spans="1:65" s="2" customFormat="1" ht="21.75" customHeight="1">
      <c r="A175" s="35"/>
      <c r="B175" s="36"/>
      <c r="C175" s="205" t="s">
        <v>347</v>
      </c>
      <c r="D175" s="205" t="s">
        <v>155</v>
      </c>
      <c r="E175" s="206" t="s">
        <v>936</v>
      </c>
      <c r="F175" s="207" t="s">
        <v>937</v>
      </c>
      <c r="G175" s="208" t="s">
        <v>247</v>
      </c>
      <c r="H175" s="209">
        <v>4</v>
      </c>
      <c r="I175" s="210"/>
      <c r="J175" s="211">
        <f>ROUND(I175*H175,2)</f>
        <v>0</v>
      </c>
      <c r="K175" s="207" t="s">
        <v>139</v>
      </c>
      <c r="L175" s="212"/>
      <c r="M175" s="213" t="s">
        <v>19</v>
      </c>
      <c r="N175" s="214" t="s">
        <v>45</v>
      </c>
      <c r="O175" s="65"/>
      <c r="P175" s="183">
        <f>O175*H175</f>
        <v>0</v>
      </c>
      <c r="Q175" s="183">
        <v>5.0000000000000001E-4</v>
      </c>
      <c r="R175" s="183">
        <f>Q175*H175</f>
        <v>2E-3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371</v>
      </c>
      <c r="AT175" s="185" t="s">
        <v>155</v>
      </c>
      <c r="AU175" s="185" t="s">
        <v>84</v>
      </c>
      <c r="AY175" s="18" t="s">
        <v>132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82</v>
      </c>
      <c r="BK175" s="186">
        <f>ROUND(I175*H175,2)</f>
        <v>0</v>
      </c>
      <c r="BL175" s="18" t="s">
        <v>257</v>
      </c>
      <c r="BM175" s="185" t="s">
        <v>938</v>
      </c>
    </row>
    <row r="176" spans="1:65" s="2" customFormat="1" ht="11.25">
      <c r="A176" s="35"/>
      <c r="B176" s="36"/>
      <c r="C176" s="37"/>
      <c r="D176" s="187" t="s">
        <v>142</v>
      </c>
      <c r="E176" s="37"/>
      <c r="F176" s="188" t="s">
        <v>937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2" customFormat="1" ht="11.25">
      <c r="A177" s="35"/>
      <c r="B177" s="36"/>
      <c r="C177" s="37"/>
      <c r="D177" s="192" t="s">
        <v>144</v>
      </c>
      <c r="E177" s="37"/>
      <c r="F177" s="193" t="s">
        <v>939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144</v>
      </c>
      <c r="AU177" s="18" t="s">
        <v>84</v>
      </c>
    </row>
    <row r="178" spans="1:65" s="2" customFormat="1" ht="24.2" customHeight="1">
      <c r="A178" s="35"/>
      <c r="B178" s="36"/>
      <c r="C178" s="174" t="s">
        <v>353</v>
      </c>
      <c r="D178" s="174" t="s">
        <v>135</v>
      </c>
      <c r="E178" s="175" t="s">
        <v>940</v>
      </c>
      <c r="F178" s="176" t="s">
        <v>941</v>
      </c>
      <c r="G178" s="177" t="s">
        <v>268</v>
      </c>
      <c r="H178" s="178">
        <v>68</v>
      </c>
      <c r="I178" s="179"/>
      <c r="J178" s="180">
        <f>ROUND(I178*H178,2)</f>
        <v>0</v>
      </c>
      <c r="K178" s="176" t="s">
        <v>139</v>
      </c>
      <c r="L178" s="40"/>
      <c r="M178" s="181" t="s">
        <v>19</v>
      </c>
      <c r="N178" s="182" t="s">
        <v>45</v>
      </c>
      <c r="O178" s="65"/>
      <c r="P178" s="183">
        <f>O178*H178</f>
        <v>0</v>
      </c>
      <c r="Q178" s="183">
        <v>1.9000000000000001E-4</v>
      </c>
      <c r="R178" s="183">
        <f>Q178*H178</f>
        <v>1.2920000000000001E-2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257</v>
      </c>
      <c r="AT178" s="185" t="s">
        <v>135</v>
      </c>
      <c r="AU178" s="185" t="s">
        <v>84</v>
      </c>
      <c r="AY178" s="18" t="s">
        <v>132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82</v>
      </c>
      <c r="BK178" s="186">
        <f>ROUND(I178*H178,2)</f>
        <v>0</v>
      </c>
      <c r="BL178" s="18" t="s">
        <v>257</v>
      </c>
      <c r="BM178" s="185" t="s">
        <v>942</v>
      </c>
    </row>
    <row r="179" spans="1:65" s="2" customFormat="1" ht="19.5">
      <c r="A179" s="35"/>
      <c r="B179" s="36"/>
      <c r="C179" s="37"/>
      <c r="D179" s="187" t="s">
        <v>142</v>
      </c>
      <c r="E179" s="37"/>
      <c r="F179" s="188" t="s">
        <v>943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84</v>
      </c>
    </row>
    <row r="180" spans="1:65" s="2" customFormat="1" ht="11.25">
      <c r="A180" s="35"/>
      <c r="B180" s="36"/>
      <c r="C180" s="37"/>
      <c r="D180" s="192" t="s">
        <v>144</v>
      </c>
      <c r="E180" s="37"/>
      <c r="F180" s="193" t="s">
        <v>944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144</v>
      </c>
      <c r="AU180" s="18" t="s">
        <v>84</v>
      </c>
    </row>
    <row r="181" spans="1:65" s="2" customFormat="1" ht="21.75" customHeight="1">
      <c r="A181" s="35"/>
      <c r="B181" s="36"/>
      <c r="C181" s="174" t="s">
        <v>361</v>
      </c>
      <c r="D181" s="174" t="s">
        <v>135</v>
      </c>
      <c r="E181" s="175" t="s">
        <v>945</v>
      </c>
      <c r="F181" s="176" t="s">
        <v>946</v>
      </c>
      <c r="G181" s="177" t="s">
        <v>268</v>
      </c>
      <c r="H181" s="178">
        <v>68</v>
      </c>
      <c r="I181" s="179"/>
      <c r="J181" s="180">
        <f>ROUND(I181*H181,2)</f>
        <v>0</v>
      </c>
      <c r="K181" s="176" t="s">
        <v>139</v>
      </c>
      <c r="L181" s="40"/>
      <c r="M181" s="181" t="s">
        <v>19</v>
      </c>
      <c r="N181" s="182" t="s">
        <v>45</v>
      </c>
      <c r="O181" s="65"/>
      <c r="P181" s="183">
        <f>O181*H181</f>
        <v>0</v>
      </c>
      <c r="Q181" s="183">
        <v>1.0000000000000001E-5</v>
      </c>
      <c r="R181" s="183">
        <f>Q181*H181</f>
        <v>6.8000000000000005E-4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257</v>
      </c>
      <c r="AT181" s="185" t="s">
        <v>135</v>
      </c>
      <c r="AU181" s="185" t="s">
        <v>84</v>
      </c>
      <c r="AY181" s="18" t="s">
        <v>132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82</v>
      </c>
      <c r="BK181" s="186">
        <f>ROUND(I181*H181,2)</f>
        <v>0</v>
      </c>
      <c r="BL181" s="18" t="s">
        <v>257</v>
      </c>
      <c r="BM181" s="185" t="s">
        <v>947</v>
      </c>
    </row>
    <row r="182" spans="1:65" s="2" customFormat="1" ht="19.5">
      <c r="A182" s="35"/>
      <c r="B182" s="36"/>
      <c r="C182" s="37"/>
      <c r="D182" s="187" t="s">
        <v>142</v>
      </c>
      <c r="E182" s="37"/>
      <c r="F182" s="188" t="s">
        <v>948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142</v>
      </c>
      <c r="AU182" s="18" t="s">
        <v>84</v>
      </c>
    </row>
    <row r="183" spans="1:65" s="2" customFormat="1" ht="11.25">
      <c r="A183" s="35"/>
      <c r="B183" s="36"/>
      <c r="C183" s="37"/>
      <c r="D183" s="192" t="s">
        <v>144</v>
      </c>
      <c r="E183" s="37"/>
      <c r="F183" s="193" t="s">
        <v>949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144</v>
      </c>
      <c r="AU183" s="18" t="s">
        <v>84</v>
      </c>
    </row>
    <row r="184" spans="1:65" s="2" customFormat="1" ht="24.2" customHeight="1">
      <c r="A184" s="35"/>
      <c r="B184" s="36"/>
      <c r="C184" s="174" t="s">
        <v>368</v>
      </c>
      <c r="D184" s="174" t="s">
        <v>135</v>
      </c>
      <c r="E184" s="175" t="s">
        <v>950</v>
      </c>
      <c r="F184" s="176" t="s">
        <v>951</v>
      </c>
      <c r="G184" s="177" t="s">
        <v>458</v>
      </c>
      <c r="H184" s="178">
        <v>4</v>
      </c>
      <c r="I184" s="179"/>
      <c r="J184" s="180">
        <f>ROUND(I184*H184,2)</f>
        <v>0</v>
      </c>
      <c r="K184" s="176" t="s">
        <v>139</v>
      </c>
      <c r="L184" s="40"/>
      <c r="M184" s="181" t="s">
        <v>19</v>
      </c>
      <c r="N184" s="182" t="s">
        <v>45</v>
      </c>
      <c r="O184" s="65"/>
      <c r="P184" s="183">
        <f>O184*H184</f>
        <v>0</v>
      </c>
      <c r="Q184" s="183">
        <v>6.4799999999999996E-3</v>
      </c>
      <c r="R184" s="183">
        <f>Q184*H184</f>
        <v>2.5919999999999999E-2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257</v>
      </c>
      <c r="AT184" s="185" t="s">
        <v>135</v>
      </c>
      <c r="AU184" s="185" t="s">
        <v>84</v>
      </c>
      <c r="AY184" s="18" t="s">
        <v>132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82</v>
      </c>
      <c r="BK184" s="186">
        <f>ROUND(I184*H184,2)</f>
        <v>0</v>
      </c>
      <c r="BL184" s="18" t="s">
        <v>257</v>
      </c>
      <c r="BM184" s="185" t="s">
        <v>952</v>
      </c>
    </row>
    <row r="185" spans="1:65" s="2" customFormat="1" ht="19.5">
      <c r="A185" s="35"/>
      <c r="B185" s="36"/>
      <c r="C185" s="37"/>
      <c r="D185" s="187" t="s">
        <v>142</v>
      </c>
      <c r="E185" s="37"/>
      <c r="F185" s="188" t="s">
        <v>953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142</v>
      </c>
      <c r="AU185" s="18" t="s">
        <v>84</v>
      </c>
    </row>
    <row r="186" spans="1:65" s="2" customFormat="1" ht="11.25">
      <c r="A186" s="35"/>
      <c r="B186" s="36"/>
      <c r="C186" s="37"/>
      <c r="D186" s="192" t="s">
        <v>144</v>
      </c>
      <c r="E186" s="37"/>
      <c r="F186" s="193" t="s">
        <v>954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144</v>
      </c>
      <c r="AU186" s="18" t="s">
        <v>84</v>
      </c>
    </row>
    <row r="187" spans="1:65" s="2" customFormat="1" ht="21.75" customHeight="1">
      <c r="A187" s="35"/>
      <c r="B187" s="36"/>
      <c r="C187" s="174" t="s">
        <v>371</v>
      </c>
      <c r="D187" s="174" t="s">
        <v>135</v>
      </c>
      <c r="E187" s="175" t="s">
        <v>955</v>
      </c>
      <c r="F187" s="176" t="s">
        <v>956</v>
      </c>
      <c r="G187" s="177" t="s">
        <v>247</v>
      </c>
      <c r="H187" s="178">
        <v>8</v>
      </c>
      <c r="I187" s="179"/>
      <c r="J187" s="180">
        <f>ROUND(I187*H187,2)</f>
        <v>0</v>
      </c>
      <c r="K187" s="176" t="s">
        <v>139</v>
      </c>
      <c r="L187" s="40"/>
      <c r="M187" s="181" t="s">
        <v>19</v>
      </c>
      <c r="N187" s="182" t="s">
        <v>45</v>
      </c>
      <c r="O187" s="65"/>
      <c r="P187" s="183">
        <f>O187*H187</f>
        <v>0</v>
      </c>
      <c r="Q187" s="183">
        <v>1.5499999999999999E-3</v>
      </c>
      <c r="R187" s="183">
        <f>Q187*H187</f>
        <v>1.24E-2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257</v>
      </c>
      <c r="AT187" s="185" t="s">
        <v>135</v>
      </c>
      <c r="AU187" s="185" t="s">
        <v>84</v>
      </c>
      <c r="AY187" s="18" t="s">
        <v>132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82</v>
      </c>
      <c r="BK187" s="186">
        <f>ROUND(I187*H187,2)</f>
        <v>0</v>
      </c>
      <c r="BL187" s="18" t="s">
        <v>257</v>
      </c>
      <c r="BM187" s="185" t="s">
        <v>957</v>
      </c>
    </row>
    <row r="188" spans="1:65" s="2" customFormat="1" ht="19.5">
      <c r="A188" s="35"/>
      <c r="B188" s="36"/>
      <c r="C188" s="37"/>
      <c r="D188" s="187" t="s">
        <v>142</v>
      </c>
      <c r="E188" s="37"/>
      <c r="F188" s="188" t="s">
        <v>958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142</v>
      </c>
      <c r="AU188" s="18" t="s">
        <v>84</v>
      </c>
    </row>
    <row r="189" spans="1:65" s="2" customFormat="1" ht="11.25">
      <c r="A189" s="35"/>
      <c r="B189" s="36"/>
      <c r="C189" s="37"/>
      <c r="D189" s="192" t="s">
        <v>144</v>
      </c>
      <c r="E189" s="37"/>
      <c r="F189" s="193" t="s">
        <v>959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144</v>
      </c>
      <c r="AU189" s="18" t="s">
        <v>84</v>
      </c>
    </row>
    <row r="190" spans="1:65" s="2" customFormat="1" ht="24.2" customHeight="1">
      <c r="A190" s="35"/>
      <c r="B190" s="36"/>
      <c r="C190" s="174" t="s">
        <v>379</v>
      </c>
      <c r="D190" s="174" t="s">
        <v>135</v>
      </c>
      <c r="E190" s="175" t="s">
        <v>960</v>
      </c>
      <c r="F190" s="176" t="s">
        <v>961</v>
      </c>
      <c r="G190" s="177" t="s">
        <v>150</v>
      </c>
      <c r="H190" s="178">
        <v>0.13400000000000001</v>
      </c>
      <c r="I190" s="179"/>
      <c r="J190" s="180">
        <f>ROUND(I190*H190,2)</f>
        <v>0</v>
      </c>
      <c r="K190" s="176" t="s">
        <v>139</v>
      </c>
      <c r="L190" s="40"/>
      <c r="M190" s="181" t="s">
        <v>19</v>
      </c>
      <c r="N190" s="182" t="s">
        <v>45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257</v>
      </c>
      <c r="AT190" s="185" t="s">
        <v>135</v>
      </c>
      <c r="AU190" s="185" t="s">
        <v>84</v>
      </c>
      <c r="AY190" s="18" t="s">
        <v>132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82</v>
      </c>
      <c r="BK190" s="186">
        <f>ROUND(I190*H190,2)</f>
        <v>0</v>
      </c>
      <c r="BL190" s="18" t="s">
        <v>257</v>
      </c>
      <c r="BM190" s="185" t="s">
        <v>962</v>
      </c>
    </row>
    <row r="191" spans="1:65" s="2" customFormat="1" ht="29.25">
      <c r="A191" s="35"/>
      <c r="B191" s="36"/>
      <c r="C191" s="37"/>
      <c r="D191" s="187" t="s">
        <v>142</v>
      </c>
      <c r="E191" s="37"/>
      <c r="F191" s="188" t="s">
        <v>963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142</v>
      </c>
      <c r="AU191" s="18" t="s">
        <v>84</v>
      </c>
    </row>
    <row r="192" spans="1:65" s="2" customFormat="1" ht="11.25">
      <c r="A192" s="35"/>
      <c r="B192" s="36"/>
      <c r="C192" s="37"/>
      <c r="D192" s="192" t="s">
        <v>144</v>
      </c>
      <c r="E192" s="37"/>
      <c r="F192" s="193" t="s">
        <v>964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144</v>
      </c>
      <c r="AU192" s="18" t="s">
        <v>84</v>
      </c>
    </row>
    <row r="193" spans="1:65" s="2" customFormat="1" ht="24.2" customHeight="1">
      <c r="A193" s="35"/>
      <c r="B193" s="36"/>
      <c r="C193" s="174" t="s">
        <v>384</v>
      </c>
      <c r="D193" s="174" t="s">
        <v>135</v>
      </c>
      <c r="E193" s="175" t="s">
        <v>965</v>
      </c>
      <c r="F193" s="176" t="s">
        <v>966</v>
      </c>
      <c r="G193" s="177" t="s">
        <v>150</v>
      </c>
      <c r="H193" s="178">
        <v>0.13400000000000001</v>
      </c>
      <c r="I193" s="179"/>
      <c r="J193" s="180">
        <f>ROUND(I193*H193,2)</f>
        <v>0</v>
      </c>
      <c r="K193" s="176" t="s">
        <v>139</v>
      </c>
      <c r="L193" s="40"/>
      <c r="M193" s="181" t="s">
        <v>19</v>
      </c>
      <c r="N193" s="182" t="s">
        <v>45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257</v>
      </c>
      <c r="AT193" s="185" t="s">
        <v>135</v>
      </c>
      <c r="AU193" s="185" t="s">
        <v>84</v>
      </c>
      <c r="AY193" s="18" t="s">
        <v>132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82</v>
      </c>
      <c r="BK193" s="186">
        <f>ROUND(I193*H193,2)</f>
        <v>0</v>
      </c>
      <c r="BL193" s="18" t="s">
        <v>257</v>
      </c>
      <c r="BM193" s="185" t="s">
        <v>967</v>
      </c>
    </row>
    <row r="194" spans="1:65" s="2" customFormat="1" ht="29.25">
      <c r="A194" s="35"/>
      <c r="B194" s="36"/>
      <c r="C194" s="37"/>
      <c r="D194" s="187" t="s">
        <v>142</v>
      </c>
      <c r="E194" s="37"/>
      <c r="F194" s="188" t="s">
        <v>968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142</v>
      </c>
      <c r="AU194" s="18" t="s">
        <v>84</v>
      </c>
    </row>
    <row r="195" spans="1:65" s="2" customFormat="1" ht="11.25">
      <c r="A195" s="35"/>
      <c r="B195" s="36"/>
      <c r="C195" s="37"/>
      <c r="D195" s="192" t="s">
        <v>144</v>
      </c>
      <c r="E195" s="37"/>
      <c r="F195" s="193" t="s">
        <v>969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144</v>
      </c>
      <c r="AU195" s="18" t="s">
        <v>84</v>
      </c>
    </row>
    <row r="196" spans="1:65" s="12" customFormat="1" ht="22.9" customHeight="1">
      <c r="B196" s="158"/>
      <c r="C196" s="159"/>
      <c r="D196" s="160" t="s">
        <v>73</v>
      </c>
      <c r="E196" s="172" t="s">
        <v>970</v>
      </c>
      <c r="F196" s="172" t="s">
        <v>971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SUM(P197:P300)</f>
        <v>0</v>
      </c>
      <c r="Q196" s="166"/>
      <c r="R196" s="167">
        <f>SUM(R197:R300)</f>
        <v>0.34059000000000006</v>
      </c>
      <c r="S196" s="166"/>
      <c r="T196" s="168">
        <f>SUM(T197:T300)</f>
        <v>0.32343</v>
      </c>
      <c r="AR196" s="169" t="s">
        <v>84</v>
      </c>
      <c r="AT196" s="170" t="s">
        <v>73</v>
      </c>
      <c r="AU196" s="170" t="s">
        <v>82</v>
      </c>
      <c r="AY196" s="169" t="s">
        <v>132</v>
      </c>
      <c r="BK196" s="171">
        <f>SUM(BK197:BK300)</f>
        <v>0</v>
      </c>
    </row>
    <row r="197" spans="1:65" s="2" customFormat="1" ht="16.5" customHeight="1">
      <c r="A197" s="35"/>
      <c r="B197" s="36"/>
      <c r="C197" s="174" t="s">
        <v>390</v>
      </c>
      <c r="D197" s="174" t="s">
        <v>135</v>
      </c>
      <c r="E197" s="175" t="s">
        <v>972</v>
      </c>
      <c r="F197" s="176" t="s">
        <v>973</v>
      </c>
      <c r="G197" s="177" t="s">
        <v>458</v>
      </c>
      <c r="H197" s="178">
        <v>5</v>
      </c>
      <c r="I197" s="179"/>
      <c r="J197" s="180">
        <f>ROUND(I197*H197,2)</f>
        <v>0</v>
      </c>
      <c r="K197" s="176" t="s">
        <v>139</v>
      </c>
      <c r="L197" s="40"/>
      <c r="M197" s="181" t="s">
        <v>19</v>
      </c>
      <c r="N197" s="182" t="s">
        <v>45</v>
      </c>
      <c r="O197" s="65"/>
      <c r="P197" s="183">
        <f>O197*H197</f>
        <v>0</v>
      </c>
      <c r="Q197" s="183">
        <v>0</v>
      </c>
      <c r="R197" s="183">
        <f>Q197*H197</f>
        <v>0</v>
      </c>
      <c r="S197" s="183">
        <v>3.4200000000000001E-2</v>
      </c>
      <c r="T197" s="184">
        <f>S197*H197</f>
        <v>0.17100000000000001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257</v>
      </c>
      <c r="AT197" s="185" t="s">
        <v>135</v>
      </c>
      <c r="AU197" s="185" t="s">
        <v>84</v>
      </c>
      <c r="AY197" s="18" t="s">
        <v>132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82</v>
      </c>
      <c r="BK197" s="186">
        <f>ROUND(I197*H197,2)</f>
        <v>0</v>
      </c>
      <c r="BL197" s="18" t="s">
        <v>257</v>
      </c>
      <c r="BM197" s="185" t="s">
        <v>974</v>
      </c>
    </row>
    <row r="198" spans="1:65" s="2" customFormat="1" ht="11.25">
      <c r="A198" s="35"/>
      <c r="B198" s="36"/>
      <c r="C198" s="37"/>
      <c r="D198" s="187" t="s">
        <v>142</v>
      </c>
      <c r="E198" s="37"/>
      <c r="F198" s="188" t="s">
        <v>975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142</v>
      </c>
      <c r="AU198" s="18" t="s">
        <v>84</v>
      </c>
    </row>
    <row r="199" spans="1:65" s="2" customFormat="1" ht="11.25">
      <c r="A199" s="35"/>
      <c r="B199" s="36"/>
      <c r="C199" s="37"/>
      <c r="D199" s="192" t="s">
        <v>144</v>
      </c>
      <c r="E199" s="37"/>
      <c r="F199" s="193" t="s">
        <v>976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144</v>
      </c>
      <c r="AU199" s="18" t="s">
        <v>84</v>
      </c>
    </row>
    <row r="200" spans="1:65" s="2" customFormat="1" ht="21.75" customHeight="1">
      <c r="A200" s="35"/>
      <c r="B200" s="36"/>
      <c r="C200" s="174" t="s">
        <v>395</v>
      </c>
      <c r="D200" s="174" t="s">
        <v>135</v>
      </c>
      <c r="E200" s="175" t="s">
        <v>977</v>
      </c>
      <c r="F200" s="176" t="s">
        <v>978</v>
      </c>
      <c r="G200" s="177" t="s">
        <v>247</v>
      </c>
      <c r="H200" s="178">
        <v>7</v>
      </c>
      <c r="I200" s="179"/>
      <c r="J200" s="180">
        <f>ROUND(I200*H200,2)</f>
        <v>0</v>
      </c>
      <c r="K200" s="176" t="s">
        <v>139</v>
      </c>
      <c r="L200" s="40"/>
      <c r="M200" s="181" t="s">
        <v>19</v>
      </c>
      <c r="N200" s="182" t="s">
        <v>45</v>
      </c>
      <c r="O200" s="65"/>
      <c r="P200" s="183">
        <f>O200*H200</f>
        <v>0</v>
      </c>
      <c r="Q200" s="183">
        <v>2.47E-3</v>
      </c>
      <c r="R200" s="183">
        <f>Q200*H200</f>
        <v>1.729E-2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257</v>
      </c>
      <c r="AT200" s="185" t="s">
        <v>135</v>
      </c>
      <c r="AU200" s="185" t="s">
        <v>84</v>
      </c>
      <c r="AY200" s="18" t="s">
        <v>132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82</v>
      </c>
      <c r="BK200" s="186">
        <f>ROUND(I200*H200,2)</f>
        <v>0</v>
      </c>
      <c r="BL200" s="18" t="s">
        <v>257</v>
      </c>
      <c r="BM200" s="185" t="s">
        <v>979</v>
      </c>
    </row>
    <row r="201" spans="1:65" s="2" customFormat="1" ht="19.5">
      <c r="A201" s="35"/>
      <c r="B201" s="36"/>
      <c r="C201" s="37"/>
      <c r="D201" s="187" t="s">
        <v>142</v>
      </c>
      <c r="E201" s="37"/>
      <c r="F201" s="188" t="s">
        <v>980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142</v>
      </c>
      <c r="AU201" s="18" t="s">
        <v>84</v>
      </c>
    </row>
    <row r="202" spans="1:65" s="2" customFormat="1" ht="11.25">
      <c r="A202" s="35"/>
      <c r="B202" s="36"/>
      <c r="C202" s="37"/>
      <c r="D202" s="192" t="s">
        <v>144</v>
      </c>
      <c r="E202" s="37"/>
      <c r="F202" s="193" t="s">
        <v>981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144</v>
      </c>
      <c r="AU202" s="18" t="s">
        <v>84</v>
      </c>
    </row>
    <row r="203" spans="1:65" s="2" customFormat="1" ht="24.2" customHeight="1">
      <c r="A203" s="35"/>
      <c r="B203" s="36"/>
      <c r="C203" s="205" t="s">
        <v>400</v>
      </c>
      <c r="D203" s="205" t="s">
        <v>155</v>
      </c>
      <c r="E203" s="206" t="s">
        <v>982</v>
      </c>
      <c r="F203" s="207" t="s">
        <v>983</v>
      </c>
      <c r="G203" s="208" t="s">
        <v>247</v>
      </c>
      <c r="H203" s="209">
        <v>6</v>
      </c>
      <c r="I203" s="210"/>
      <c r="J203" s="211">
        <f>ROUND(I203*H203,2)</f>
        <v>0</v>
      </c>
      <c r="K203" s="207" t="s">
        <v>139</v>
      </c>
      <c r="L203" s="212"/>
      <c r="M203" s="213" t="s">
        <v>19</v>
      </c>
      <c r="N203" s="214" t="s">
        <v>45</v>
      </c>
      <c r="O203" s="65"/>
      <c r="P203" s="183">
        <f>O203*H203</f>
        <v>0</v>
      </c>
      <c r="Q203" s="183">
        <v>1.4999999999999999E-2</v>
      </c>
      <c r="R203" s="183">
        <f>Q203*H203</f>
        <v>0.09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371</v>
      </c>
      <c r="AT203" s="185" t="s">
        <v>155</v>
      </c>
      <c r="AU203" s="185" t="s">
        <v>84</v>
      </c>
      <c r="AY203" s="18" t="s">
        <v>132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82</v>
      </c>
      <c r="BK203" s="186">
        <f>ROUND(I203*H203,2)</f>
        <v>0</v>
      </c>
      <c r="BL203" s="18" t="s">
        <v>257</v>
      </c>
      <c r="BM203" s="185" t="s">
        <v>984</v>
      </c>
    </row>
    <row r="204" spans="1:65" s="2" customFormat="1" ht="19.5">
      <c r="A204" s="35"/>
      <c r="B204" s="36"/>
      <c r="C204" s="37"/>
      <c r="D204" s="187" t="s">
        <v>142</v>
      </c>
      <c r="E204" s="37"/>
      <c r="F204" s="188" t="s">
        <v>983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142</v>
      </c>
      <c r="AU204" s="18" t="s">
        <v>84</v>
      </c>
    </row>
    <row r="205" spans="1:65" s="2" customFormat="1" ht="11.25">
      <c r="A205" s="35"/>
      <c r="B205" s="36"/>
      <c r="C205" s="37"/>
      <c r="D205" s="192" t="s">
        <v>144</v>
      </c>
      <c r="E205" s="37"/>
      <c r="F205" s="193" t="s">
        <v>985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144</v>
      </c>
      <c r="AU205" s="18" t="s">
        <v>84</v>
      </c>
    </row>
    <row r="206" spans="1:65" s="2" customFormat="1" ht="24.2" customHeight="1">
      <c r="A206" s="35"/>
      <c r="B206" s="36"/>
      <c r="C206" s="205" t="s">
        <v>406</v>
      </c>
      <c r="D206" s="205" t="s">
        <v>155</v>
      </c>
      <c r="E206" s="206" t="s">
        <v>986</v>
      </c>
      <c r="F206" s="207" t="s">
        <v>987</v>
      </c>
      <c r="G206" s="208" t="s">
        <v>247</v>
      </c>
      <c r="H206" s="209">
        <v>1</v>
      </c>
      <c r="I206" s="210"/>
      <c r="J206" s="211">
        <f>ROUND(I206*H206,2)</f>
        <v>0</v>
      </c>
      <c r="K206" s="207" t="s">
        <v>139</v>
      </c>
      <c r="L206" s="212"/>
      <c r="M206" s="213" t="s">
        <v>19</v>
      </c>
      <c r="N206" s="214" t="s">
        <v>45</v>
      </c>
      <c r="O206" s="65"/>
      <c r="P206" s="183">
        <f>O206*H206</f>
        <v>0</v>
      </c>
      <c r="Q206" s="183">
        <v>2.1899999999999999E-2</v>
      </c>
      <c r="R206" s="183">
        <f>Q206*H206</f>
        <v>2.1899999999999999E-2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371</v>
      </c>
      <c r="AT206" s="185" t="s">
        <v>155</v>
      </c>
      <c r="AU206" s="185" t="s">
        <v>84</v>
      </c>
      <c r="AY206" s="18" t="s">
        <v>132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82</v>
      </c>
      <c r="BK206" s="186">
        <f>ROUND(I206*H206,2)</f>
        <v>0</v>
      </c>
      <c r="BL206" s="18" t="s">
        <v>257</v>
      </c>
      <c r="BM206" s="185" t="s">
        <v>988</v>
      </c>
    </row>
    <row r="207" spans="1:65" s="2" customFormat="1" ht="19.5">
      <c r="A207" s="35"/>
      <c r="B207" s="36"/>
      <c r="C207" s="37"/>
      <c r="D207" s="187" t="s">
        <v>142</v>
      </c>
      <c r="E207" s="37"/>
      <c r="F207" s="188" t="s">
        <v>987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142</v>
      </c>
      <c r="AU207" s="18" t="s">
        <v>84</v>
      </c>
    </row>
    <row r="208" spans="1:65" s="2" customFormat="1" ht="11.25">
      <c r="A208" s="35"/>
      <c r="B208" s="36"/>
      <c r="C208" s="37"/>
      <c r="D208" s="192" t="s">
        <v>144</v>
      </c>
      <c r="E208" s="37"/>
      <c r="F208" s="193" t="s">
        <v>989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144</v>
      </c>
      <c r="AU208" s="18" t="s">
        <v>84</v>
      </c>
    </row>
    <row r="209" spans="1:65" s="2" customFormat="1" ht="16.5" customHeight="1">
      <c r="A209" s="35"/>
      <c r="B209" s="36"/>
      <c r="C209" s="205" t="s">
        <v>411</v>
      </c>
      <c r="D209" s="205" t="s">
        <v>155</v>
      </c>
      <c r="E209" s="206" t="s">
        <v>990</v>
      </c>
      <c r="F209" s="207" t="s">
        <v>991</v>
      </c>
      <c r="G209" s="208" t="s">
        <v>992</v>
      </c>
      <c r="H209" s="209">
        <v>7</v>
      </c>
      <c r="I209" s="210"/>
      <c r="J209" s="211">
        <f>ROUND(I209*H209,2)</f>
        <v>0</v>
      </c>
      <c r="K209" s="207" t="s">
        <v>139</v>
      </c>
      <c r="L209" s="212"/>
      <c r="M209" s="213" t="s">
        <v>19</v>
      </c>
      <c r="N209" s="214" t="s">
        <v>45</v>
      </c>
      <c r="O209" s="65"/>
      <c r="P209" s="183">
        <f>O209*H209</f>
        <v>0</v>
      </c>
      <c r="Q209" s="183">
        <v>3.0000000000000001E-5</v>
      </c>
      <c r="R209" s="183">
        <f>Q209*H209</f>
        <v>2.1000000000000001E-4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371</v>
      </c>
      <c r="AT209" s="185" t="s">
        <v>155</v>
      </c>
      <c r="AU209" s="185" t="s">
        <v>84</v>
      </c>
      <c r="AY209" s="18" t="s">
        <v>132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82</v>
      </c>
      <c r="BK209" s="186">
        <f>ROUND(I209*H209,2)</f>
        <v>0</v>
      </c>
      <c r="BL209" s="18" t="s">
        <v>257</v>
      </c>
      <c r="BM209" s="185" t="s">
        <v>993</v>
      </c>
    </row>
    <row r="210" spans="1:65" s="2" customFormat="1" ht="11.25">
      <c r="A210" s="35"/>
      <c r="B210" s="36"/>
      <c r="C210" s="37"/>
      <c r="D210" s="187" t="s">
        <v>142</v>
      </c>
      <c r="E210" s="37"/>
      <c r="F210" s="188" t="s">
        <v>991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142</v>
      </c>
      <c r="AU210" s="18" t="s">
        <v>84</v>
      </c>
    </row>
    <row r="211" spans="1:65" s="2" customFormat="1" ht="11.25">
      <c r="A211" s="35"/>
      <c r="B211" s="36"/>
      <c r="C211" s="37"/>
      <c r="D211" s="192" t="s">
        <v>144</v>
      </c>
      <c r="E211" s="37"/>
      <c r="F211" s="193" t="s">
        <v>994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144</v>
      </c>
      <c r="AU211" s="18" t="s">
        <v>84</v>
      </c>
    </row>
    <row r="212" spans="1:65" s="2" customFormat="1" ht="16.5" customHeight="1">
      <c r="A212" s="35"/>
      <c r="B212" s="36"/>
      <c r="C212" s="205" t="s">
        <v>416</v>
      </c>
      <c r="D212" s="205" t="s">
        <v>155</v>
      </c>
      <c r="E212" s="206" t="s">
        <v>995</v>
      </c>
      <c r="F212" s="207" t="s">
        <v>996</v>
      </c>
      <c r="G212" s="208" t="s">
        <v>247</v>
      </c>
      <c r="H212" s="209">
        <v>7</v>
      </c>
      <c r="I212" s="210"/>
      <c r="J212" s="211">
        <f>ROUND(I212*H212,2)</f>
        <v>0</v>
      </c>
      <c r="K212" s="207" t="s">
        <v>139</v>
      </c>
      <c r="L212" s="212"/>
      <c r="M212" s="213" t="s">
        <v>19</v>
      </c>
      <c r="N212" s="214" t="s">
        <v>45</v>
      </c>
      <c r="O212" s="65"/>
      <c r="P212" s="183">
        <f>O212*H212</f>
        <v>0</v>
      </c>
      <c r="Q212" s="183">
        <v>2.2000000000000001E-3</v>
      </c>
      <c r="R212" s="183">
        <f>Q212*H212</f>
        <v>1.54E-2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371</v>
      </c>
      <c r="AT212" s="185" t="s">
        <v>155</v>
      </c>
      <c r="AU212" s="185" t="s">
        <v>84</v>
      </c>
      <c r="AY212" s="18" t="s">
        <v>132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82</v>
      </c>
      <c r="BK212" s="186">
        <f>ROUND(I212*H212,2)</f>
        <v>0</v>
      </c>
      <c r="BL212" s="18" t="s">
        <v>257</v>
      </c>
      <c r="BM212" s="185" t="s">
        <v>997</v>
      </c>
    </row>
    <row r="213" spans="1:65" s="2" customFormat="1" ht="11.25">
      <c r="A213" s="35"/>
      <c r="B213" s="36"/>
      <c r="C213" s="37"/>
      <c r="D213" s="187" t="s">
        <v>142</v>
      </c>
      <c r="E213" s="37"/>
      <c r="F213" s="188" t="s">
        <v>996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142</v>
      </c>
      <c r="AU213" s="18" t="s">
        <v>84</v>
      </c>
    </row>
    <row r="214" spans="1:65" s="2" customFormat="1" ht="11.25">
      <c r="A214" s="35"/>
      <c r="B214" s="36"/>
      <c r="C214" s="37"/>
      <c r="D214" s="192" t="s">
        <v>144</v>
      </c>
      <c r="E214" s="37"/>
      <c r="F214" s="193" t="s">
        <v>998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144</v>
      </c>
      <c r="AU214" s="18" t="s">
        <v>84</v>
      </c>
    </row>
    <row r="215" spans="1:65" s="2" customFormat="1" ht="16.5" customHeight="1">
      <c r="A215" s="35"/>
      <c r="B215" s="36"/>
      <c r="C215" s="174" t="s">
        <v>420</v>
      </c>
      <c r="D215" s="174" t="s">
        <v>135</v>
      </c>
      <c r="E215" s="175" t="s">
        <v>999</v>
      </c>
      <c r="F215" s="176" t="s">
        <v>1000</v>
      </c>
      <c r="G215" s="177" t="s">
        <v>458</v>
      </c>
      <c r="H215" s="178">
        <v>6</v>
      </c>
      <c r="I215" s="179"/>
      <c r="J215" s="180">
        <f>ROUND(I215*H215,2)</f>
        <v>0</v>
      </c>
      <c r="K215" s="176" t="s">
        <v>139</v>
      </c>
      <c r="L215" s="40"/>
      <c r="M215" s="181" t="s">
        <v>19</v>
      </c>
      <c r="N215" s="182" t="s">
        <v>45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1.9460000000000002E-2</v>
      </c>
      <c r="T215" s="184">
        <f>S215*H215</f>
        <v>0.11676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257</v>
      </c>
      <c r="AT215" s="185" t="s">
        <v>135</v>
      </c>
      <c r="AU215" s="185" t="s">
        <v>84</v>
      </c>
      <c r="AY215" s="18" t="s">
        <v>132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82</v>
      </c>
      <c r="BK215" s="186">
        <f>ROUND(I215*H215,2)</f>
        <v>0</v>
      </c>
      <c r="BL215" s="18" t="s">
        <v>257</v>
      </c>
      <c r="BM215" s="185" t="s">
        <v>1001</v>
      </c>
    </row>
    <row r="216" spans="1:65" s="2" customFormat="1" ht="11.25">
      <c r="A216" s="35"/>
      <c r="B216" s="36"/>
      <c r="C216" s="37"/>
      <c r="D216" s="187" t="s">
        <v>142</v>
      </c>
      <c r="E216" s="37"/>
      <c r="F216" s="188" t="s">
        <v>1002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142</v>
      </c>
      <c r="AU216" s="18" t="s">
        <v>84</v>
      </c>
    </row>
    <row r="217" spans="1:65" s="2" customFormat="1" ht="11.25">
      <c r="A217" s="35"/>
      <c r="B217" s="36"/>
      <c r="C217" s="37"/>
      <c r="D217" s="192" t="s">
        <v>144</v>
      </c>
      <c r="E217" s="37"/>
      <c r="F217" s="193" t="s">
        <v>1003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144</v>
      </c>
      <c r="AU217" s="18" t="s">
        <v>84</v>
      </c>
    </row>
    <row r="218" spans="1:65" s="2" customFormat="1" ht="21.75" customHeight="1">
      <c r="A218" s="35"/>
      <c r="B218" s="36"/>
      <c r="C218" s="174" t="s">
        <v>426</v>
      </c>
      <c r="D218" s="174" t="s">
        <v>135</v>
      </c>
      <c r="E218" s="175" t="s">
        <v>1004</v>
      </c>
      <c r="F218" s="176" t="s">
        <v>1005</v>
      </c>
      <c r="G218" s="177" t="s">
        <v>458</v>
      </c>
      <c r="H218" s="178">
        <v>7</v>
      </c>
      <c r="I218" s="179"/>
      <c r="J218" s="180">
        <f>ROUND(I218*H218,2)</f>
        <v>0</v>
      </c>
      <c r="K218" s="176" t="s">
        <v>139</v>
      </c>
      <c r="L218" s="40"/>
      <c r="M218" s="181" t="s">
        <v>19</v>
      </c>
      <c r="N218" s="182" t="s">
        <v>45</v>
      </c>
      <c r="O218" s="65"/>
      <c r="P218" s="183">
        <f>O218*H218</f>
        <v>0</v>
      </c>
      <c r="Q218" s="183">
        <v>1.73E-3</v>
      </c>
      <c r="R218" s="183">
        <f>Q218*H218</f>
        <v>1.2109999999999999E-2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257</v>
      </c>
      <c r="AT218" s="185" t="s">
        <v>135</v>
      </c>
      <c r="AU218" s="185" t="s">
        <v>84</v>
      </c>
      <c r="AY218" s="18" t="s">
        <v>132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82</v>
      </c>
      <c r="BK218" s="186">
        <f>ROUND(I218*H218,2)</f>
        <v>0</v>
      </c>
      <c r="BL218" s="18" t="s">
        <v>257</v>
      </c>
      <c r="BM218" s="185" t="s">
        <v>1006</v>
      </c>
    </row>
    <row r="219" spans="1:65" s="2" customFormat="1" ht="11.25">
      <c r="A219" s="35"/>
      <c r="B219" s="36"/>
      <c r="C219" s="37"/>
      <c r="D219" s="187" t="s">
        <v>142</v>
      </c>
      <c r="E219" s="37"/>
      <c r="F219" s="188" t="s">
        <v>1007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142</v>
      </c>
      <c r="AU219" s="18" t="s">
        <v>84</v>
      </c>
    </row>
    <row r="220" spans="1:65" s="2" customFormat="1" ht="11.25">
      <c r="A220" s="35"/>
      <c r="B220" s="36"/>
      <c r="C220" s="37"/>
      <c r="D220" s="192" t="s">
        <v>144</v>
      </c>
      <c r="E220" s="37"/>
      <c r="F220" s="193" t="s">
        <v>1008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144</v>
      </c>
      <c r="AU220" s="18" t="s">
        <v>84</v>
      </c>
    </row>
    <row r="221" spans="1:65" s="2" customFormat="1" ht="16.5" customHeight="1">
      <c r="A221" s="35"/>
      <c r="B221" s="36"/>
      <c r="C221" s="205" t="s">
        <v>431</v>
      </c>
      <c r="D221" s="205" t="s">
        <v>155</v>
      </c>
      <c r="E221" s="206" t="s">
        <v>1009</v>
      </c>
      <c r="F221" s="207" t="s">
        <v>1010</v>
      </c>
      <c r="G221" s="208" t="s">
        <v>247</v>
      </c>
      <c r="H221" s="209">
        <v>1</v>
      </c>
      <c r="I221" s="210"/>
      <c r="J221" s="211">
        <f>ROUND(I221*H221,2)</f>
        <v>0</v>
      </c>
      <c r="K221" s="207" t="s">
        <v>139</v>
      </c>
      <c r="L221" s="212"/>
      <c r="M221" s="213" t="s">
        <v>19</v>
      </c>
      <c r="N221" s="214" t="s">
        <v>45</v>
      </c>
      <c r="O221" s="65"/>
      <c r="P221" s="183">
        <f>O221*H221</f>
        <v>0</v>
      </c>
      <c r="Q221" s="183">
        <v>1.2E-2</v>
      </c>
      <c r="R221" s="183">
        <f>Q221*H221</f>
        <v>1.2E-2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371</v>
      </c>
      <c r="AT221" s="185" t="s">
        <v>155</v>
      </c>
      <c r="AU221" s="185" t="s">
        <v>84</v>
      </c>
      <c r="AY221" s="18" t="s">
        <v>132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82</v>
      </c>
      <c r="BK221" s="186">
        <f>ROUND(I221*H221,2)</f>
        <v>0</v>
      </c>
      <c r="BL221" s="18" t="s">
        <v>257</v>
      </c>
      <c r="BM221" s="185" t="s">
        <v>1011</v>
      </c>
    </row>
    <row r="222" spans="1:65" s="2" customFormat="1" ht="11.25">
      <c r="A222" s="35"/>
      <c r="B222" s="36"/>
      <c r="C222" s="37"/>
      <c r="D222" s="187" t="s">
        <v>142</v>
      </c>
      <c r="E222" s="37"/>
      <c r="F222" s="188" t="s">
        <v>1010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142</v>
      </c>
      <c r="AU222" s="18" t="s">
        <v>84</v>
      </c>
    </row>
    <row r="223" spans="1:65" s="2" customFormat="1" ht="11.25">
      <c r="A223" s="35"/>
      <c r="B223" s="36"/>
      <c r="C223" s="37"/>
      <c r="D223" s="192" t="s">
        <v>144</v>
      </c>
      <c r="E223" s="37"/>
      <c r="F223" s="193" t="s">
        <v>1012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144</v>
      </c>
      <c r="AU223" s="18" t="s">
        <v>84</v>
      </c>
    </row>
    <row r="224" spans="1:65" s="2" customFormat="1" ht="24.2" customHeight="1">
      <c r="A224" s="35"/>
      <c r="B224" s="36"/>
      <c r="C224" s="205" t="s">
        <v>437</v>
      </c>
      <c r="D224" s="205" t="s">
        <v>155</v>
      </c>
      <c r="E224" s="206" t="s">
        <v>1013</v>
      </c>
      <c r="F224" s="207" t="s">
        <v>1014</v>
      </c>
      <c r="G224" s="208" t="s">
        <v>247</v>
      </c>
      <c r="H224" s="209">
        <v>1</v>
      </c>
      <c r="I224" s="210"/>
      <c r="J224" s="211">
        <f>ROUND(I224*H224,2)</f>
        <v>0</v>
      </c>
      <c r="K224" s="207" t="s">
        <v>139</v>
      </c>
      <c r="L224" s="212"/>
      <c r="M224" s="213" t="s">
        <v>19</v>
      </c>
      <c r="N224" s="214" t="s">
        <v>45</v>
      </c>
      <c r="O224" s="65"/>
      <c r="P224" s="183">
        <f>O224*H224</f>
        <v>0</v>
      </c>
      <c r="Q224" s="183">
        <v>1.7600000000000001E-2</v>
      </c>
      <c r="R224" s="183">
        <f>Q224*H224</f>
        <v>1.7600000000000001E-2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371</v>
      </c>
      <c r="AT224" s="185" t="s">
        <v>155</v>
      </c>
      <c r="AU224" s="185" t="s">
        <v>84</v>
      </c>
      <c r="AY224" s="18" t="s">
        <v>132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82</v>
      </c>
      <c r="BK224" s="186">
        <f>ROUND(I224*H224,2)</f>
        <v>0</v>
      </c>
      <c r="BL224" s="18" t="s">
        <v>257</v>
      </c>
      <c r="BM224" s="185" t="s">
        <v>1015</v>
      </c>
    </row>
    <row r="225" spans="1:65" s="2" customFormat="1" ht="11.25">
      <c r="A225" s="35"/>
      <c r="B225" s="36"/>
      <c r="C225" s="37"/>
      <c r="D225" s="187" t="s">
        <v>142</v>
      </c>
      <c r="E225" s="37"/>
      <c r="F225" s="188" t="s">
        <v>1014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142</v>
      </c>
      <c r="AU225" s="18" t="s">
        <v>84</v>
      </c>
    </row>
    <row r="226" spans="1:65" s="2" customFormat="1" ht="11.25">
      <c r="A226" s="35"/>
      <c r="B226" s="36"/>
      <c r="C226" s="37"/>
      <c r="D226" s="192" t="s">
        <v>144</v>
      </c>
      <c r="E226" s="37"/>
      <c r="F226" s="193" t="s">
        <v>1016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144</v>
      </c>
      <c r="AU226" s="18" t="s">
        <v>84</v>
      </c>
    </row>
    <row r="227" spans="1:65" s="2" customFormat="1" ht="16.5" customHeight="1">
      <c r="A227" s="35"/>
      <c r="B227" s="36"/>
      <c r="C227" s="205" t="s">
        <v>442</v>
      </c>
      <c r="D227" s="205" t="s">
        <v>155</v>
      </c>
      <c r="E227" s="206" t="s">
        <v>1017</v>
      </c>
      <c r="F227" s="207" t="s">
        <v>1018</v>
      </c>
      <c r="G227" s="208" t="s">
        <v>247</v>
      </c>
      <c r="H227" s="209">
        <v>5</v>
      </c>
      <c r="I227" s="210"/>
      <c r="J227" s="211">
        <f>ROUND(I227*H227,2)</f>
        <v>0</v>
      </c>
      <c r="K227" s="207" t="s">
        <v>139</v>
      </c>
      <c r="L227" s="212"/>
      <c r="M227" s="213" t="s">
        <v>19</v>
      </c>
      <c r="N227" s="214" t="s">
        <v>45</v>
      </c>
      <c r="O227" s="65"/>
      <c r="P227" s="183">
        <f>O227*H227</f>
        <v>0</v>
      </c>
      <c r="Q227" s="183">
        <v>7.1999999999999998E-3</v>
      </c>
      <c r="R227" s="183">
        <f>Q227*H227</f>
        <v>3.5999999999999997E-2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371</v>
      </c>
      <c r="AT227" s="185" t="s">
        <v>155</v>
      </c>
      <c r="AU227" s="185" t="s">
        <v>84</v>
      </c>
      <c r="AY227" s="18" t="s">
        <v>132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82</v>
      </c>
      <c r="BK227" s="186">
        <f>ROUND(I227*H227,2)</f>
        <v>0</v>
      </c>
      <c r="BL227" s="18" t="s">
        <v>257</v>
      </c>
      <c r="BM227" s="185" t="s">
        <v>1019</v>
      </c>
    </row>
    <row r="228" spans="1:65" s="2" customFormat="1" ht="11.25">
      <c r="A228" s="35"/>
      <c r="B228" s="36"/>
      <c r="C228" s="37"/>
      <c r="D228" s="187" t="s">
        <v>142</v>
      </c>
      <c r="E228" s="37"/>
      <c r="F228" s="188" t="s">
        <v>1018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142</v>
      </c>
      <c r="AU228" s="18" t="s">
        <v>84</v>
      </c>
    </row>
    <row r="229" spans="1:65" s="2" customFormat="1" ht="11.25">
      <c r="A229" s="35"/>
      <c r="B229" s="36"/>
      <c r="C229" s="37"/>
      <c r="D229" s="192" t="s">
        <v>144</v>
      </c>
      <c r="E229" s="37"/>
      <c r="F229" s="193" t="s">
        <v>1020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144</v>
      </c>
      <c r="AU229" s="18" t="s">
        <v>84</v>
      </c>
    </row>
    <row r="230" spans="1:65" s="2" customFormat="1" ht="16.5" customHeight="1">
      <c r="A230" s="35"/>
      <c r="B230" s="36"/>
      <c r="C230" s="205" t="s">
        <v>448</v>
      </c>
      <c r="D230" s="205" t="s">
        <v>155</v>
      </c>
      <c r="E230" s="206" t="s">
        <v>1021</v>
      </c>
      <c r="F230" s="207" t="s">
        <v>1022</v>
      </c>
      <c r="G230" s="208" t="s">
        <v>992</v>
      </c>
      <c r="H230" s="209">
        <v>5</v>
      </c>
      <c r="I230" s="210"/>
      <c r="J230" s="211">
        <f>ROUND(I230*H230,2)</f>
        <v>0</v>
      </c>
      <c r="K230" s="207" t="s">
        <v>139</v>
      </c>
      <c r="L230" s="212"/>
      <c r="M230" s="213" t="s">
        <v>19</v>
      </c>
      <c r="N230" s="214" t="s">
        <v>45</v>
      </c>
      <c r="O230" s="65"/>
      <c r="P230" s="183">
        <f>O230*H230</f>
        <v>0</v>
      </c>
      <c r="Q230" s="183">
        <v>5.0000000000000001E-4</v>
      </c>
      <c r="R230" s="183">
        <f>Q230*H230</f>
        <v>2.5000000000000001E-3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371</v>
      </c>
      <c r="AT230" s="185" t="s">
        <v>155</v>
      </c>
      <c r="AU230" s="185" t="s">
        <v>84</v>
      </c>
      <c r="AY230" s="18" t="s">
        <v>132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82</v>
      </c>
      <c r="BK230" s="186">
        <f>ROUND(I230*H230,2)</f>
        <v>0</v>
      </c>
      <c r="BL230" s="18" t="s">
        <v>257</v>
      </c>
      <c r="BM230" s="185" t="s">
        <v>1023</v>
      </c>
    </row>
    <row r="231" spans="1:65" s="2" customFormat="1" ht="11.25">
      <c r="A231" s="35"/>
      <c r="B231" s="36"/>
      <c r="C231" s="37"/>
      <c r="D231" s="187" t="s">
        <v>142</v>
      </c>
      <c r="E231" s="37"/>
      <c r="F231" s="188" t="s">
        <v>1022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142</v>
      </c>
      <c r="AU231" s="18" t="s">
        <v>84</v>
      </c>
    </row>
    <row r="232" spans="1:65" s="2" customFormat="1" ht="11.25">
      <c r="A232" s="35"/>
      <c r="B232" s="36"/>
      <c r="C232" s="37"/>
      <c r="D232" s="192" t="s">
        <v>144</v>
      </c>
      <c r="E232" s="37"/>
      <c r="F232" s="193" t="s">
        <v>1024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144</v>
      </c>
      <c r="AU232" s="18" t="s">
        <v>84</v>
      </c>
    </row>
    <row r="233" spans="1:65" s="2" customFormat="1" ht="16.5" customHeight="1">
      <c r="A233" s="35"/>
      <c r="B233" s="36"/>
      <c r="C233" s="205" t="s">
        <v>455</v>
      </c>
      <c r="D233" s="205" t="s">
        <v>155</v>
      </c>
      <c r="E233" s="206" t="s">
        <v>1025</v>
      </c>
      <c r="F233" s="207" t="s">
        <v>1026</v>
      </c>
      <c r="G233" s="208" t="s">
        <v>992</v>
      </c>
      <c r="H233" s="209">
        <v>2</v>
      </c>
      <c r="I233" s="210"/>
      <c r="J233" s="211">
        <f>ROUND(I233*H233,2)</f>
        <v>0</v>
      </c>
      <c r="K233" s="207" t="s">
        <v>139</v>
      </c>
      <c r="L233" s="212"/>
      <c r="M233" s="213" t="s">
        <v>19</v>
      </c>
      <c r="N233" s="214" t="s">
        <v>45</v>
      </c>
      <c r="O233" s="65"/>
      <c r="P233" s="183">
        <f>O233*H233</f>
        <v>0</v>
      </c>
      <c r="Q233" s="183">
        <v>5.0000000000000001E-4</v>
      </c>
      <c r="R233" s="183">
        <f>Q233*H233</f>
        <v>1E-3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371</v>
      </c>
      <c r="AT233" s="185" t="s">
        <v>155</v>
      </c>
      <c r="AU233" s="185" t="s">
        <v>84</v>
      </c>
      <c r="AY233" s="18" t="s">
        <v>132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82</v>
      </c>
      <c r="BK233" s="186">
        <f>ROUND(I233*H233,2)</f>
        <v>0</v>
      </c>
      <c r="BL233" s="18" t="s">
        <v>257</v>
      </c>
      <c r="BM233" s="185" t="s">
        <v>1027</v>
      </c>
    </row>
    <row r="234" spans="1:65" s="2" customFormat="1" ht="11.25">
      <c r="A234" s="35"/>
      <c r="B234" s="36"/>
      <c r="C234" s="37"/>
      <c r="D234" s="187" t="s">
        <v>142</v>
      </c>
      <c r="E234" s="37"/>
      <c r="F234" s="188" t="s">
        <v>1026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142</v>
      </c>
      <c r="AU234" s="18" t="s">
        <v>84</v>
      </c>
    </row>
    <row r="235" spans="1:65" s="2" customFormat="1" ht="11.25">
      <c r="A235" s="35"/>
      <c r="B235" s="36"/>
      <c r="C235" s="37"/>
      <c r="D235" s="192" t="s">
        <v>144</v>
      </c>
      <c r="E235" s="37"/>
      <c r="F235" s="193" t="s">
        <v>1028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144</v>
      </c>
      <c r="AU235" s="18" t="s">
        <v>84</v>
      </c>
    </row>
    <row r="236" spans="1:65" s="2" customFormat="1" ht="21.75" customHeight="1">
      <c r="A236" s="35"/>
      <c r="B236" s="36"/>
      <c r="C236" s="174" t="s">
        <v>461</v>
      </c>
      <c r="D236" s="174" t="s">
        <v>135</v>
      </c>
      <c r="E236" s="175" t="s">
        <v>1029</v>
      </c>
      <c r="F236" s="176" t="s">
        <v>1030</v>
      </c>
      <c r="G236" s="177" t="s">
        <v>458</v>
      </c>
      <c r="H236" s="178">
        <v>7</v>
      </c>
      <c r="I236" s="179"/>
      <c r="J236" s="180">
        <f>ROUND(I236*H236,2)</f>
        <v>0</v>
      </c>
      <c r="K236" s="176" t="s">
        <v>19</v>
      </c>
      <c r="L236" s="40"/>
      <c r="M236" s="181" t="s">
        <v>19</v>
      </c>
      <c r="N236" s="182" t="s">
        <v>45</v>
      </c>
      <c r="O236" s="65"/>
      <c r="P236" s="183">
        <f>O236*H236</f>
        <v>0</v>
      </c>
      <c r="Q236" s="183">
        <v>3.2000000000000003E-4</v>
      </c>
      <c r="R236" s="183">
        <f>Q236*H236</f>
        <v>2.2400000000000002E-3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257</v>
      </c>
      <c r="AT236" s="185" t="s">
        <v>135</v>
      </c>
      <c r="AU236" s="185" t="s">
        <v>84</v>
      </c>
      <c r="AY236" s="18" t="s">
        <v>132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82</v>
      </c>
      <c r="BK236" s="186">
        <f>ROUND(I236*H236,2)</f>
        <v>0</v>
      </c>
      <c r="BL236" s="18" t="s">
        <v>257</v>
      </c>
      <c r="BM236" s="185" t="s">
        <v>1031</v>
      </c>
    </row>
    <row r="237" spans="1:65" s="2" customFormat="1" ht="11.25">
      <c r="A237" s="35"/>
      <c r="B237" s="36"/>
      <c r="C237" s="37"/>
      <c r="D237" s="187" t="s">
        <v>142</v>
      </c>
      <c r="E237" s="37"/>
      <c r="F237" s="188" t="s">
        <v>1030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142</v>
      </c>
      <c r="AU237" s="18" t="s">
        <v>84</v>
      </c>
    </row>
    <row r="238" spans="1:65" s="2" customFormat="1" ht="24.2" customHeight="1">
      <c r="A238" s="35"/>
      <c r="B238" s="36"/>
      <c r="C238" s="174" t="s">
        <v>467</v>
      </c>
      <c r="D238" s="174" t="s">
        <v>135</v>
      </c>
      <c r="E238" s="175" t="s">
        <v>1032</v>
      </c>
      <c r="F238" s="176" t="s">
        <v>1033</v>
      </c>
      <c r="G238" s="177" t="s">
        <v>458</v>
      </c>
      <c r="H238" s="178">
        <v>7</v>
      </c>
      <c r="I238" s="179"/>
      <c r="J238" s="180">
        <f>ROUND(I238*H238,2)</f>
        <v>0</v>
      </c>
      <c r="K238" s="176" t="s">
        <v>139</v>
      </c>
      <c r="L238" s="40"/>
      <c r="M238" s="181" t="s">
        <v>19</v>
      </c>
      <c r="N238" s="182" t="s">
        <v>45</v>
      </c>
      <c r="O238" s="65"/>
      <c r="P238" s="183">
        <f>O238*H238</f>
        <v>0</v>
      </c>
      <c r="Q238" s="183">
        <v>5.1999999999999995E-4</v>
      </c>
      <c r="R238" s="183">
        <f>Q238*H238</f>
        <v>3.6399999999999996E-3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257</v>
      </c>
      <c r="AT238" s="185" t="s">
        <v>135</v>
      </c>
      <c r="AU238" s="185" t="s">
        <v>84</v>
      </c>
      <c r="AY238" s="18" t="s">
        <v>132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82</v>
      </c>
      <c r="BK238" s="186">
        <f>ROUND(I238*H238,2)</f>
        <v>0</v>
      </c>
      <c r="BL238" s="18" t="s">
        <v>257</v>
      </c>
      <c r="BM238" s="185" t="s">
        <v>1034</v>
      </c>
    </row>
    <row r="239" spans="1:65" s="2" customFormat="1" ht="19.5">
      <c r="A239" s="35"/>
      <c r="B239" s="36"/>
      <c r="C239" s="37"/>
      <c r="D239" s="187" t="s">
        <v>142</v>
      </c>
      <c r="E239" s="37"/>
      <c r="F239" s="188" t="s">
        <v>1033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142</v>
      </c>
      <c r="AU239" s="18" t="s">
        <v>84</v>
      </c>
    </row>
    <row r="240" spans="1:65" s="2" customFormat="1" ht="11.25">
      <c r="A240" s="35"/>
      <c r="B240" s="36"/>
      <c r="C240" s="37"/>
      <c r="D240" s="192" t="s">
        <v>144</v>
      </c>
      <c r="E240" s="37"/>
      <c r="F240" s="193" t="s">
        <v>1035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144</v>
      </c>
      <c r="AU240" s="18" t="s">
        <v>84</v>
      </c>
    </row>
    <row r="241" spans="1:65" s="2" customFormat="1" ht="24.2" customHeight="1">
      <c r="A241" s="35"/>
      <c r="B241" s="36"/>
      <c r="C241" s="174" t="s">
        <v>475</v>
      </c>
      <c r="D241" s="174" t="s">
        <v>135</v>
      </c>
      <c r="E241" s="175" t="s">
        <v>1036</v>
      </c>
      <c r="F241" s="176" t="s">
        <v>1037</v>
      </c>
      <c r="G241" s="177" t="s">
        <v>458</v>
      </c>
      <c r="H241" s="178">
        <v>1</v>
      </c>
      <c r="I241" s="179"/>
      <c r="J241" s="180">
        <f>ROUND(I241*H241,2)</f>
        <v>0</v>
      </c>
      <c r="K241" s="176" t="s">
        <v>139</v>
      </c>
      <c r="L241" s="40"/>
      <c r="M241" s="181" t="s">
        <v>19</v>
      </c>
      <c r="N241" s="182" t="s">
        <v>45</v>
      </c>
      <c r="O241" s="65"/>
      <c r="P241" s="183">
        <f>O241*H241</f>
        <v>0</v>
      </c>
      <c r="Q241" s="183">
        <v>7.5000000000000002E-4</v>
      </c>
      <c r="R241" s="183">
        <f>Q241*H241</f>
        <v>7.5000000000000002E-4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257</v>
      </c>
      <c r="AT241" s="185" t="s">
        <v>135</v>
      </c>
      <c r="AU241" s="185" t="s">
        <v>84</v>
      </c>
      <c r="AY241" s="18" t="s">
        <v>132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82</v>
      </c>
      <c r="BK241" s="186">
        <f>ROUND(I241*H241,2)</f>
        <v>0</v>
      </c>
      <c r="BL241" s="18" t="s">
        <v>257</v>
      </c>
      <c r="BM241" s="185" t="s">
        <v>1038</v>
      </c>
    </row>
    <row r="242" spans="1:65" s="2" customFormat="1" ht="19.5">
      <c r="A242" s="35"/>
      <c r="B242" s="36"/>
      <c r="C242" s="37"/>
      <c r="D242" s="187" t="s">
        <v>142</v>
      </c>
      <c r="E242" s="37"/>
      <c r="F242" s="188" t="s">
        <v>1039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142</v>
      </c>
      <c r="AU242" s="18" t="s">
        <v>84</v>
      </c>
    </row>
    <row r="243" spans="1:65" s="2" customFormat="1" ht="11.25">
      <c r="A243" s="35"/>
      <c r="B243" s="36"/>
      <c r="C243" s="37"/>
      <c r="D243" s="192" t="s">
        <v>144</v>
      </c>
      <c r="E243" s="37"/>
      <c r="F243" s="193" t="s">
        <v>1040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144</v>
      </c>
      <c r="AU243" s="18" t="s">
        <v>84</v>
      </c>
    </row>
    <row r="244" spans="1:65" s="2" customFormat="1" ht="24.2" customHeight="1">
      <c r="A244" s="35"/>
      <c r="B244" s="36"/>
      <c r="C244" s="174" t="s">
        <v>481</v>
      </c>
      <c r="D244" s="174" t="s">
        <v>135</v>
      </c>
      <c r="E244" s="175" t="s">
        <v>1041</v>
      </c>
      <c r="F244" s="176" t="s">
        <v>1042</v>
      </c>
      <c r="G244" s="177" t="s">
        <v>458</v>
      </c>
      <c r="H244" s="178">
        <v>1</v>
      </c>
      <c r="I244" s="179"/>
      <c r="J244" s="180">
        <f>ROUND(I244*H244,2)</f>
        <v>0</v>
      </c>
      <c r="K244" s="176" t="s">
        <v>139</v>
      </c>
      <c r="L244" s="40"/>
      <c r="M244" s="181" t="s">
        <v>19</v>
      </c>
      <c r="N244" s="182" t="s">
        <v>45</v>
      </c>
      <c r="O244" s="65"/>
      <c r="P244" s="183">
        <f>O244*H244</f>
        <v>0</v>
      </c>
      <c r="Q244" s="183">
        <v>8.4999999999999995E-4</v>
      </c>
      <c r="R244" s="183">
        <f>Q244*H244</f>
        <v>8.4999999999999995E-4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257</v>
      </c>
      <c r="AT244" s="185" t="s">
        <v>135</v>
      </c>
      <c r="AU244" s="185" t="s">
        <v>84</v>
      </c>
      <c r="AY244" s="18" t="s">
        <v>132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82</v>
      </c>
      <c r="BK244" s="186">
        <f>ROUND(I244*H244,2)</f>
        <v>0</v>
      </c>
      <c r="BL244" s="18" t="s">
        <v>257</v>
      </c>
      <c r="BM244" s="185" t="s">
        <v>1043</v>
      </c>
    </row>
    <row r="245" spans="1:65" s="2" customFormat="1" ht="19.5">
      <c r="A245" s="35"/>
      <c r="B245" s="36"/>
      <c r="C245" s="37"/>
      <c r="D245" s="187" t="s">
        <v>142</v>
      </c>
      <c r="E245" s="37"/>
      <c r="F245" s="188" t="s">
        <v>1044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142</v>
      </c>
      <c r="AU245" s="18" t="s">
        <v>84</v>
      </c>
    </row>
    <row r="246" spans="1:65" s="2" customFormat="1" ht="11.25">
      <c r="A246" s="35"/>
      <c r="B246" s="36"/>
      <c r="C246" s="37"/>
      <c r="D246" s="192" t="s">
        <v>144</v>
      </c>
      <c r="E246" s="37"/>
      <c r="F246" s="193" t="s">
        <v>1045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144</v>
      </c>
      <c r="AU246" s="18" t="s">
        <v>84</v>
      </c>
    </row>
    <row r="247" spans="1:65" s="2" customFormat="1" ht="24.2" customHeight="1">
      <c r="A247" s="35"/>
      <c r="B247" s="36"/>
      <c r="C247" s="174" t="s">
        <v>487</v>
      </c>
      <c r="D247" s="174" t="s">
        <v>135</v>
      </c>
      <c r="E247" s="175" t="s">
        <v>1046</v>
      </c>
      <c r="F247" s="176" t="s">
        <v>1047</v>
      </c>
      <c r="G247" s="177" t="s">
        <v>458</v>
      </c>
      <c r="H247" s="178">
        <v>1</v>
      </c>
      <c r="I247" s="179"/>
      <c r="J247" s="180">
        <f>ROUND(I247*H247,2)</f>
        <v>0</v>
      </c>
      <c r="K247" s="176" t="s">
        <v>139</v>
      </c>
      <c r="L247" s="40"/>
      <c r="M247" s="181" t="s">
        <v>19</v>
      </c>
      <c r="N247" s="182" t="s">
        <v>45</v>
      </c>
      <c r="O247" s="65"/>
      <c r="P247" s="183">
        <f>O247*H247</f>
        <v>0</v>
      </c>
      <c r="Q247" s="183">
        <v>8.4999999999999995E-4</v>
      </c>
      <c r="R247" s="183">
        <f>Q247*H247</f>
        <v>8.4999999999999995E-4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257</v>
      </c>
      <c r="AT247" s="185" t="s">
        <v>135</v>
      </c>
      <c r="AU247" s="185" t="s">
        <v>84</v>
      </c>
      <c r="AY247" s="18" t="s">
        <v>132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82</v>
      </c>
      <c r="BK247" s="186">
        <f>ROUND(I247*H247,2)</f>
        <v>0</v>
      </c>
      <c r="BL247" s="18" t="s">
        <v>257</v>
      </c>
      <c r="BM247" s="185" t="s">
        <v>1048</v>
      </c>
    </row>
    <row r="248" spans="1:65" s="2" customFormat="1" ht="19.5">
      <c r="A248" s="35"/>
      <c r="B248" s="36"/>
      <c r="C248" s="37"/>
      <c r="D248" s="187" t="s">
        <v>142</v>
      </c>
      <c r="E248" s="37"/>
      <c r="F248" s="188" t="s">
        <v>1049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142</v>
      </c>
      <c r="AU248" s="18" t="s">
        <v>84</v>
      </c>
    </row>
    <row r="249" spans="1:65" s="2" customFormat="1" ht="11.25">
      <c r="A249" s="35"/>
      <c r="B249" s="36"/>
      <c r="C249" s="37"/>
      <c r="D249" s="192" t="s">
        <v>144</v>
      </c>
      <c r="E249" s="37"/>
      <c r="F249" s="193" t="s">
        <v>1050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144</v>
      </c>
      <c r="AU249" s="18" t="s">
        <v>84</v>
      </c>
    </row>
    <row r="250" spans="1:65" s="2" customFormat="1" ht="24.2" customHeight="1">
      <c r="A250" s="35"/>
      <c r="B250" s="36"/>
      <c r="C250" s="205" t="s">
        <v>493</v>
      </c>
      <c r="D250" s="205" t="s">
        <v>155</v>
      </c>
      <c r="E250" s="206" t="s">
        <v>1051</v>
      </c>
      <c r="F250" s="207" t="s">
        <v>1052</v>
      </c>
      <c r="G250" s="208" t="s">
        <v>247</v>
      </c>
      <c r="H250" s="209">
        <v>1</v>
      </c>
      <c r="I250" s="210"/>
      <c r="J250" s="211">
        <f>ROUND(I250*H250,2)</f>
        <v>0</v>
      </c>
      <c r="K250" s="207" t="s">
        <v>19</v>
      </c>
      <c r="L250" s="212"/>
      <c r="M250" s="213" t="s">
        <v>19</v>
      </c>
      <c r="N250" s="214" t="s">
        <v>45</v>
      </c>
      <c r="O250" s="65"/>
      <c r="P250" s="183">
        <f>O250*H250</f>
        <v>0</v>
      </c>
      <c r="Q250" s="183">
        <v>7.0000000000000001E-3</v>
      </c>
      <c r="R250" s="183">
        <f>Q250*H250</f>
        <v>7.0000000000000001E-3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371</v>
      </c>
      <c r="AT250" s="185" t="s">
        <v>155</v>
      </c>
      <c r="AU250" s="185" t="s">
        <v>84</v>
      </c>
      <c r="AY250" s="18" t="s">
        <v>132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82</v>
      </c>
      <c r="BK250" s="186">
        <f>ROUND(I250*H250,2)</f>
        <v>0</v>
      </c>
      <c r="BL250" s="18" t="s">
        <v>257</v>
      </c>
      <c r="BM250" s="185" t="s">
        <v>1053</v>
      </c>
    </row>
    <row r="251" spans="1:65" s="2" customFormat="1" ht="11.25">
      <c r="A251" s="35"/>
      <c r="B251" s="36"/>
      <c r="C251" s="37"/>
      <c r="D251" s="187" t="s">
        <v>142</v>
      </c>
      <c r="E251" s="37"/>
      <c r="F251" s="188" t="s">
        <v>1052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142</v>
      </c>
      <c r="AU251" s="18" t="s">
        <v>84</v>
      </c>
    </row>
    <row r="252" spans="1:65" s="2" customFormat="1" ht="16.5" customHeight="1">
      <c r="A252" s="35"/>
      <c r="B252" s="36"/>
      <c r="C252" s="205" t="s">
        <v>502</v>
      </c>
      <c r="D252" s="205" t="s">
        <v>155</v>
      </c>
      <c r="E252" s="206" t="s">
        <v>1054</v>
      </c>
      <c r="F252" s="207" t="s">
        <v>1055</v>
      </c>
      <c r="G252" s="208" t="s">
        <v>247</v>
      </c>
      <c r="H252" s="209">
        <v>10</v>
      </c>
      <c r="I252" s="210"/>
      <c r="J252" s="211">
        <f>ROUND(I252*H252,2)</f>
        <v>0</v>
      </c>
      <c r="K252" s="207" t="s">
        <v>19</v>
      </c>
      <c r="L252" s="212"/>
      <c r="M252" s="213" t="s">
        <v>19</v>
      </c>
      <c r="N252" s="214" t="s">
        <v>45</v>
      </c>
      <c r="O252" s="65"/>
      <c r="P252" s="183">
        <f>O252*H252</f>
        <v>0</v>
      </c>
      <c r="Q252" s="183">
        <v>7.4999999999999997E-3</v>
      </c>
      <c r="R252" s="183">
        <f>Q252*H252</f>
        <v>7.4999999999999997E-2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371</v>
      </c>
      <c r="AT252" s="185" t="s">
        <v>155</v>
      </c>
      <c r="AU252" s="185" t="s">
        <v>84</v>
      </c>
      <c r="AY252" s="18" t="s">
        <v>132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82</v>
      </c>
      <c r="BK252" s="186">
        <f>ROUND(I252*H252,2)</f>
        <v>0</v>
      </c>
      <c r="BL252" s="18" t="s">
        <v>257</v>
      </c>
      <c r="BM252" s="185" t="s">
        <v>1056</v>
      </c>
    </row>
    <row r="253" spans="1:65" s="2" customFormat="1" ht="11.25">
      <c r="A253" s="35"/>
      <c r="B253" s="36"/>
      <c r="C253" s="37"/>
      <c r="D253" s="187" t="s">
        <v>142</v>
      </c>
      <c r="E253" s="37"/>
      <c r="F253" s="188" t="s">
        <v>1055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142</v>
      </c>
      <c r="AU253" s="18" t="s">
        <v>84</v>
      </c>
    </row>
    <row r="254" spans="1:65" s="2" customFormat="1" ht="16.5" customHeight="1">
      <c r="A254" s="35"/>
      <c r="B254" s="36"/>
      <c r="C254" s="205" t="s">
        <v>507</v>
      </c>
      <c r="D254" s="205" t="s">
        <v>155</v>
      </c>
      <c r="E254" s="206" t="s">
        <v>1057</v>
      </c>
      <c r="F254" s="207" t="s">
        <v>1058</v>
      </c>
      <c r="G254" s="208" t="s">
        <v>247</v>
      </c>
      <c r="H254" s="209">
        <v>1</v>
      </c>
      <c r="I254" s="210"/>
      <c r="J254" s="211">
        <f>ROUND(I254*H254,2)</f>
        <v>0</v>
      </c>
      <c r="K254" s="207" t="s">
        <v>19</v>
      </c>
      <c r="L254" s="212"/>
      <c r="M254" s="213" t="s">
        <v>19</v>
      </c>
      <c r="N254" s="214" t="s">
        <v>45</v>
      </c>
      <c r="O254" s="65"/>
      <c r="P254" s="183">
        <f>O254*H254</f>
        <v>0</v>
      </c>
      <c r="Q254" s="183">
        <v>1.1999999999999999E-3</v>
      </c>
      <c r="R254" s="183">
        <f>Q254*H254</f>
        <v>1.1999999999999999E-3</v>
      </c>
      <c r="S254" s="183">
        <v>0</v>
      </c>
      <c r="T254" s="18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371</v>
      </c>
      <c r="AT254" s="185" t="s">
        <v>155</v>
      </c>
      <c r="AU254" s="185" t="s">
        <v>84</v>
      </c>
      <c r="AY254" s="18" t="s">
        <v>132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8" t="s">
        <v>82</v>
      </c>
      <c r="BK254" s="186">
        <f>ROUND(I254*H254,2)</f>
        <v>0</v>
      </c>
      <c r="BL254" s="18" t="s">
        <v>257</v>
      </c>
      <c r="BM254" s="185" t="s">
        <v>1059</v>
      </c>
    </row>
    <row r="255" spans="1:65" s="2" customFormat="1" ht="11.25">
      <c r="A255" s="35"/>
      <c r="B255" s="36"/>
      <c r="C255" s="37"/>
      <c r="D255" s="187" t="s">
        <v>142</v>
      </c>
      <c r="E255" s="37"/>
      <c r="F255" s="188" t="s">
        <v>1058</v>
      </c>
      <c r="G255" s="37"/>
      <c r="H255" s="37"/>
      <c r="I255" s="189"/>
      <c r="J255" s="37"/>
      <c r="K255" s="37"/>
      <c r="L255" s="40"/>
      <c r="M255" s="190"/>
      <c r="N255" s="191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142</v>
      </c>
      <c r="AU255" s="18" t="s">
        <v>84</v>
      </c>
    </row>
    <row r="256" spans="1:65" s="2" customFormat="1" ht="16.5" customHeight="1">
      <c r="A256" s="35"/>
      <c r="B256" s="36"/>
      <c r="C256" s="174" t="s">
        <v>513</v>
      </c>
      <c r="D256" s="174" t="s">
        <v>135</v>
      </c>
      <c r="E256" s="175" t="s">
        <v>1060</v>
      </c>
      <c r="F256" s="176" t="s">
        <v>1061</v>
      </c>
      <c r="G256" s="177" t="s">
        <v>458</v>
      </c>
      <c r="H256" s="178">
        <v>1</v>
      </c>
      <c r="I256" s="179"/>
      <c r="J256" s="180">
        <f>ROUND(I256*H256,2)</f>
        <v>0</v>
      </c>
      <c r="K256" s="176" t="s">
        <v>139</v>
      </c>
      <c r="L256" s="40"/>
      <c r="M256" s="181" t="s">
        <v>19</v>
      </c>
      <c r="N256" s="182" t="s">
        <v>45</v>
      </c>
      <c r="O256" s="65"/>
      <c r="P256" s="183">
        <f>O256*H256</f>
        <v>0</v>
      </c>
      <c r="Q256" s="183">
        <v>0</v>
      </c>
      <c r="R256" s="183">
        <f>Q256*H256</f>
        <v>0</v>
      </c>
      <c r="S256" s="183">
        <v>1.8800000000000001E-2</v>
      </c>
      <c r="T256" s="184">
        <f>S256*H256</f>
        <v>1.8800000000000001E-2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257</v>
      </c>
      <c r="AT256" s="185" t="s">
        <v>135</v>
      </c>
      <c r="AU256" s="185" t="s">
        <v>84</v>
      </c>
      <c r="AY256" s="18" t="s">
        <v>132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8" t="s">
        <v>82</v>
      </c>
      <c r="BK256" s="186">
        <f>ROUND(I256*H256,2)</f>
        <v>0</v>
      </c>
      <c r="BL256" s="18" t="s">
        <v>257</v>
      </c>
      <c r="BM256" s="185" t="s">
        <v>1062</v>
      </c>
    </row>
    <row r="257" spans="1:65" s="2" customFormat="1" ht="19.5">
      <c r="A257" s="35"/>
      <c r="B257" s="36"/>
      <c r="C257" s="37"/>
      <c r="D257" s="187" t="s">
        <v>142</v>
      </c>
      <c r="E257" s="37"/>
      <c r="F257" s="188" t="s">
        <v>1063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142</v>
      </c>
      <c r="AU257" s="18" t="s">
        <v>84</v>
      </c>
    </row>
    <row r="258" spans="1:65" s="2" customFormat="1" ht="11.25">
      <c r="A258" s="35"/>
      <c r="B258" s="36"/>
      <c r="C258" s="37"/>
      <c r="D258" s="192" t="s">
        <v>144</v>
      </c>
      <c r="E258" s="37"/>
      <c r="F258" s="193" t="s">
        <v>1064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144</v>
      </c>
      <c r="AU258" s="18" t="s">
        <v>84</v>
      </c>
    </row>
    <row r="259" spans="1:65" s="2" customFormat="1" ht="16.5" customHeight="1">
      <c r="A259" s="35"/>
      <c r="B259" s="36"/>
      <c r="C259" s="174" t="s">
        <v>521</v>
      </c>
      <c r="D259" s="174" t="s">
        <v>135</v>
      </c>
      <c r="E259" s="175" t="s">
        <v>1065</v>
      </c>
      <c r="F259" s="176" t="s">
        <v>1066</v>
      </c>
      <c r="G259" s="177" t="s">
        <v>458</v>
      </c>
      <c r="H259" s="178">
        <v>7</v>
      </c>
      <c r="I259" s="179"/>
      <c r="J259" s="180">
        <f>ROUND(I259*H259,2)</f>
        <v>0</v>
      </c>
      <c r="K259" s="176" t="s">
        <v>139</v>
      </c>
      <c r="L259" s="40"/>
      <c r="M259" s="181" t="s">
        <v>19</v>
      </c>
      <c r="N259" s="182" t="s">
        <v>45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1.56E-3</v>
      </c>
      <c r="T259" s="184">
        <f>S259*H259</f>
        <v>1.0919999999999999E-2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257</v>
      </c>
      <c r="AT259" s="185" t="s">
        <v>135</v>
      </c>
      <c r="AU259" s="185" t="s">
        <v>84</v>
      </c>
      <c r="AY259" s="18" t="s">
        <v>132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82</v>
      </c>
      <c r="BK259" s="186">
        <f>ROUND(I259*H259,2)</f>
        <v>0</v>
      </c>
      <c r="BL259" s="18" t="s">
        <v>257</v>
      </c>
      <c r="BM259" s="185" t="s">
        <v>1067</v>
      </c>
    </row>
    <row r="260" spans="1:65" s="2" customFormat="1" ht="11.25">
      <c r="A260" s="35"/>
      <c r="B260" s="36"/>
      <c r="C260" s="37"/>
      <c r="D260" s="187" t="s">
        <v>142</v>
      </c>
      <c r="E260" s="37"/>
      <c r="F260" s="188" t="s">
        <v>1068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142</v>
      </c>
      <c r="AU260" s="18" t="s">
        <v>84</v>
      </c>
    </row>
    <row r="261" spans="1:65" s="2" customFormat="1" ht="11.25">
      <c r="A261" s="35"/>
      <c r="B261" s="36"/>
      <c r="C261" s="37"/>
      <c r="D261" s="192" t="s">
        <v>144</v>
      </c>
      <c r="E261" s="37"/>
      <c r="F261" s="193" t="s">
        <v>1069</v>
      </c>
      <c r="G261" s="37"/>
      <c r="H261" s="37"/>
      <c r="I261" s="189"/>
      <c r="J261" s="37"/>
      <c r="K261" s="37"/>
      <c r="L261" s="40"/>
      <c r="M261" s="190"/>
      <c r="N261" s="191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144</v>
      </c>
      <c r="AU261" s="18" t="s">
        <v>84</v>
      </c>
    </row>
    <row r="262" spans="1:65" s="2" customFormat="1" ht="16.5" customHeight="1">
      <c r="A262" s="35"/>
      <c r="B262" s="36"/>
      <c r="C262" s="174" t="s">
        <v>527</v>
      </c>
      <c r="D262" s="174" t="s">
        <v>135</v>
      </c>
      <c r="E262" s="175" t="s">
        <v>1070</v>
      </c>
      <c r="F262" s="176" t="s">
        <v>1071</v>
      </c>
      <c r="G262" s="177" t="s">
        <v>247</v>
      </c>
      <c r="H262" s="178">
        <v>7</v>
      </c>
      <c r="I262" s="179"/>
      <c r="J262" s="180">
        <f>ROUND(I262*H262,2)</f>
        <v>0</v>
      </c>
      <c r="K262" s="176" t="s">
        <v>139</v>
      </c>
      <c r="L262" s="40"/>
      <c r="M262" s="181" t="s">
        <v>19</v>
      </c>
      <c r="N262" s="182" t="s">
        <v>45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8.4999999999999995E-4</v>
      </c>
      <c r="T262" s="184">
        <f>S262*H262</f>
        <v>5.9499999999999996E-3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257</v>
      </c>
      <c r="AT262" s="185" t="s">
        <v>135</v>
      </c>
      <c r="AU262" s="185" t="s">
        <v>84</v>
      </c>
      <c r="AY262" s="18" t="s">
        <v>132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82</v>
      </c>
      <c r="BK262" s="186">
        <f>ROUND(I262*H262,2)</f>
        <v>0</v>
      </c>
      <c r="BL262" s="18" t="s">
        <v>257</v>
      </c>
      <c r="BM262" s="185" t="s">
        <v>1072</v>
      </c>
    </row>
    <row r="263" spans="1:65" s="2" customFormat="1" ht="19.5">
      <c r="A263" s="35"/>
      <c r="B263" s="36"/>
      <c r="C263" s="37"/>
      <c r="D263" s="187" t="s">
        <v>142</v>
      </c>
      <c r="E263" s="37"/>
      <c r="F263" s="188" t="s">
        <v>1073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142</v>
      </c>
      <c r="AU263" s="18" t="s">
        <v>84</v>
      </c>
    </row>
    <row r="264" spans="1:65" s="2" customFormat="1" ht="11.25">
      <c r="A264" s="35"/>
      <c r="B264" s="36"/>
      <c r="C264" s="37"/>
      <c r="D264" s="192" t="s">
        <v>144</v>
      </c>
      <c r="E264" s="37"/>
      <c r="F264" s="193" t="s">
        <v>1074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144</v>
      </c>
      <c r="AU264" s="18" t="s">
        <v>84</v>
      </c>
    </row>
    <row r="265" spans="1:65" s="2" customFormat="1" ht="21.75" customHeight="1">
      <c r="A265" s="35"/>
      <c r="B265" s="36"/>
      <c r="C265" s="174" t="s">
        <v>533</v>
      </c>
      <c r="D265" s="174" t="s">
        <v>135</v>
      </c>
      <c r="E265" s="175" t="s">
        <v>1075</v>
      </c>
      <c r="F265" s="176" t="s">
        <v>1076</v>
      </c>
      <c r="G265" s="177" t="s">
        <v>458</v>
      </c>
      <c r="H265" s="178">
        <v>24</v>
      </c>
      <c r="I265" s="179"/>
      <c r="J265" s="180">
        <f>ROUND(I265*H265,2)</f>
        <v>0</v>
      </c>
      <c r="K265" s="176" t="s">
        <v>139</v>
      </c>
      <c r="L265" s="40"/>
      <c r="M265" s="181" t="s">
        <v>19</v>
      </c>
      <c r="N265" s="182" t="s">
        <v>45</v>
      </c>
      <c r="O265" s="65"/>
      <c r="P265" s="183">
        <f>O265*H265</f>
        <v>0</v>
      </c>
      <c r="Q265" s="183">
        <v>9.0000000000000006E-5</v>
      </c>
      <c r="R265" s="183">
        <f>Q265*H265</f>
        <v>2.16E-3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257</v>
      </c>
      <c r="AT265" s="185" t="s">
        <v>135</v>
      </c>
      <c r="AU265" s="185" t="s">
        <v>84</v>
      </c>
      <c r="AY265" s="18" t="s">
        <v>132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82</v>
      </c>
      <c r="BK265" s="186">
        <f>ROUND(I265*H265,2)</f>
        <v>0</v>
      </c>
      <c r="BL265" s="18" t="s">
        <v>257</v>
      </c>
      <c r="BM265" s="185" t="s">
        <v>1077</v>
      </c>
    </row>
    <row r="266" spans="1:65" s="2" customFormat="1" ht="19.5">
      <c r="A266" s="35"/>
      <c r="B266" s="36"/>
      <c r="C266" s="37"/>
      <c r="D266" s="187" t="s">
        <v>142</v>
      </c>
      <c r="E266" s="37"/>
      <c r="F266" s="188" t="s">
        <v>1078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142</v>
      </c>
      <c r="AU266" s="18" t="s">
        <v>84</v>
      </c>
    </row>
    <row r="267" spans="1:65" s="2" customFormat="1" ht="11.25">
      <c r="A267" s="35"/>
      <c r="B267" s="36"/>
      <c r="C267" s="37"/>
      <c r="D267" s="192" t="s">
        <v>144</v>
      </c>
      <c r="E267" s="37"/>
      <c r="F267" s="193" t="s">
        <v>1079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144</v>
      </c>
      <c r="AU267" s="18" t="s">
        <v>84</v>
      </c>
    </row>
    <row r="268" spans="1:65" s="2" customFormat="1" ht="21.75" customHeight="1">
      <c r="A268" s="35"/>
      <c r="B268" s="36"/>
      <c r="C268" s="174" t="s">
        <v>542</v>
      </c>
      <c r="D268" s="174" t="s">
        <v>135</v>
      </c>
      <c r="E268" s="175" t="s">
        <v>1080</v>
      </c>
      <c r="F268" s="176" t="s">
        <v>1081</v>
      </c>
      <c r="G268" s="177" t="s">
        <v>247</v>
      </c>
      <c r="H268" s="178">
        <v>1</v>
      </c>
      <c r="I268" s="179"/>
      <c r="J268" s="180">
        <f>ROUND(I268*H268,2)</f>
        <v>0</v>
      </c>
      <c r="K268" s="176" t="s">
        <v>139</v>
      </c>
      <c r="L268" s="40"/>
      <c r="M268" s="181" t="s">
        <v>19</v>
      </c>
      <c r="N268" s="182" t="s">
        <v>45</v>
      </c>
      <c r="O268" s="65"/>
      <c r="P268" s="183">
        <f>O268*H268</f>
        <v>0</v>
      </c>
      <c r="Q268" s="183">
        <v>1.6000000000000001E-4</v>
      </c>
      <c r="R268" s="183">
        <f>Q268*H268</f>
        <v>1.6000000000000001E-4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257</v>
      </c>
      <c r="AT268" s="185" t="s">
        <v>135</v>
      </c>
      <c r="AU268" s="185" t="s">
        <v>84</v>
      </c>
      <c r="AY268" s="18" t="s">
        <v>132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82</v>
      </c>
      <c r="BK268" s="186">
        <f>ROUND(I268*H268,2)</f>
        <v>0</v>
      </c>
      <c r="BL268" s="18" t="s">
        <v>257</v>
      </c>
      <c r="BM268" s="185" t="s">
        <v>1082</v>
      </c>
    </row>
    <row r="269" spans="1:65" s="2" customFormat="1" ht="19.5">
      <c r="A269" s="35"/>
      <c r="B269" s="36"/>
      <c r="C269" s="37"/>
      <c r="D269" s="187" t="s">
        <v>142</v>
      </c>
      <c r="E269" s="37"/>
      <c r="F269" s="188" t="s">
        <v>1083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142</v>
      </c>
      <c r="AU269" s="18" t="s">
        <v>84</v>
      </c>
    </row>
    <row r="270" spans="1:65" s="2" customFormat="1" ht="11.25">
      <c r="A270" s="35"/>
      <c r="B270" s="36"/>
      <c r="C270" s="37"/>
      <c r="D270" s="192" t="s">
        <v>144</v>
      </c>
      <c r="E270" s="37"/>
      <c r="F270" s="193" t="s">
        <v>1084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144</v>
      </c>
      <c r="AU270" s="18" t="s">
        <v>84</v>
      </c>
    </row>
    <row r="271" spans="1:65" s="2" customFormat="1" ht="24.2" customHeight="1">
      <c r="A271" s="35"/>
      <c r="B271" s="36"/>
      <c r="C271" s="205" t="s">
        <v>548</v>
      </c>
      <c r="D271" s="205" t="s">
        <v>155</v>
      </c>
      <c r="E271" s="206" t="s">
        <v>1085</v>
      </c>
      <c r="F271" s="207" t="s">
        <v>1086</v>
      </c>
      <c r="G271" s="208" t="s">
        <v>247</v>
      </c>
      <c r="H271" s="209">
        <v>1</v>
      </c>
      <c r="I271" s="210"/>
      <c r="J271" s="211">
        <f>ROUND(I271*H271,2)</f>
        <v>0</v>
      </c>
      <c r="K271" s="207" t="s">
        <v>139</v>
      </c>
      <c r="L271" s="212"/>
      <c r="M271" s="213" t="s">
        <v>19</v>
      </c>
      <c r="N271" s="214" t="s">
        <v>45</v>
      </c>
      <c r="O271" s="65"/>
      <c r="P271" s="183">
        <f>O271*H271</f>
        <v>0</v>
      </c>
      <c r="Q271" s="183">
        <v>1.8E-3</v>
      </c>
      <c r="R271" s="183">
        <f>Q271*H271</f>
        <v>1.8E-3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371</v>
      </c>
      <c r="AT271" s="185" t="s">
        <v>155</v>
      </c>
      <c r="AU271" s="185" t="s">
        <v>84</v>
      </c>
      <c r="AY271" s="18" t="s">
        <v>132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82</v>
      </c>
      <c r="BK271" s="186">
        <f>ROUND(I271*H271,2)</f>
        <v>0</v>
      </c>
      <c r="BL271" s="18" t="s">
        <v>257</v>
      </c>
      <c r="BM271" s="185" t="s">
        <v>1087</v>
      </c>
    </row>
    <row r="272" spans="1:65" s="2" customFormat="1" ht="11.25">
      <c r="A272" s="35"/>
      <c r="B272" s="36"/>
      <c r="C272" s="37"/>
      <c r="D272" s="187" t="s">
        <v>142</v>
      </c>
      <c r="E272" s="37"/>
      <c r="F272" s="188" t="s">
        <v>1086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142</v>
      </c>
      <c r="AU272" s="18" t="s">
        <v>84</v>
      </c>
    </row>
    <row r="273" spans="1:65" s="2" customFormat="1" ht="11.25">
      <c r="A273" s="35"/>
      <c r="B273" s="36"/>
      <c r="C273" s="37"/>
      <c r="D273" s="192" t="s">
        <v>144</v>
      </c>
      <c r="E273" s="37"/>
      <c r="F273" s="193" t="s">
        <v>1088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144</v>
      </c>
      <c r="AU273" s="18" t="s">
        <v>84</v>
      </c>
    </row>
    <row r="274" spans="1:65" s="2" customFormat="1" ht="24.2" customHeight="1">
      <c r="A274" s="35"/>
      <c r="B274" s="36"/>
      <c r="C274" s="174" t="s">
        <v>555</v>
      </c>
      <c r="D274" s="174" t="s">
        <v>135</v>
      </c>
      <c r="E274" s="175" t="s">
        <v>1089</v>
      </c>
      <c r="F274" s="176" t="s">
        <v>1090</v>
      </c>
      <c r="G274" s="177" t="s">
        <v>247</v>
      </c>
      <c r="H274" s="178">
        <v>8</v>
      </c>
      <c r="I274" s="179"/>
      <c r="J274" s="180">
        <f>ROUND(I274*H274,2)</f>
        <v>0</v>
      </c>
      <c r="K274" s="176" t="s">
        <v>139</v>
      </c>
      <c r="L274" s="40"/>
      <c r="M274" s="181" t="s">
        <v>19</v>
      </c>
      <c r="N274" s="182" t="s">
        <v>45</v>
      </c>
      <c r="O274" s="65"/>
      <c r="P274" s="183">
        <f>O274*H274</f>
        <v>0</v>
      </c>
      <c r="Q274" s="183">
        <v>4.0000000000000003E-5</v>
      </c>
      <c r="R274" s="183">
        <f>Q274*H274</f>
        <v>3.2000000000000003E-4</v>
      </c>
      <c r="S274" s="183">
        <v>0</v>
      </c>
      <c r="T274" s="18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257</v>
      </c>
      <c r="AT274" s="185" t="s">
        <v>135</v>
      </c>
      <c r="AU274" s="185" t="s">
        <v>84</v>
      </c>
      <c r="AY274" s="18" t="s">
        <v>132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82</v>
      </c>
      <c r="BK274" s="186">
        <f>ROUND(I274*H274,2)</f>
        <v>0</v>
      </c>
      <c r="BL274" s="18" t="s">
        <v>257</v>
      </c>
      <c r="BM274" s="185" t="s">
        <v>1091</v>
      </c>
    </row>
    <row r="275" spans="1:65" s="2" customFormat="1" ht="11.25">
      <c r="A275" s="35"/>
      <c r="B275" s="36"/>
      <c r="C275" s="37"/>
      <c r="D275" s="187" t="s">
        <v>142</v>
      </c>
      <c r="E275" s="37"/>
      <c r="F275" s="188" t="s">
        <v>1092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142</v>
      </c>
      <c r="AU275" s="18" t="s">
        <v>84</v>
      </c>
    </row>
    <row r="276" spans="1:65" s="2" customFormat="1" ht="11.25">
      <c r="A276" s="35"/>
      <c r="B276" s="36"/>
      <c r="C276" s="37"/>
      <c r="D276" s="192" t="s">
        <v>144</v>
      </c>
      <c r="E276" s="37"/>
      <c r="F276" s="193" t="s">
        <v>1093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144</v>
      </c>
      <c r="AU276" s="18" t="s">
        <v>84</v>
      </c>
    </row>
    <row r="277" spans="1:65" s="2" customFormat="1" ht="16.5" customHeight="1">
      <c r="A277" s="35"/>
      <c r="B277" s="36"/>
      <c r="C277" s="205" t="s">
        <v>561</v>
      </c>
      <c r="D277" s="205" t="s">
        <v>155</v>
      </c>
      <c r="E277" s="206" t="s">
        <v>1094</v>
      </c>
      <c r="F277" s="207" t="s">
        <v>1095</v>
      </c>
      <c r="G277" s="208" t="s">
        <v>247</v>
      </c>
      <c r="H277" s="209">
        <v>7</v>
      </c>
      <c r="I277" s="210"/>
      <c r="J277" s="211">
        <f>ROUND(I277*H277,2)</f>
        <v>0</v>
      </c>
      <c r="K277" s="207" t="s">
        <v>139</v>
      </c>
      <c r="L277" s="212"/>
      <c r="M277" s="213" t="s">
        <v>19</v>
      </c>
      <c r="N277" s="214" t="s">
        <v>45</v>
      </c>
      <c r="O277" s="65"/>
      <c r="P277" s="183">
        <f>O277*H277</f>
        <v>0</v>
      </c>
      <c r="Q277" s="183">
        <v>1.47E-3</v>
      </c>
      <c r="R277" s="183">
        <f>Q277*H277</f>
        <v>1.0290000000000001E-2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371</v>
      </c>
      <c r="AT277" s="185" t="s">
        <v>155</v>
      </c>
      <c r="AU277" s="185" t="s">
        <v>84</v>
      </c>
      <c r="AY277" s="18" t="s">
        <v>132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82</v>
      </c>
      <c r="BK277" s="186">
        <f>ROUND(I277*H277,2)</f>
        <v>0</v>
      </c>
      <c r="BL277" s="18" t="s">
        <v>257</v>
      </c>
      <c r="BM277" s="185" t="s">
        <v>1096</v>
      </c>
    </row>
    <row r="278" spans="1:65" s="2" customFormat="1" ht="11.25">
      <c r="A278" s="35"/>
      <c r="B278" s="36"/>
      <c r="C278" s="37"/>
      <c r="D278" s="187" t="s">
        <v>142</v>
      </c>
      <c r="E278" s="37"/>
      <c r="F278" s="188" t="s">
        <v>1095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142</v>
      </c>
      <c r="AU278" s="18" t="s">
        <v>84</v>
      </c>
    </row>
    <row r="279" spans="1:65" s="2" customFormat="1" ht="11.25">
      <c r="A279" s="35"/>
      <c r="B279" s="36"/>
      <c r="C279" s="37"/>
      <c r="D279" s="192" t="s">
        <v>144</v>
      </c>
      <c r="E279" s="37"/>
      <c r="F279" s="193" t="s">
        <v>1097</v>
      </c>
      <c r="G279" s="37"/>
      <c r="H279" s="37"/>
      <c r="I279" s="189"/>
      <c r="J279" s="37"/>
      <c r="K279" s="37"/>
      <c r="L279" s="40"/>
      <c r="M279" s="190"/>
      <c r="N279" s="191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144</v>
      </c>
      <c r="AU279" s="18" t="s">
        <v>84</v>
      </c>
    </row>
    <row r="280" spans="1:65" s="2" customFormat="1" ht="24.2" customHeight="1">
      <c r="A280" s="35"/>
      <c r="B280" s="36"/>
      <c r="C280" s="205" t="s">
        <v>567</v>
      </c>
      <c r="D280" s="205" t="s">
        <v>155</v>
      </c>
      <c r="E280" s="206" t="s">
        <v>1098</v>
      </c>
      <c r="F280" s="207" t="s">
        <v>1099</v>
      </c>
      <c r="G280" s="208" t="s">
        <v>247</v>
      </c>
      <c r="H280" s="209">
        <v>1</v>
      </c>
      <c r="I280" s="210"/>
      <c r="J280" s="211">
        <f>ROUND(I280*H280,2)</f>
        <v>0</v>
      </c>
      <c r="K280" s="207" t="s">
        <v>139</v>
      </c>
      <c r="L280" s="212"/>
      <c r="M280" s="213" t="s">
        <v>19</v>
      </c>
      <c r="N280" s="214" t="s">
        <v>45</v>
      </c>
      <c r="O280" s="65"/>
      <c r="P280" s="183">
        <f>O280*H280</f>
        <v>0</v>
      </c>
      <c r="Q280" s="183">
        <v>1.5200000000000001E-3</v>
      </c>
      <c r="R280" s="183">
        <f>Q280*H280</f>
        <v>1.5200000000000001E-3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371</v>
      </c>
      <c r="AT280" s="185" t="s">
        <v>155</v>
      </c>
      <c r="AU280" s="185" t="s">
        <v>84</v>
      </c>
      <c r="AY280" s="18" t="s">
        <v>132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82</v>
      </c>
      <c r="BK280" s="186">
        <f>ROUND(I280*H280,2)</f>
        <v>0</v>
      </c>
      <c r="BL280" s="18" t="s">
        <v>257</v>
      </c>
      <c r="BM280" s="185" t="s">
        <v>1100</v>
      </c>
    </row>
    <row r="281" spans="1:65" s="2" customFormat="1" ht="19.5">
      <c r="A281" s="35"/>
      <c r="B281" s="36"/>
      <c r="C281" s="37"/>
      <c r="D281" s="187" t="s">
        <v>142</v>
      </c>
      <c r="E281" s="37"/>
      <c r="F281" s="188" t="s">
        <v>1099</v>
      </c>
      <c r="G281" s="37"/>
      <c r="H281" s="37"/>
      <c r="I281" s="189"/>
      <c r="J281" s="37"/>
      <c r="K281" s="37"/>
      <c r="L281" s="40"/>
      <c r="M281" s="190"/>
      <c r="N281" s="191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142</v>
      </c>
      <c r="AU281" s="18" t="s">
        <v>84</v>
      </c>
    </row>
    <row r="282" spans="1:65" s="2" customFormat="1" ht="11.25">
      <c r="A282" s="35"/>
      <c r="B282" s="36"/>
      <c r="C282" s="37"/>
      <c r="D282" s="192" t="s">
        <v>144</v>
      </c>
      <c r="E282" s="37"/>
      <c r="F282" s="193" t="s">
        <v>1101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144</v>
      </c>
      <c r="AU282" s="18" t="s">
        <v>84</v>
      </c>
    </row>
    <row r="283" spans="1:65" s="2" customFormat="1" ht="21.75" customHeight="1">
      <c r="A283" s="35"/>
      <c r="B283" s="36"/>
      <c r="C283" s="174" t="s">
        <v>575</v>
      </c>
      <c r="D283" s="174" t="s">
        <v>135</v>
      </c>
      <c r="E283" s="175" t="s">
        <v>1102</v>
      </c>
      <c r="F283" s="176" t="s">
        <v>1103</v>
      </c>
      <c r="G283" s="177" t="s">
        <v>247</v>
      </c>
      <c r="H283" s="178">
        <v>6</v>
      </c>
      <c r="I283" s="179"/>
      <c r="J283" s="180">
        <f>ROUND(I283*H283,2)</f>
        <v>0</v>
      </c>
      <c r="K283" s="176" t="s">
        <v>139</v>
      </c>
      <c r="L283" s="40"/>
      <c r="M283" s="181" t="s">
        <v>19</v>
      </c>
      <c r="N283" s="182" t="s">
        <v>45</v>
      </c>
      <c r="O283" s="65"/>
      <c r="P283" s="183">
        <f>O283*H283</f>
        <v>0</v>
      </c>
      <c r="Q283" s="183">
        <v>1.3999999999999999E-4</v>
      </c>
      <c r="R283" s="183">
        <f>Q283*H283</f>
        <v>8.3999999999999993E-4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257</v>
      </c>
      <c r="AT283" s="185" t="s">
        <v>135</v>
      </c>
      <c r="AU283" s="185" t="s">
        <v>84</v>
      </c>
      <c r="AY283" s="18" t="s">
        <v>132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82</v>
      </c>
      <c r="BK283" s="186">
        <f>ROUND(I283*H283,2)</f>
        <v>0</v>
      </c>
      <c r="BL283" s="18" t="s">
        <v>257</v>
      </c>
      <c r="BM283" s="185" t="s">
        <v>1104</v>
      </c>
    </row>
    <row r="284" spans="1:65" s="2" customFormat="1" ht="19.5">
      <c r="A284" s="35"/>
      <c r="B284" s="36"/>
      <c r="C284" s="37"/>
      <c r="D284" s="187" t="s">
        <v>142</v>
      </c>
      <c r="E284" s="37"/>
      <c r="F284" s="188" t="s">
        <v>1105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142</v>
      </c>
      <c r="AU284" s="18" t="s">
        <v>84</v>
      </c>
    </row>
    <row r="285" spans="1:65" s="2" customFormat="1" ht="11.25">
      <c r="A285" s="35"/>
      <c r="B285" s="36"/>
      <c r="C285" s="37"/>
      <c r="D285" s="192" t="s">
        <v>144</v>
      </c>
      <c r="E285" s="37"/>
      <c r="F285" s="193" t="s">
        <v>1106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144</v>
      </c>
      <c r="AU285" s="18" t="s">
        <v>84</v>
      </c>
    </row>
    <row r="286" spans="1:65" s="2" customFormat="1" ht="24.2" customHeight="1">
      <c r="A286" s="35"/>
      <c r="B286" s="36"/>
      <c r="C286" s="205" t="s">
        <v>581</v>
      </c>
      <c r="D286" s="205" t="s">
        <v>155</v>
      </c>
      <c r="E286" s="206" t="s">
        <v>1107</v>
      </c>
      <c r="F286" s="207" t="s">
        <v>1108</v>
      </c>
      <c r="G286" s="208" t="s">
        <v>247</v>
      </c>
      <c r="H286" s="209">
        <v>6</v>
      </c>
      <c r="I286" s="210"/>
      <c r="J286" s="211">
        <f>ROUND(I286*H286,2)</f>
        <v>0</v>
      </c>
      <c r="K286" s="207" t="s">
        <v>139</v>
      </c>
      <c r="L286" s="212"/>
      <c r="M286" s="213" t="s">
        <v>19</v>
      </c>
      <c r="N286" s="214" t="s">
        <v>45</v>
      </c>
      <c r="O286" s="65"/>
      <c r="P286" s="183">
        <f>O286*H286</f>
        <v>0</v>
      </c>
      <c r="Q286" s="183">
        <v>8.9999999999999998E-4</v>
      </c>
      <c r="R286" s="183">
        <f>Q286*H286</f>
        <v>5.4000000000000003E-3</v>
      </c>
      <c r="S286" s="183">
        <v>0</v>
      </c>
      <c r="T286" s="18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371</v>
      </c>
      <c r="AT286" s="185" t="s">
        <v>155</v>
      </c>
      <c r="AU286" s="185" t="s">
        <v>84</v>
      </c>
      <c r="AY286" s="18" t="s">
        <v>132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82</v>
      </c>
      <c r="BK286" s="186">
        <f>ROUND(I286*H286,2)</f>
        <v>0</v>
      </c>
      <c r="BL286" s="18" t="s">
        <v>257</v>
      </c>
      <c r="BM286" s="185" t="s">
        <v>1109</v>
      </c>
    </row>
    <row r="287" spans="1:65" s="2" customFormat="1" ht="19.5">
      <c r="A287" s="35"/>
      <c r="B287" s="36"/>
      <c r="C287" s="37"/>
      <c r="D287" s="187" t="s">
        <v>142</v>
      </c>
      <c r="E287" s="37"/>
      <c r="F287" s="188" t="s">
        <v>1108</v>
      </c>
      <c r="G287" s="37"/>
      <c r="H287" s="37"/>
      <c r="I287" s="189"/>
      <c r="J287" s="37"/>
      <c r="K287" s="37"/>
      <c r="L287" s="40"/>
      <c r="M287" s="190"/>
      <c r="N287" s="191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142</v>
      </c>
      <c r="AU287" s="18" t="s">
        <v>84</v>
      </c>
    </row>
    <row r="288" spans="1:65" s="2" customFormat="1" ht="11.25">
      <c r="A288" s="35"/>
      <c r="B288" s="36"/>
      <c r="C288" s="37"/>
      <c r="D288" s="192" t="s">
        <v>144</v>
      </c>
      <c r="E288" s="37"/>
      <c r="F288" s="193" t="s">
        <v>1110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144</v>
      </c>
      <c r="AU288" s="18" t="s">
        <v>84</v>
      </c>
    </row>
    <row r="289" spans="1:65" s="2" customFormat="1" ht="24.2" customHeight="1">
      <c r="A289" s="35"/>
      <c r="B289" s="36"/>
      <c r="C289" s="174" t="s">
        <v>587</v>
      </c>
      <c r="D289" s="174" t="s">
        <v>135</v>
      </c>
      <c r="E289" s="175" t="s">
        <v>1111</v>
      </c>
      <c r="F289" s="176" t="s">
        <v>1112</v>
      </c>
      <c r="G289" s="177" t="s">
        <v>247</v>
      </c>
      <c r="H289" s="178">
        <v>1</v>
      </c>
      <c r="I289" s="179"/>
      <c r="J289" s="180">
        <f>ROUND(I289*H289,2)</f>
        <v>0</v>
      </c>
      <c r="K289" s="176" t="s">
        <v>139</v>
      </c>
      <c r="L289" s="40"/>
      <c r="M289" s="181" t="s">
        <v>19</v>
      </c>
      <c r="N289" s="182" t="s">
        <v>45</v>
      </c>
      <c r="O289" s="65"/>
      <c r="P289" s="183">
        <f>O289*H289</f>
        <v>0</v>
      </c>
      <c r="Q289" s="183">
        <v>1.6000000000000001E-4</v>
      </c>
      <c r="R289" s="183">
        <f>Q289*H289</f>
        <v>1.6000000000000001E-4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257</v>
      </c>
      <c r="AT289" s="185" t="s">
        <v>135</v>
      </c>
      <c r="AU289" s="185" t="s">
        <v>84</v>
      </c>
      <c r="AY289" s="18" t="s">
        <v>132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82</v>
      </c>
      <c r="BK289" s="186">
        <f>ROUND(I289*H289,2)</f>
        <v>0</v>
      </c>
      <c r="BL289" s="18" t="s">
        <v>257</v>
      </c>
      <c r="BM289" s="185" t="s">
        <v>1113</v>
      </c>
    </row>
    <row r="290" spans="1:65" s="2" customFormat="1" ht="19.5">
      <c r="A290" s="35"/>
      <c r="B290" s="36"/>
      <c r="C290" s="37"/>
      <c r="D290" s="187" t="s">
        <v>142</v>
      </c>
      <c r="E290" s="37"/>
      <c r="F290" s="188" t="s">
        <v>1114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142</v>
      </c>
      <c r="AU290" s="18" t="s">
        <v>84</v>
      </c>
    </row>
    <row r="291" spans="1:65" s="2" customFormat="1" ht="11.25">
      <c r="A291" s="35"/>
      <c r="B291" s="36"/>
      <c r="C291" s="37"/>
      <c r="D291" s="192" t="s">
        <v>144</v>
      </c>
      <c r="E291" s="37"/>
      <c r="F291" s="193" t="s">
        <v>1115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144</v>
      </c>
      <c r="AU291" s="18" t="s">
        <v>84</v>
      </c>
    </row>
    <row r="292" spans="1:65" s="2" customFormat="1" ht="24.2" customHeight="1">
      <c r="A292" s="35"/>
      <c r="B292" s="36"/>
      <c r="C292" s="205" t="s">
        <v>593</v>
      </c>
      <c r="D292" s="205" t="s">
        <v>155</v>
      </c>
      <c r="E292" s="206" t="s">
        <v>1116</v>
      </c>
      <c r="F292" s="207" t="s">
        <v>1117</v>
      </c>
      <c r="G292" s="208" t="s">
        <v>247</v>
      </c>
      <c r="H292" s="209">
        <v>1</v>
      </c>
      <c r="I292" s="210"/>
      <c r="J292" s="211">
        <f>ROUND(I292*H292,2)</f>
        <v>0</v>
      </c>
      <c r="K292" s="207" t="s">
        <v>139</v>
      </c>
      <c r="L292" s="212"/>
      <c r="M292" s="213" t="s">
        <v>19</v>
      </c>
      <c r="N292" s="214" t="s">
        <v>45</v>
      </c>
      <c r="O292" s="65"/>
      <c r="P292" s="183">
        <f>O292*H292</f>
        <v>0</v>
      </c>
      <c r="Q292" s="183">
        <v>4.0000000000000002E-4</v>
      </c>
      <c r="R292" s="183">
        <f>Q292*H292</f>
        <v>4.0000000000000002E-4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371</v>
      </c>
      <c r="AT292" s="185" t="s">
        <v>155</v>
      </c>
      <c r="AU292" s="185" t="s">
        <v>84</v>
      </c>
      <c r="AY292" s="18" t="s">
        <v>132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82</v>
      </c>
      <c r="BK292" s="186">
        <f>ROUND(I292*H292,2)</f>
        <v>0</v>
      </c>
      <c r="BL292" s="18" t="s">
        <v>257</v>
      </c>
      <c r="BM292" s="185" t="s">
        <v>1118</v>
      </c>
    </row>
    <row r="293" spans="1:65" s="2" customFormat="1" ht="11.25">
      <c r="A293" s="35"/>
      <c r="B293" s="36"/>
      <c r="C293" s="37"/>
      <c r="D293" s="187" t="s">
        <v>142</v>
      </c>
      <c r="E293" s="37"/>
      <c r="F293" s="188" t="s">
        <v>1117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142</v>
      </c>
      <c r="AU293" s="18" t="s">
        <v>84</v>
      </c>
    </row>
    <row r="294" spans="1:65" s="2" customFormat="1" ht="11.25">
      <c r="A294" s="35"/>
      <c r="B294" s="36"/>
      <c r="C294" s="37"/>
      <c r="D294" s="192" t="s">
        <v>144</v>
      </c>
      <c r="E294" s="37"/>
      <c r="F294" s="193" t="s">
        <v>1119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144</v>
      </c>
      <c r="AU294" s="18" t="s">
        <v>84</v>
      </c>
    </row>
    <row r="295" spans="1:65" s="2" customFormat="1" ht="24.2" customHeight="1">
      <c r="A295" s="35"/>
      <c r="B295" s="36"/>
      <c r="C295" s="174" t="s">
        <v>599</v>
      </c>
      <c r="D295" s="174" t="s">
        <v>135</v>
      </c>
      <c r="E295" s="175" t="s">
        <v>1120</v>
      </c>
      <c r="F295" s="176" t="s">
        <v>1121</v>
      </c>
      <c r="G295" s="177" t="s">
        <v>150</v>
      </c>
      <c r="H295" s="178">
        <v>0.34100000000000003</v>
      </c>
      <c r="I295" s="179"/>
      <c r="J295" s="180">
        <f>ROUND(I295*H295,2)</f>
        <v>0</v>
      </c>
      <c r="K295" s="176" t="s">
        <v>139</v>
      </c>
      <c r="L295" s="40"/>
      <c r="M295" s="181" t="s">
        <v>19</v>
      </c>
      <c r="N295" s="182" t="s">
        <v>45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257</v>
      </c>
      <c r="AT295" s="185" t="s">
        <v>135</v>
      </c>
      <c r="AU295" s="185" t="s">
        <v>84</v>
      </c>
      <c r="AY295" s="18" t="s">
        <v>132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82</v>
      </c>
      <c r="BK295" s="186">
        <f>ROUND(I295*H295,2)</f>
        <v>0</v>
      </c>
      <c r="BL295" s="18" t="s">
        <v>257</v>
      </c>
      <c r="BM295" s="185" t="s">
        <v>1122</v>
      </c>
    </row>
    <row r="296" spans="1:65" s="2" customFormat="1" ht="29.25">
      <c r="A296" s="35"/>
      <c r="B296" s="36"/>
      <c r="C296" s="37"/>
      <c r="D296" s="187" t="s">
        <v>142</v>
      </c>
      <c r="E296" s="37"/>
      <c r="F296" s="188" t="s">
        <v>1123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142</v>
      </c>
      <c r="AU296" s="18" t="s">
        <v>84</v>
      </c>
    </row>
    <row r="297" spans="1:65" s="2" customFormat="1" ht="11.25">
      <c r="A297" s="35"/>
      <c r="B297" s="36"/>
      <c r="C297" s="37"/>
      <c r="D297" s="192" t="s">
        <v>144</v>
      </c>
      <c r="E297" s="37"/>
      <c r="F297" s="193" t="s">
        <v>1124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144</v>
      </c>
      <c r="AU297" s="18" t="s">
        <v>84</v>
      </c>
    </row>
    <row r="298" spans="1:65" s="2" customFormat="1" ht="24.2" customHeight="1">
      <c r="A298" s="35"/>
      <c r="B298" s="36"/>
      <c r="C298" s="174" t="s">
        <v>608</v>
      </c>
      <c r="D298" s="174" t="s">
        <v>135</v>
      </c>
      <c r="E298" s="175" t="s">
        <v>1125</v>
      </c>
      <c r="F298" s="176" t="s">
        <v>1126</v>
      </c>
      <c r="G298" s="177" t="s">
        <v>150</v>
      </c>
      <c r="H298" s="178">
        <v>0.34100000000000003</v>
      </c>
      <c r="I298" s="179"/>
      <c r="J298" s="180">
        <f>ROUND(I298*H298,2)</f>
        <v>0</v>
      </c>
      <c r="K298" s="176" t="s">
        <v>139</v>
      </c>
      <c r="L298" s="40"/>
      <c r="M298" s="181" t="s">
        <v>19</v>
      </c>
      <c r="N298" s="182" t="s">
        <v>45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257</v>
      </c>
      <c r="AT298" s="185" t="s">
        <v>135</v>
      </c>
      <c r="AU298" s="185" t="s">
        <v>84</v>
      </c>
      <c r="AY298" s="18" t="s">
        <v>132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82</v>
      </c>
      <c r="BK298" s="186">
        <f>ROUND(I298*H298,2)</f>
        <v>0</v>
      </c>
      <c r="BL298" s="18" t="s">
        <v>257</v>
      </c>
      <c r="BM298" s="185" t="s">
        <v>1127</v>
      </c>
    </row>
    <row r="299" spans="1:65" s="2" customFormat="1" ht="29.25">
      <c r="A299" s="35"/>
      <c r="B299" s="36"/>
      <c r="C299" s="37"/>
      <c r="D299" s="187" t="s">
        <v>142</v>
      </c>
      <c r="E299" s="37"/>
      <c r="F299" s="188" t="s">
        <v>1128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142</v>
      </c>
      <c r="AU299" s="18" t="s">
        <v>84</v>
      </c>
    </row>
    <row r="300" spans="1:65" s="2" customFormat="1" ht="11.25">
      <c r="A300" s="35"/>
      <c r="B300" s="36"/>
      <c r="C300" s="37"/>
      <c r="D300" s="192" t="s">
        <v>144</v>
      </c>
      <c r="E300" s="37"/>
      <c r="F300" s="193" t="s">
        <v>1129</v>
      </c>
      <c r="G300" s="37"/>
      <c r="H300" s="37"/>
      <c r="I300" s="189"/>
      <c r="J300" s="37"/>
      <c r="K300" s="37"/>
      <c r="L300" s="40"/>
      <c r="M300" s="190"/>
      <c r="N300" s="191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144</v>
      </c>
      <c r="AU300" s="18" t="s">
        <v>84</v>
      </c>
    </row>
    <row r="301" spans="1:65" s="12" customFormat="1" ht="22.9" customHeight="1">
      <c r="B301" s="158"/>
      <c r="C301" s="159"/>
      <c r="D301" s="160" t="s">
        <v>73</v>
      </c>
      <c r="E301" s="172" t="s">
        <v>1130</v>
      </c>
      <c r="F301" s="172" t="s">
        <v>1131</v>
      </c>
      <c r="G301" s="159"/>
      <c r="H301" s="159"/>
      <c r="I301" s="162"/>
      <c r="J301" s="173">
        <f>BK301</f>
        <v>0</v>
      </c>
      <c r="K301" s="159"/>
      <c r="L301" s="164"/>
      <c r="M301" s="165"/>
      <c r="N301" s="166"/>
      <c r="O301" s="166"/>
      <c r="P301" s="167">
        <f>SUM(P302:P322)</f>
        <v>0</v>
      </c>
      <c r="Q301" s="166"/>
      <c r="R301" s="167">
        <f>SUM(R302:R322)</f>
        <v>0.11655</v>
      </c>
      <c r="S301" s="166"/>
      <c r="T301" s="168">
        <f>SUM(T302:T322)</f>
        <v>0</v>
      </c>
      <c r="AR301" s="169" t="s">
        <v>84</v>
      </c>
      <c r="AT301" s="170" t="s">
        <v>73</v>
      </c>
      <c r="AU301" s="170" t="s">
        <v>82</v>
      </c>
      <c r="AY301" s="169" t="s">
        <v>132</v>
      </c>
      <c r="BK301" s="171">
        <f>SUM(BK302:BK322)</f>
        <v>0</v>
      </c>
    </row>
    <row r="302" spans="1:65" s="2" customFormat="1" ht="24.2" customHeight="1">
      <c r="A302" s="35"/>
      <c r="B302" s="36"/>
      <c r="C302" s="174" t="s">
        <v>615</v>
      </c>
      <c r="D302" s="174" t="s">
        <v>135</v>
      </c>
      <c r="E302" s="175" t="s">
        <v>1132</v>
      </c>
      <c r="F302" s="176" t="s">
        <v>1133</v>
      </c>
      <c r="G302" s="177" t="s">
        <v>458</v>
      </c>
      <c r="H302" s="178">
        <v>7</v>
      </c>
      <c r="I302" s="179"/>
      <c r="J302" s="180">
        <f>ROUND(I302*H302,2)</f>
        <v>0</v>
      </c>
      <c r="K302" s="176" t="s">
        <v>139</v>
      </c>
      <c r="L302" s="40"/>
      <c r="M302" s="181" t="s">
        <v>19</v>
      </c>
      <c r="N302" s="182" t="s">
        <v>45</v>
      </c>
      <c r="O302" s="65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257</v>
      </c>
      <c r="AT302" s="185" t="s">
        <v>135</v>
      </c>
      <c r="AU302" s="185" t="s">
        <v>84</v>
      </c>
      <c r="AY302" s="18" t="s">
        <v>132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82</v>
      </c>
      <c r="BK302" s="186">
        <f>ROUND(I302*H302,2)</f>
        <v>0</v>
      </c>
      <c r="BL302" s="18" t="s">
        <v>257</v>
      </c>
      <c r="BM302" s="185" t="s">
        <v>1134</v>
      </c>
    </row>
    <row r="303" spans="1:65" s="2" customFormat="1" ht="19.5">
      <c r="A303" s="35"/>
      <c r="B303" s="36"/>
      <c r="C303" s="37"/>
      <c r="D303" s="187" t="s">
        <v>142</v>
      </c>
      <c r="E303" s="37"/>
      <c r="F303" s="188" t="s">
        <v>1135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142</v>
      </c>
      <c r="AU303" s="18" t="s">
        <v>84</v>
      </c>
    </row>
    <row r="304" spans="1:65" s="2" customFormat="1" ht="11.25">
      <c r="A304" s="35"/>
      <c r="B304" s="36"/>
      <c r="C304" s="37"/>
      <c r="D304" s="192" t="s">
        <v>144</v>
      </c>
      <c r="E304" s="37"/>
      <c r="F304" s="193" t="s">
        <v>1136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144</v>
      </c>
      <c r="AU304" s="18" t="s">
        <v>84</v>
      </c>
    </row>
    <row r="305" spans="1:65" s="2" customFormat="1" ht="37.9" customHeight="1">
      <c r="A305" s="35"/>
      <c r="B305" s="36"/>
      <c r="C305" s="205" t="s">
        <v>621</v>
      </c>
      <c r="D305" s="205" t="s">
        <v>155</v>
      </c>
      <c r="E305" s="206" t="s">
        <v>1137</v>
      </c>
      <c r="F305" s="207" t="s">
        <v>1138</v>
      </c>
      <c r="G305" s="208" t="s">
        <v>247</v>
      </c>
      <c r="H305" s="209">
        <v>6</v>
      </c>
      <c r="I305" s="210"/>
      <c r="J305" s="211">
        <f>ROUND(I305*H305,2)</f>
        <v>0</v>
      </c>
      <c r="K305" s="207" t="s">
        <v>139</v>
      </c>
      <c r="L305" s="212"/>
      <c r="M305" s="213" t="s">
        <v>19</v>
      </c>
      <c r="N305" s="214" t="s">
        <v>45</v>
      </c>
      <c r="O305" s="65"/>
      <c r="P305" s="183">
        <f>O305*H305</f>
        <v>0</v>
      </c>
      <c r="Q305" s="183">
        <v>1.6E-2</v>
      </c>
      <c r="R305" s="183">
        <f>Q305*H305</f>
        <v>9.6000000000000002E-2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371</v>
      </c>
      <c r="AT305" s="185" t="s">
        <v>155</v>
      </c>
      <c r="AU305" s="185" t="s">
        <v>84</v>
      </c>
      <c r="AY305" s="18" t="s">
        <v>132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82</v>
      </c>
      <c r="BK305" s="186">
        <f>ROUND(I305*H305,2)</f>
        <v>0</v>
      </c>
      <c r="BL305" s="18" t="s">
        <v>257</v>
      </c>
      <c r="BM305" s="185" t="s">
        <v>1139</v>
      </c>
    </row>
    <row r="306" spans="1:65" s="2" customFormat="1" ht="19.5">
      <c r="A306" s="35"/>
      <c r="B306" s="36"/>
      <c r="C306" s="37"/>
      <c r="D306" s="187" t="s">
        <v>142</v>
      </c>
      <c r="E306" s="37"/>
      <c r="F306" s="188" t="s">
        <v>1138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142</v>
      </c>
      <c r="AU306" s="18" t="s">
        <v>84</v>
      </c>
    </row>
    <row r="307" spans="1:65" s="2" customFormat="1" ht="11.25">
      <c r="A307" s="35"/>
      <c r="B307" s="36"/>
      <c r="C307" s="37"/>
      <c r="D307" s="192" t="s">
        <v>144</v>
      </c>
      <c r="E307" s="37"/>
      <c r="F307" s="193" t="s">
        <v>1140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144</v>
      </c>
      <c r="AU307" s="18" t="s">
        <v>84</v>
      </c>
    </row>
    <row r="308" spans="1:65" s="2" customFormat="1" ht="37.9" customHeight="1">
      <c r="A308" s="35"/>
      <c r="B308" s="36"/>
      <c r="C308" s="205" t="s">
        <v>628</v>
      </c>
      <c r="D308" s="205" t="s">
        <v>155</v>
      </c>
      <c r="E308" s="206" t="s">
        <v>1141</v>
      </c>
      <c r="F308" s="207" t="s">
        <v>1142</v>
      </c>
      <c r="G308" s="208" t="s">
        <v>247</v>
      </c>
      <c r="H308" s="209">
        <v>1</v>
      </c>
      <c r="I308" s="210"/>
      <c r="J308" s="211">
        <f>ROUND(I308*H308,2)</f>
        <v>0</v>
      </c>
      <c r="K308" s="207" t="s">
        <v>139</v>
      </c>
      <c r="L308" s="212"/>
      <c r="M308" s="213" t="s">
        <v>19</v>
      </c>
      <c r="N308" s="214" t="s">
        <v>45</v>
      </c>
      <c r="O308" s="65"/>
      <c r="P308" s="183">
        <f>O308*H308</f>
        <v>0</v>
      </c>
      <c r="Q308" s="183">
        <v>1.6E-2</v>
      </c>
      <c r="R308" s="183">
        <f>Q308*H308</f>
        <v>1.6E-2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371</v>
      </c>
      <c r="AT308" s="185" t="s">
        <v>155</v>
      </c>
      <c r="AU308" s="185" t="s">
        <v>84</v>
      </c>
      <c r="AY308" s="18" t="s">
        <v>132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82</v>
      </c>
      <c r="BK308" s="186">
        <f>ROUND(I308*H308,2)</f>
        <v>0</v>
      </c>
      <c r="BL308" s="18" t="s">
        <v>257</v>
      </c>
      <c r="BM308" s="185" t="s">
        <v>1143</v>
      </c>
    </row>
    <row r="309" spans="1:65" s="2" customFormat="1" ht="19.5">
      <c r="A309" s="35"/>
      <c r="B309" s="36"/>
      <c r="C309" s="37"/>
      <c r="D309" s="187" t="s">
        <v>142</v>
      </c>
      <c r="E309" s="37"/>
      <c r="F309" s="188" t="s">
        <v>1142</v>
      </c>
      <c r="G309" s="37"/>
      <c r="H309" s="37"/>
      <c r="I309" s="189"/>
      <c r="J309" s="37"/>
      <c r="K309" s="37"/>
      <c r="L309" s="40"/>
      <c r="M309" s="190"/>
      <c r="N309" s="191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142</v>
      </c>
      <c r="AU309" s="18" t="s">
        <v>84</v>
      </c>
    </row>
    <row r="310" spans="1:65" s="2" customFormat="1" ht="11.25">
      <c r="A310" s="35"/>
      <c r="B310" s="36"/>
      <c r="C310" s="37"/>
      <c r="D310" s="192" t="s">
        <v>144</v>
      </c>
      <c r="E310" s="37"/>
      <c r="F310" s="193" t="s">
        <v>1144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144</v>
      </c>
      <c r="AU310" s="18" t="s">
        <v>84</v>
      </c>
    </row>
    <row r="311" spans="1:65" s="2" customFormat="1" ht="16.5" customHeight="1">
      <c r="A311" s="35"/>
      <c r="B311" s="36"/>
      <c r="C311" s="174" t="s">
        <v>634</v>
      </c>
      <c r="D311" s="174" t="s">
        <v>135</v>
      </c>
      <c r="E311" s="175" t="s">
        <v>1145</v>
      </c>
      <c r="F311" s="176" t="s">
        <v>1146</v>
      </c>
      <c r="G311" s="177" t="s">
        <v>458</v>
      </c>
      <c r="H311" s="178">
        <v>7</v>
      </c>
      <c r="I311" s="179"/>
      <c r="J311" s="180">
        <f>ROUND(I311*H311,2)</f>
        <v>0</v>
      </c>
      <c r="K311" s="176" t="s">
        <v>139</v>
      </c>
      <c r="L311" s="40"/>
      <c r="M311" s="181" t="s">
        <v>19</v>
      </c>
      <c r="N311" s="182" t="s">
        <v>45</v>
      </c>
      <c r="O311" s="65"/>
      <c r="P311" s="183">
        <f>O311*H311</f>
        <v>0</v>
      </c>
      <c r="Q311" s="183">
        <v>1.4999999999999999E-4</v>
      </c>
      <c r="R311" s="183">
        <f>Q311*H311</f>
        <v>1.0499999999999999E-3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257</v>
      </c>
      <c r="AT311" s="185" t="s">
        <v>135</v>
      </c>
      <c r="AU311" s="185" t="s">
        <v>84</v>
      </c>
      <c r="AY311" s="18" t="s">
        <v>132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82</v>
      </c>
      <c r="BK311" s="186">
        <f>ROUND(I311*H311,2)</f>
        <v>0</v>
      </c>
      <c r="BL311" s="18" t="s">
        <v>257</v>
      </c>
      <c r="BM311" s="185" t="s">
        <v>1147</v>
      </c>
    </row>
    <row r="312" spans="1:65" s="2" customFormat="1" ht="19.5">
      <c r="A312" s="35"/>
      <c r="B312" s="36"/>
      <c r="C312" s="37"/>
      <c r="D312" s="187" t="s">
        <v>142</v>
      </c>
      <c r="E312" s="37"/>
      <c r="F312" s="188" t="s">
        <v>1148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142</v>
      </c>
      <c r="AU312" s="18" t="s">
        <v>84</v>
      </c>
    </row>
    <row r="313" spans="1:65" s="2" customFormat="1" ht="11.25">
      <c r="A313" s="35"/>
      <c r="B313" s="36"/>
      <c r="C313" s="37"/>
      <c r="D313" s="192" t="s">
        <v>144</v>
      </c>
      <c r="E313" s="37"/>
      <c r="F313" s="193" t="s">
        <v>1149</v>
      </c>
      <c r="G313" s="37"/>
      <c r="H313" s="37"/>
      <c r="I313" s="189"/>
      <c r="J313" s="37"/>
      <c r="K313" s="37"/>
      <c r="L313" s="40"/>
      <c r="M313" s="190"/>
      <c r="N313" s="191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144</v>
      </c>
      <c r="AU313" s="18" t="s">
        <v>84</v>
      </c>
    </row>
    <row r="314" spans="1:65" s="2" customFormat="1" ht="16.5" customHeight="1">
      <c r="A314" s="35"/>
      <c r="B314" s="36"/>
      <c r="C314" s="174" t="s">
        <v>640</v>
      </c>
      <c r="D314" s="174" t="s">
        <v>135</v>
      </c>
      <c r="E314" s="175" t="s">
        <v>1150</v>
      </c>
      <c r="F314" s="176" t="s">
        <v>1151</v>
      </c>
      <c r="G314" s="177" t="s">
        <v>458</v>
      </c>
      <c r="H314" s="178">
        <v>7</v>
      </c>
      <c r="I314" s="179"/>
      <c r="J314" s="180">
        <f>ROUND(I314*H314,2)</f>
        <v>0</v>
      </c>
      <c r="K314" s="176" t="s">
        <v>139</v>
      </c>
      <c r="L314" s="40"/>
      <c r="M314" s="181" t="s">
        <v>19</v>
      </c>
      <c r="N314" s="182" t="s">
        <v>45</v>
      </c>
      <c r="O314" s="65"/>
      <c r="P314" s="183">
        <f>O314*H314</f>
        <v>0</v>
      </c>
      <c r="Q314" s="183">
        <v>5.0000000000000001E-4</v>
      </c>
      <c r="R314" s="183">
        <f>Q314*H314</f>
        <v>3.5000000000000001E-3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257</v>
      </c>
      <c r="AT314" s="185" t="s">
        <v>135</v>
      </c>
      <c r="AU314" s="185" t="s">
        <v>84</v>
      </c>
      <c r="AY314" s="18" t="s">
        <v>132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82</v>
      </c>
      <c r="BK314" s="186">
        <f>ROUND(I314*H314,2)</f>
        <v>0</v>
      </c>
      <c r="BL314" s="18" t="s">
        <v>257</v>
      </c>
      <c r="BM314" s="185" t="s">
        <v>1152</v>
      </c>
    </row>
    <row r="315" spans="1:65" s="2" customFormat="1" ht="19.5">
      <c r="A315" s="35"/>
      <c r="B315" s="36"/>
      <c r="C315" s="37"/>
      <c r="D315" s="187" t="s">
        <v>142</v>
      </c>
      <c r="E315" s="37"/>
      <c r="F315" s="188" t="s">
        <v>1153</v>
      </c>
      <c r="G315" s="37"/>
      <c r="H315" s="37"/>
      <c r="I315" s="189"/>
      <c r="J315" s="37"/>
      <c r="K315" s="37"/>
      <c r="L315" s="40"/>
      <c r="M315" s="190"/>
      <c r="N315" s="191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142</v>
      </c>
      <c r="AU315" s="18" t="s">
        <v>84</v>
      </c>
    </row>
    <row r="316" spans="1:65" s="2" customFormat="1" ht="11.25">
      <c r="A316" s="35"/>
      <c r="B316" s="36"/>
      <c r="C316" s="37"/>
      <c r="D316" s="192" t="s">
        <v>144</v>
      </c>
      <c r="E316" s="37"/>
      <c r="F316" s="193" t="s">
        <v>1154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144</v>
      </c>
      <c r="AU316" s="18" t="s">
        <v>84</v>
      </c>
    </row>
    <row r="317" spans="1:65" s="2" customFormat="1" ht="24.2" customHeight="1">
      <c r="A317" s="35"/>
      <c r="B317" s="36"/>
      <c r="C317" s="174" t="s">
        <v>646</v>
      </c>
      <c r="D317" s="174" t="s">
        <v>135</v>
      </c>
      <c r="E317" s="175" t="s">
        <v>1155</v>
      </c>
      <c r="F317" s="176" t="s">
        <v>1156</v>
      </c>
      <c r="G317" s="177" t="s">
        <v>150</v>
      </c>
      <c r="H317" s="178">
        <v>0.11700000000000001</v>
      </c>
      <c r="I317" s="179"/>
      <c r="J317" s="180">
        <f>ROUND(I317*H317,2)</f>
        <v>0</v>
      </c>
      <c r="K317" s="176" t="s">
        <v>139</v>
      </c>
      <c r="L317" s="40"/>
      <c r="M317" s="181" t="s">
        <v>19</v>
      </c>
      <c r="N317" s="182" t="s">
        <v>45</v>
      </c>
      <c r="O317" s="65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257</v>
      </c>
      <c r="AT317" s="185" t="s">
        <v>135</v>
      </c>
      <c r="AU317" s="185" t="s">
        <v>84</v>
      </c>
      <c r="AY317" s="18" t="s">
        <v>132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82</v>
      </c>
      <c r="BK317" s="186">
        <f>ROUND(I317*H317,2)</f>
        <v>0</v>
      </c>
      <c r="BL317" s="18" t="s">
        <v>257</v>
      </c>
      <c r="BM317" s="185" t="s">
        <v>1157</v>
      </c>
    </row>
    <row r="318" spans="1:65" s="2" customFormat="1" ht="29.25">
      <c r="A318" s="35"/>
      <c r="B318" s="36"/>
      <c r="C318" s="37"/>
      <c r="D318" s="187" t="s">
        <v>142</v>
      </c>
      <c r="E318" s="37"/>
      <c r="F318" s="188" t="s">
        <v>1158</v>
      </c>
      <c r="G318" s="37"/>
      <c r="H318" s="37"/>
      <c r="I318" s="189"/>
      <c r="J318" s="37"/>
      <c r="K318" s="37"/>
      <c r="L318" s="40"/>
      <c r="M318" s="190"/>
      <c r="N318" s="191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142</v>
      </c>
      <c r="AU318" s="18" t="s">
        <v>84</v>
      </c>
    </row>
    <row r="319" spans="1:65" s="2" customFormat="1" ht="11.25">
      <c r="A319" s="35"/>
      <c r="B319" s="36"/>
      <c r="C319" s="37"/>
      <c r="D319" s="192" t="s">
        <v>144</v>
      </c>
      <c r="E319" s="37"/>
      <c r="F319" s="193" t="s">
        <v>1159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144</v>
      </c>
      <c r="AU319" s="18" t="s">
        <v>84</v>
      </c>
    </row>
    <row r="320" spans="1:65" s="2" customFormat="1" ht="24.2" customHeight="1">
      <c r="A320" s="35"/>
      <c r="B320" s="36"/>
      <c r="C320" s="174" t="s">
        <v>654</v>
      </c>
      <c r="D320" s="174" t="s">
        <v>135</v>
      </c>
      <c r="E320" s="175" t="s">
        <v>1160</v>
      </c>
      <c r="F320" s="176" t="s">
        <v>1161</v>
      </c>
      <c r="G320" s="177" t="s">
        <v>150</v>
      </c>
      <c r="H320" s="178">
        <v>0.11700000000000001</v>
      </c>
      <c r="I320" s="179"/>
      <c r="J320" s="180">
        <f>ROUND(I320*H320,2)</f>
        <v>0</v>
      </c>
      <c r="K320" s="176" t="s">
        <v>139</v>
      </c>
      <c r="L320" s="40"/>
      <c r="M320" s="181" t="s">
        <v>19</v>
      </c>
      <c r="N320" s="182" t="s">
        <v>45</v>
      </c>
      <c r="O320" s="65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257</v>
      </c>
      <c r="AT320" s="185" t="s">
        <v>135</v>
      </c>
      <c r="AU320" s="185" t="s">
        <v>84</v>
      </c>
      <c r="AY320" s="18" t="s">
        <v>132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82</v>
      </c>
      <c r="BK320" s="186">
        <f>ROUND(I320*H320,2)</f>
        <v>0</v>
      </c>
      <c r="BL320" s="18" t="s">
        <v>257</v>
      </c>
      <c r="BM320" s="185" t="s">
        <v>1162</v>
      </c>
    </row>
    <row r="321" spans="1:65" s="2" customFormat="1" ht="29.25">
      <c r="A321" s="35"/>
      <c r="B321" s="36"/>
      <c r="C321" s="37"/>
      <c r="D321" s="187" t="s">
        <v>142</v>
      </c>
      <c r="E321" s="37"/>
      <c r="F321" s="188" t="s">
        <v>1163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142</v>
      </c>
      <c r="AU321" s="18" t="s">
        <v>84</v>
      </c>
    </row>
    <row r="322" spans="1:65" s="2" customFormat="1" ht="11.25">
      <c r="A322" s="35"/>
      <c r="B322" s="36"/>
      <c r="C322" s="37"/>
      <c r="D322" s="192" t="s">
        <v>144</v>
      </c>
      <c r="E322" s="37"/>
      <c r="F322" s="193" t="s">
        <v>1164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144</v>
      </c>
      <c r="AU322" s="18" t="s">
        <v>84</v>
      </c>
    </row>
    <row r="323" spans="1:65" s="12" customFormat="1" ht="25.9" customHeight="1">
      <c r="B323" s="158"/>
      <c r="C323" s="159"/>
      <c r="D323" s="160" t="s">
        <v>73</v>
      </c>
      <c r="E323" s="161" t="s">
        <v>1165</v>
      </c>
      <c r="F323" s="161" t="s">
        <v>1166</v>
      </c>
      <c r="G323" s="159"/>
      <c r="H323" s="159"/>
      <c r="I323" s="162"/>
      <c r="J323" s="163">
        <f>BK323</f>
        <v>0</v>
      </c>
      <c r="K323" s="159"/>
      <c r="L323" s="164"/>
      <c r="M323" s="165"/>
      <c r="N323" s="166"/>
      <c r="O323" s="166"/>
      <c r="P323" s="167">
        <f>SUM(P324:P328)</f>
        <v>0</v>
      </c>
      <c r="Q323" s="166"/>
      <c r="R323" s="167">
        <f>SUM(R324:R328)</f>
        <v>0</v>
      </c>
      <c r="S323" s="166"/>
      <c r="T323" s="168">
        <f>SUM(T324:T328)</f>
        <v>0</v>
      </c>
      <c r="AR323" s="169" t="s">
        <v>140</v>
      </c>
      <c r="AT323" s="170" t="s">
        <v>73</v>
      </c>
      <c r="AU323" s="170" t="s">
        <v>74</v>
      </c>
      <c r="AY323" s="169" t="s">
        <v>132</v>
      </c>
      <c r="BK323" s="171">
        <f>SUM(BK324:BK328)</f>
        <v>0</v>
      </c>
    </row>
    <row r="324" spans="1:65" s="2" customFormat="1" ht="21.75" customHeight="1">
      <c r="A324" s="35"/>
      <c r="B324" s="36"/>
      <c r="C324" s="174" t="s">
        <v>665</v>
      </c>
      <c r="D324" s="174" t="s">
        <v>135</v>
      </c>
      <c r="E324" s="175" t="s">
        <v>1167</v>
      </c>
      <c r="F324" s="176" t="s">
        <v>1168</v>
      </c>
      <c r="G324" s="177" t="s">
        <v>1169</v>
      </c>
      <c r="H324" s="178">
        <v>35</v>
      </c>
      <c r="I324" s="179"/>
      <c r="J324" s="180">
        <f>ROUND(I324*H324,2)</f>
        <v>0</v>
      </c>
      <c r="K324" s="176" t="s">
        <v>139</v>
      </c>
      <c r="L324" s="40"/>
      <c r="M324" s="181" t="s">
        <v>19</v>
      </c>
      <c r="N324" s="182" t="s">
        <v>45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1170</v>
      </c>
      <c r="AT324" s="185" t="s">
        <v>135</v>
      </c>
      <c r="AU324" s="185" t="s">
        <v>82</v>
      </c>
      <c r="AY324" s="18" t="s">
        <v>132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82</v>
      </c>
      <c r="BK324" s="186">
        <f>ROUND(I324*H324,2)</f>
        <v>0</v>
      </c>
      <c r="BL324" s="18" t="s">
        <v>1170</v>
      </c>
      <c r="BM324" s="185" t="s">
        <v>1171</v>
      </c>
    </row>
    <row r="325" spans="1:65" s="2" customFormat="1" ht="19.5">
      <c r="A325" s="35"/>
      <c r="B325" s="36"/>
      <c r="C325" s="37"/>
      <c r="D325" s="187" t="s">
        <v>142</v>
      </c>
      <c r="E325" s="37"/>
      <c r="F325" s="188" t="s">
        <v>1172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142</v>
      </c>
      <c r="AU325" s="18" t="s">
        <v>82</v>
      </c>
    </row>
    <row r="326" spans="1:65" s="2" customFormat="1" ht="11.25">
      <c r="A326" s="35"/>
      <c r="B326" s="36"/>
      <c r="C326" s="37"/>
      <c r="D326" s="192" t="s">
        <v>144</v>
      </c>
      <c r="E326" s="37"/>
      <c r="F326" s="193" t="s">
        <v>1173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144</v>
      </c>
      <c r="AU326" s="18" t="s">
        <v>82</v>
      </c>
    </row>
    <row r="327" spans="1:65" s="15" customFormat="1" ht="11.25">
      <c r="B327" s="226"/>
      <c r="C327" s="227"/>
      <c r="D327" s="187" t="s">
        <v>146</v>
      </c>
      <c r="E327" s="228" t="s">
        <v>19</v>
      </c>
      <c r="F327" s="229" t="s">
        <v>1174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AT327" s="235" t="s">
        <v>146</v>
      </c>
      <c r="AU327" s="235" t="s">
        <v>82</v>
      </c>
      <c r="AV327" s="15" t="s">
        <v>82</v>
      </c>
      <c r="AW327" s="15" t="s">
        <v>35</v>
      </c>
      <c r="AX327" s="15" t="s">
        <v>74</v>
      </c>
      <c r="AY327" s="235" t="s">
        <v>132</v>
      </c>
    </row>
    <row r="328" spans="1:65" s="13" customFormat="1" ht="11.25">
      <c r="B328" s="194"/>
      <c r="C328" s="195"/>
      <c r="D328" s="187" t="s">
        <v>146</v>
      </c>
      <c r="E328" s="196" t="s">
        <v>19</v>
      </c>
      <c r="F328" s="197" t="s">
        <v>390</v>
      </c>
      <c r="G328" s="195"/>
      <c r="H328" s="198">
        <v>35</v>
      </c>
      <c r="I328" s="199"/>
      <c r="J328" s="195"/>
      <c r="K328" s="195"/>
      <c r="L328" s="200"/>
      <c r="M328" s="239"/>
      <c r="N328" s="240"/>
      <c r="O328" s="240"/>
      <c r="P328" s="240"/>
      <c r="Q328" s="240"/>
      <c r="R328" s="240"/>
      <c r="S328" s="240"/>
      <c r="T328" s="241"/>
      <c r="AT328" s="204" t="s">
        <v>146</v>
      </c>
      <c r="AU328" s="204" t="s">
        <v>82</v>
      </c>
      <c r="AV328" s="13" t="s">
        <v>84</v>
      </c>
      <c r="AW328" s="13" t="s">
        <v>35</v>
      </c>
      <c r="AX328" s="13" t="s">
        <v>82</v>
      </c>
      <c r="AY328" s="204" t="s">
        <v>132</v>
      </c>
    </row>
    <row r="329" spans="1:65" s="2" customFormat="1" ht="6.95" customHeight="1">
      <c r="A329" s="35"/>
      <c r="B329" s="48"/>
      <c r="C329" s="49"/>
      <c r="D329" s="49"/>
      <c r="E329" s="49"/>
      <c r="F329" s="49"/>
      <c r="G329" s="49"/>
      <c r="H329" s="49"/>
      <c r="I329" s="49"/>
      <c r="J329" s="49"/>
      <c r="K329" s="49"/>
      <c r="L329" s="40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algorithmName="SHA-512" hashValue="wwa1hrB5L+dW1tkiTQMagv2fSulvlIF1uoNx8sN7cPW9UOLwHILUVOq/YzlpnGnWdIY4jPCnfcUe58dJnXDY2w==" saltValue="oBkFwrCTX3ypdL36k8jurz1ABu57pfXQLE1Q5Xli9hm8V8ortrpncIiHbIujWI7Ddg+Kgt0WdCGMVQL0eVRv+A==" spinCount="100000" sheet="1" objects="1" scenarios="1" formatColumns="0" formatRows="0" autoFilter="0"/>
  <autoFilter ref="C86:K328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5" r:id="rId2" xr:uid="{00000000-0004-0000-0200-000001000000}"/>
    <hyperlink ref="F98" r:id="rId3" xr:uid="{00000000-0004-0000-0200-000002000000}"/>
    <hyperlink ref="F102" r:id="rId4" xr:uid="{00000000-0004-0000-0200-000003000000}"/>
    <hyperlink ref="F107" r:id="rId5" xr:uid="{00000000-0004-0000-0200-000004000000}"/>
    <hyperlink ref="F110" r:id="rId6" xr:uid="{00000000-0004-0000-0200-000005000000}"/>
    <hyperlink ref="F113" r:id="rId7" xr:uid="{00000000-0004-0000-0200-000006000000}"/>
    <hyperlink ref="F116" r:id="rId8" xr:uid="{00000000-0004-0000-0200-000007000000}"/>
    <hyperlink ref="F119" r:id="rId9" xr:uid="{00000000-0004-0000-0200-000008000000}"/>
    <hyperlink ref="F122" r:id="rId10" xr:uid="{00000000-0004-0000-0200-000009000000}"/>
    <hyperlink ref="F125" r:id="rId11" xr:uid="{00000000-0004-0000-0200-00000A000000}"/>
    <hyperlink ref="F128" r:id="rId12" xr:uid="{00000000-0004-0000-0200-00000B000000}"/>
    <hyperlink ref="F131" r:id="rId13" xr:uid="{00000000-0004-0000-0200-00000C000000}"/>
    <hyperlink ref="F134" r:id="rId14" xr:uid="{00000000-0004-0000-0200-00000D000000}"/>
    <hyperlink ref="F137" r:id="rId15" xr:uid="{00000000-0004-0000-0200-00000E000000}"/>
    <hyperlink ref="F140" r:id="rId16" xr:uid="{00000000-0004-0000-0200-00000F000000}"/>
    <hyperlink ref="F143" r:id="rId17" xr:uid="{00000000-0004-0000-0200-000010000000}"/>
    <hyperlink ref="F147" r:id="rId18" xr:uid="{00000000-0004-0000-0200-000011000000}"/>
    <hyperlink ref="F150" r:id="rId19" xr:uid="{00000000-0004-0000-0200-000012000000}"/>
    <hyperlink ref="F153" r:id="rId20" xr:uid="{00000000-0004-0000-0200-000013000000}"/>
    <hyperlink ref="F156" r:id="rId21" xr:uid="{00000000-0004-0000-0200-000014000000}"/>
    <hyperlink ref="F159" r:id="rId22" xr:uid="{00000000-0004-0000-0200-000015000000}"/>
    <hyperlink ref="F162" r:id="rId23" xr:uid="{00000000-0004-0000-0200-000016000000}"/>
    <hyperlink ref="F165" r:id="rId24" xr:uid="{00000000-0004-0000-0200-000017000000}"/>
    <hyperlink ref="F168" r:id="rId25" xr:uid="{00000000-0004-0000-0200-000018000000}"/>
    <hyperlink ref="F171" r:id="rId26" xr:uid="{00000000-0004-0000-0200-000019000000}"/>
    <hyperlink ref="F174" r:id="rId27" xr:uid="{00000000-0004-0000-0200-00001A000000}"/>
    <hyperlink ref="F177" r:id="rId28" xr:uid="{00000000-0004-0000-0200-00001B000000}"/>
    <hyperlink ref="F180" r:id="rId29" xr:uid="{00000000-0004-0000-0200-00001C000000}"/>
    <hyperlink ref="F183" r:id="rId30" xr:uid="{00000000-0004-0000-0200-00001D000000}"/>
    <hyperlink ref="F186" r:id="rId31" xr:uid="{00000000-0004-0000-0200-00001E000000}"/>
    <hyperlink ref="F189" r:id="rId32" xr:uid="{00000000-0004-0000-0200-00001F000000}"/>
    <hyperlink ref="F192" r:id="rId33" xr:uid="{00000000-0004-0000-0200-000020000000}"/>
    <hyperlink ref="F195" r:id="rId34" xr:uid="{00000000-0004-0000-0200-000021000000}"/>
    <hyperlink ref="F199" r:id="rId35" xr:uid="{00000000-0004-0000-0200-000022000000}"/>
    <hyperlink ref="F202" r:id="rId36" xr:uid="{00000000-0004-0000-0200-000023000000}"/>
    <hyperlink ref="F205" r:id="rId37" xr:uid="{00000000-0004-0000-0200-000024000000}"/>
    <hyperlink ref="F208" r:id="rId38" xr:uid="{00000000-0004-0000-0200-000025000000}"/>
    <hyperlink ref="F211" r:id="rId39" xr:uid="{00000000-0004-0000-0200-000026000000}"/>
    <hyperlink ref="F214" r:id="rId40" xr:uid="{00000000-0004-0000-0200-000027000000}"/>
    <hyperlink ref="F217" r:id="rId41" xr:uid="{00000000-0004-0000-0200-000028000000}"/>
    <hyperlink ref="F220" r:id="rId42" xr:uid="{00000000-0004-0000-0200-000029000000}"/>
    <hyperlink ref="F223" r:id="rId43" xr:uid="{00000000-0004-0000-0200-00002A000000}"/>
    <hyperlink ref="F226" r:id="rId44" xr:uid="{00000000-0004-0000-0200-00002B000000}"/>
    <hyperlink ref="F229" r:id="rId45" xr:uid="{00000000-0004-0000-0200-00002C000000}"/>
    <hyperlink ref="F232" r:id="rId46" xr:uid="{00000000-0004-0000-0200-00002D000000}"/>
    <hyperlink ref="F235" r:id="rId47" xr:uid="{00000000-0004-0000-0200-00002E000000}"/>
    <hyperlink ref="F240" r:id="rId48" xr:uid="{00000000-0004-0000-0200-00002F000000}"/>
    <hyperlink ref="F243" r:id="rId49" xr:uid="{00000000-0004-0000-0200-000030000000}"/>
    <hyperlink ref="F246" r:id="rId50" xr:uid="{00000000-0004-0000-0200-000031000000}"/>
    <hyperlink ref="F249" r:id="rId51" xr:uid="{00000000-0004-0000-0200-000032000000}"/>
    <hyperlink ref="F258" r:id="rId52" xr:uid="{00000000-0004-0000-0200-000033000000}"/>
    <hyperlink ref="F261" r:id="rId53" xr:uid="{00000000-0004-0000-0200-000034000000}"/>
    <hyperlink ref="F264" r:id="rId54" xr:uid="{00000000-0004-0000-0200-000035000000}"/>
    <hyperlink ref="F267" r:id="rId55" xr:uid="{00000000-0004-0000-0200-000036000000}"/>
    <hyperlink ref="F270" r:id="rId56" xr:uid="{00000000-0004-0000-0200-000037000000}"/>
    <hyperlink ref="F273" r:id="rId57" xr:uid="{00000000-0004-0000-0200-000038000000}"/>
    <hyperlink ref="F276" r:id="rId58" xr:uid="{00000000-0004-0000-0200-000039000000}"/>
    <hyperlink ref="F279" r:id="rId59" xr:uid="{00000000-0004-0000-0200-00003A000000}"/>
    <hyperlink ref="F282" r:id="rId60" xr:uid="{00000000-0004-0000-0200-00003B000000}"/>
    <hyperlink ref="F285" r:id="rId61" xr:uid="{00000000-0004-0000-0200-00003C000000}"/>
    <hyperlink ref="F288" r:id="rId62" xr:uid="{00000000-0004-0000-0200-00003D000000}"/>
    <hyperlink ref="F291" r:id="rId63" xr:uid="{00000000-0004-0000-0200-00003E000000}"/>
    <hyperlink ref="F294" r:id="rId64" xr:uid="{00000000-0004-0000-0200-00003F000000}"/>
    <hyperlink ref="F297" r:id="rId65" xr:uid="{00000000-0004-0000-0200-000040000000}"/>
    <hyperlink ref="F300" r:id="rId66" xr:uid="{00000000-0004-0000-0200-000041000000}"/>
    <hyperlink ref="F304" r:id="rId67" xr:uid="{00000000-0004-0000-0200-000042000000}"/>
    <hyperlink ref="F307" r:id="rId68" xr:uid="{00000000-0004-0000-0200-000043000000}"/>
    <hyperlink ref="F310" r:id="rId69" xr:uid="{00000000-0004-0000-0200-000044000000}"/>
    <hyperlink ref="F313" r:id="rId70" xr:uid="{00000000-0004-0000-0200-000045000000}"/>
    <hyperlink ref="F316" r:id="rId71" xr:uid="{00000000-0004-0000-0200-000046000000}"/>
    <hyperlink ref="F319" r:id="rId72" xr:uid="{00000000-0004-0000-0200-000047000000}"/>
    <hyperlink ref="F322" r:id="rId73" xr:uid="{00000000-0004-0000-0200-000048000000}"/>
    <hyperlink ref="F326" r:id="rId74" xr:uid="{00000000-0004-0000-0200-00004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8" t="str">
        <f>'Rekapitulace stavby'!K6</f>
        <v>Dům kultury, p.o., Mírové náměstí 733, Ostrov - stavební úpravy WC v 1. NP - úprava 2021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98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1175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4. 8. 2021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37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38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40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42</v>
      </c>
      <c r="G32" s="35"/>
      <c r="H32" s="35"/>
      <c r="I32" s="116" t="s">
        <v>41</v>
      </c>
      <c r="J32" s="116" t="s">
        <v>43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44</v>
      </c>
      <c r="E33" s="106" t="s">
        <v>45</v>
      </c>
      <c r="F33" s="118">
        <f>ROUND((SUM(BE85:BE179)),  2)</f>
        <v>0</v>
      </c>
      <c r="G33" s="35"/>
      <c r="H33" s="35"/>
      <c r="I33" s="119">
        <v>0.21</v>
      </c>
      <c r="J33" s="118">
        <f>ROUND(((SUM(BE85:BE179))*I33),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46</v>
      </c>
      <c r="F34" s="118">
        <f>ROUND((SUM(BF85:BF179)),  2)</f>
        <v>0</v>
      </c>
      <c r="G34" s="35"/>
      <c r="H34" s="35"/>
      <c r="I34" s="119">
        <v>0.15</v>
      </c>
      <c r="J34" s="118">
        <f>ROUND(((SUM(BF85:BF179))*I34),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47</v>
      </c>
      <c r="F35" s="118">
        <f>ROUND((SUM(BG85:BG179)),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48</v>
      </c>
      <c r="F36" s="118">
        <f>ROUND((SUM(BH85:BH179)),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49</v>
      </c>
      <c r="F37" s="118">
        <f>ROUND((SUM(BI85:BI179)),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5" t="str">
        <f>E7</f>
        <v>Dům kultury, p.o., Mírové náměstí 733, Ostrov - stavební úpravy WC v 1. NP - úprava 2021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03 - Vzduchotechnika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Mírové náměstí 733, Ostrov</v>
      </c>
      <c r="G52" s="37"/>
      <c r="H52" s="37"/>
      <c r="I52" s="30" t="s">
        <v>23</v>
      </c>
      <c r="J52" s="60" t="str">
        <f>IF(J12="","",J12)</f>
        <v>4. 8. 2021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Dům kultury Ostrov, p.o.</v>
      </c>
      <c r="G54" s="37"/>
      <c r="H54" s="37"/>
      <c r="I54" s="30" t="s">
        <v>32</v>
      </c>
      <c r="J54" s="33" t="str">
        <f>E21</f>
        <v>Ing. Roman Gajdoš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Bc. Martin Frous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101</v>
      </c>
      <c r="D57" s="132"/>
      <c r="E57" s="132"/>
      <c r="F57" s="132"/>
      <c r="G57" s="132"/>
      <c r="H57" s="132"/>
      <c r="I57" s="132"/>
      <c r="J57" s="133" t="s">
        <v>102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72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103</v>
      </c>
    </row>
    <row r="60" spans="1:47" s="9" customFormat="1" ht="24.95" customHeight="1">
      <c r="B60" s="135"/>
      <c r="C60" s="136"/>
      <c r="D60" s="137" t="s">
        <v>1176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1177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9" customFormat="1" ht="24.95" customHeight="1">
      <c r="B62" s="135"/>
      <c r="C62" s="136"/>
      <c r="D62" s="137" t="s">
        <v>1178</v>
      </c>
      <c r="E62" s="138"/>
      <c r="F62" s="138"/>
      <c r="G62" s="138"/>
      <c r="H62" s="138"/>
      <c r="I62" s="138"/>
      <c r="J62" s="139">
        <f>J164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1179</v>
      </c>
      <c r="E63" s="144"/>
      <c r="F63" s="144"/>
      <c r="G63" s="144"/>
      <c r="H63" s="144"/>
      <c r="I63" s="144"/>
      <c r="J63" s="145">
        <f>J165</f>
        <v>0</v>
      </c>
      <c r="K63" s="142"/>
      <c r="L63" s="146"/>
    </row>
    <row r="64" spans="1:47" s="9" customFormat="1" ht="24.95" customHeight="1">
      <c r="B64" s="135"/>
      <c r="C64" s="136"/>
      <c r="D64" s="137" t="s">
        <v>1180</v>
      </c>
      <c r="E64" s="138"/>
      <c r="F64" s="138"/>
      <c r="G64" s="138"/>
      <c r="H64" s="138"/>
      <c r="I64" s="138"/>
      <c r="J64" s="139">
        <f>J174</f>
        <v>0</v>
      </c>
      <c r="K64" s="136"/>
      <c r="L64" s="140"/>
    </row>
    <row r="65" spans="1:31" s="10" customFormat="1" ht="19.899999999999999" customHeight="1">
      <c r="B65" s="141"/>
      <c r="C65" s="142"/>
      <c r="D65" s="143" t="s">
        <v>1181</v>
      </c>
      <c r="E65" s="144"/>
      <c r="F65" s="144"/>
      <c r="G65" s="144"/>
      <c r="H65" s="144"/>
      <c r="I65" s="144"/>
      <c r="J65" s="145">
        <f>J175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117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6.25" customHeight="1">
      <c r="A75" s="35"/>
      <c r="B75" s="36"/>
      <c r="C75" s="37"/>
      <c r="D75" s="37"/>
      <c r="E75" s="375" t="str">
        <f>E7</f>
        <v>Dům kultury, p.o., Mírové náměstí 733, Ostrov - stavební úpravy WC v 1. NP - úprava 2021</v>
      </c>
      <c r="F75" s="376"/>
      <c r="G75" s="376"/>
      <c r="H75" s="37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98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8" t="str">
        <f>E9</f>
        <v>03 - Vzduchotechnika</v>
      </c>
      <c r="F77" s="377"/>
      <c r="G77" s="377"/>
      <c r="H77" s="37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Mírové náměstí 733, Ostrov</v>
      </c>
      <c r="G79" s="37"/>
      <c r="H79" s="37"/>
      <c r="I79" s="30" t="s">
        <v>23</v>
      </c>
      <c r="J79" s="60" t="str">
        <f>IF(J12="","",J12)</f>
        <v>4. 8. 2021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>Dům kultury Ostrov, p.o.</v>
      </c>
      <c r="G81" s="37"/>
      <c r="H81" s="37"/>
      <c r="I81" s="30" t="s">
        <v>32</v>
      </c>
      <c r="J81" s="33" t="str">
        <f>E21</f>
        <v>Ing. Roman Gajdoš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30</v>
      </c>
      <c r="D82" s="37"/>
      <c r="E82" s="37"/>
      <c r="F82" s="28" t="str">
        <f>IF(E18="","",E18)</f>
        <v>Vyplň údaj</v>
      </c>
      <c r="G82" s="37"/>
      <c r="H82" s="37"/>
      <c r="I82" s="30" t="s">
        <v>36</v>
      </c>
      <c r="J82" s="33" t="str">
        <f>E24</f>
        <v>Bc. Martin Frous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118</v>
      </c>
      <c r="D84" s="150" t="s">
        <v>59</v>
      </c>
      <c r="E84" s="150" t="s">
        <v>55</v>
      </c>
      <c r="F84" s="150" t="s">
        <v>56</v>
      </c>
      <c r="G84" s="150" t="s">
        <v>119</v>
      </c>
      <c r="H84" s="150" t="s">
        <v>120</v>
      </c>
      <c r="I84" s="150" t="s">
        <v>121</v>
      </c>
      <c r="J84" s="150" t="s">
        <v>102</v>
      </c>
      <c r="K84" s="151" t="s">
        <v>122</v>
      </c>
      <c r="L84" s="152"/>
      <c r="M84" s="69" t="s">
        <v>19</v>
      </c>
      <c r="N84" s="70" t="s">
        <v>44</v>
      </c>
      <c r="O84" s="70" t="s">
        <v>123</v>
      </c>
      <c r="P84" s="70" t="s">
        <v>124</v>
      </c>
      <c r="Q84" s="70" t="s">
        <v>125</v>
      </c>
      <c r="R84" s="70" t="s">
        <v>126</v>
      </c>
      <c r="S84" s="70" t="s">
        <v>127</v>
      </c>
      <c r="T84" s="71" t="s">
        <v>128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129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P86+P164+P174</f>
        <v>0</v>
      </c>
      <c r="Q85" s="73"/>
      <c r="R85" s="155">
        <f>R86+R164+R174</f>
        <v>288.2</v>
      </c>
      <c r="S85" s="73"/>
      <c r="T85" s="156">
        <f>T86+T164+T174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73</v>
      </c>
      <c r="AU85" s="18" t="s">
        <v>103</v>
      </c>
      <c r="BK85" s="157">
        <f>BK86+BK164+BK174</f>
        <v>0</v>
      </c>
    </row>
    <row r="86" spans="1:65" s="12" customFormat="1" ht="25.9" customHeight="1">
      <c r="B86" s="158"/>
      <c r="C86" s="159"/>
      <c r="D86" s="160" t="s">
        <v>73</v>
      </c>
      <c r="E86" s="161" t="s">
        <v>308</v>
      </c>
      <c r="F86" s="161" t="s">
        <v>308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</f>
        <v>0</v>
      </c>
      <c r="Q86" s="166"/>
      <c r="R86" s="167">
        <f>R87</f>
        <v>288.2</v>
      </c>
      <c r="S86" s="166"/>
      <c r="T86" s="168">
        <f>T87</f>
        <v>0</v>
      </c>
      <c r="AR86" s="169" t="s">
        <v>84</v>
      </c>
      <c r="AT86" s="170" t="s">
        <v>73</v>
      </c>
      <c r="AU86" s="170" t="s">
        <v>74</v>
      </c>
      <c r="AY86" s="169" t="s">
        <v>132</v>
      </c>
      <c r="BK86" s="171">
        <f>BK87</f>
        <v>0</v>
      </c>
    </row>
    <row r="87" spans="1:65" s="12" customFormat="1" ht="22.9" customHeight="1">
      <c r="B87" s="158"/>
      <c r="C87" s="159"/>
      <c r="D87" s="160" t="s">
        <v>73</v>
      </c>
      <c r="E87" s="172" t="s">
        <v>1182</v>
      </c>
      <c r="F87" s="172" t="s">
        <v>1183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SUM(P88:P163)</f>
        <v>0</v>
      </c>
      <c r="Q87" s="166"/>
      <c r="R87" s="167">
        <f>SUM(R88:R163)</f>
        <v>288.2</v>
      </c>
      <c r="S87" s="166"/>
      <c r="T87" s="168">
        <f>SUM(T88:T163)</f>
        <v>0</v>
      </c>
      <c r="AR87" s="169" t="s">
        <v>84</v>
      </c>
      <c r="AT87" s="170" t="s">
        <v>73</v>
      </c>
      <c r="AU87" s="170" t="s">
        <v>82</v>
      </c>
      <c r="AY87" s="169" t="s">
        <v>132</v>
      </c>
      <c r="BK87" s="171">
        <f>SUM(BK88:BK163)</f>
        <v>0</v>
      </c>
    </row>
    <row r="88" spans="1:65" s="2" customFormat="1" ht="33" customHeight="1">
      <c r="A88" s="35"/>
      <c r="B88" s="36"/>
      <c r="C88" s="174" t="s">
        <v>82</v>
      </c>
      <c r="D88" s="174" t="s">
        <v>135</v>
      </c>
      <c r="E88" s="175" t="s">
        <v>1184</v>
      </c>
      <c r="F88" s="176" t="s">
        <v>1185</v>
      </c>
      <c r="G88" s="177" t="s">
        <v>1186</v>
      </c>
      <c r="H88" s="178">
        <v>1</v>
      </c>
      <c r="I88" s="179"/>
      <c r="J88" s="180">
        <f>ROUND(I88*H88,2)</f>
        <v>0</v>
      </c>
      <c r="K88" s="176" t="s">
        <v>19</v>
      </c>
      <c r="L88" s="40"/>
      <c r="M88" s="181" t="s">
        <v>19</v>
      </c>
      <c r="N88" s="182" t="s">
        <v>45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257</v>
      </c>
      <c r="AT88" s="185" t="s">
        <v>135</v>
      </c>
      <c r="AU88" s="185" t="s">
        <v>84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82</v>
      </c>
      <c r="BK88" s="186">
        <f>ROUND(I88*H88,2)</f>
        <v>0</v>
      </c>
      <c r="BL88" s="18" t="s">
        <v>257</v>
      </c>
      <c r="BM88" s="185" t="s">
        <v>1187</v>
      </c>
    </row>
    <row r="89" spans="1:65" s="2" customFormat="1" ht="19.5">
      <c r="A89" s="35"/>
      <c r="B89" s="36"/>
      <c r="C89" s="37"/>
      <c r="D89" s="187" t="s">
        <v>142</v>
      </c>
      <c r="E89" s="37"/>
      <c r="F89" s="188" t="s">
        <v>1185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142</v>
      </c>
      <c r="AU89" s="18" t="s">
        <v>84</v>
      </c>
    </row>
    <row r="90" spans="1:65" s="2" customFormat="1" ht="21.75" customHeight="1">
      <c r="A90" s="35"/>
      <c r="B90" s="36"/>
      <c r="C90" s="174" t="s">
        <v>84</v>
      </c>
      <c r="D90" s="174" t="s">
        <v>135</v>
      </c>
      <c r="E90" s="175" t="s">
        <v>1188</v>
      </c>
      <c r="F90" s="176" t="s">
        <v>1189</v>
      </c>
      <c r="G90" s="177" t="s">
        <v>1190</v>
      </c>
      <c r="H90" s="178">
        <v>1</v>
      </c>
      <c r="I90" s="179"/>
      <c r="J90" s="180">
        <f>ROUND(I90*H90,2)</f>
        <v>0</v>
      </c>
      <c r="K90" s="176" t="s">
        <v>19</v>
      </c>
      <c r="L90" s="40"/>
      <c r="M90" s="181" t="s">
        <v>19</v>
      </c>
      <c r="N90" s="182" t="s">
        <v>45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257</v>
      </c>
      <c r="AT90" s="185" t="s">
        <v>135</v>
      </c>
      <c r="AU90" s="185" t="s">
        <v>84</v>
      </c>
      <c r="AY90" s="18" t="s">
        <v>132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82</v>
      </c>
      <c r="BK90" s="186">
        <f>ROUND(I90*H90,2)</f>
        <v>0</v>
      </c>
      <c r="BL90" s="18" t="s">
        <v>257</v>
      </c>
      <c r="BM90" s="185" t="s">
        <v>1191</v>
      </c>
    </row>
    <row r="91" spans="1:65" s="2" customFormat="1" ht="11.25">
      <c r="A91" s="35"/>
      <c r="B91" s="36"/>
      <c r="C91" s="37"/>
      <c r="D91" s="187" t="s">
        <v>142</v>
      </c>
      <c r="E91" s="37"/>
      <c r="F91" s="188" t="s">
        <v>1189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142</v>
      </c>
      <c r="AU91" s="18" t="s">
        <v>84</v>
      </c>
    </row>
    <row r="92" spans="1:65" s="2" customFormat="1" ht="21.75" customHeight="1">
      <c r="A92" s="35"/>
      <c r="B92" s="36"/>
      <c r="C92" s="174" t="s">
        <v>133</v>
      </c>
      <c r="D92" s="174" t="s">
        <v>135</v>
      </c>
      <c r="E92" s="175" t="s">
        <v>1192</v>
      </c>
      <c r="F92" s="176" t="s">
        <v>1193</v>
      </c>
      <c r="G92" s="177" t="s">
        <v>1186</v>
      </c>
      <c r="H92" s="178">
        <v>1</v>
      </c>
      <c r="I92" s="179"/>
      <c r="J92" s="180">
        <f>ROUND(I92*H92,2)</f>
        <v>0</v>
      </c>
      <c r="K92" s="176" t="s">
        <v>19</v>
      </c>
      <c r="L92" s="40"/>
      <c r="M92" s="181" t="s">
        <v>19</v>
      </c>
      <c r="N92" s="182" t="s">
        <v>45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257</v>
      </c>
      <c r="AT92" s="185" t="s">
        <v>135</v>
      </c>
      <c r="AU92" s="185" t="s">
        <v>84</v>
      </c>
      <c r="AY92" s="18" t="s">
        <v>132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82</v>
      </c>
      <c r="BK92" s="186">
        <f>ROUND(I92*H92,2)</f>
        <v>0</v>
      </c>
      <c r="BL92" s="18" t="s">
        <v>257</v>
      </c>
      <c r="BM92" s="185" t="s">
        <v>1194</v>
      </c>
    </row>
    <row r="93" spans="1:65" s="2" customFormat="1" ht="11.25">
      <c r="A93" s="35"/>
      <c r="B93" s="36"/>
      <c r="C93" s="37"/>
      <c r="D93" s="187" t="s">
        <v>142</v>
      </c>
      <c r="E93" s="37"/>
      <c r="F93" s="188" t="s">
        <v>1193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142</v>
      </c>
      <c r="AU93" s="18" t="s">
        <v>84</v>
      </c>
    </row>
    <row r="94" spans="1:65" s="2" customFormat="1" ht="24.2" customHeight="1">
      <c r="A94" s="35"/>
      <c r="B94" s="36"/>
      <c r="C94" s="174" t="s">
        <v>140</v>
      </c>
      <c r="D94" s="174" t="s">
        <v>135</v>
      </c>
      <c r="E94" s="175" t="s">
        <v>1195</v>
      </c>
      <c r="F94" s="176" t="s">
        <v>1196</v>
      </c>
      <c r="G94" s="177" t="s">
        <v>1186</v>
      </c>
      <c r="H94" s="178">
        <v>1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45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257</v>
      </c>
      <c r="AT94" s="185" t="s">
        <v>135</v>
      </c>
      <c r="AU94" s="185" t="s">
        <v>84</v>
      </c>
      <c r="AY94" s="18" t="s">
        <v>132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82</v>
      </c>
      <c r="BK94" s="186">
        <f>ROUND(I94*H94,2)</f>
        <v>0</v>
      </c>
      <c r="BL94" s="18" t="s">
        <v>257</v>
      </c>
      <c r="BM94" s="185" t="s">
        <v>1197</v>
      </c>
    </row>
    <row r="95" spans="1:65" s="2" customFormat="1" ht="19.5">
      <c r="A95" s="35"/>
      <c r="B95" s="36"/>
      <c r="C95" s="37"/>
      <c r="D95" s="187" t="s">
        <v>142</v>
      </c>
      <c r="E95" s="37"/>
      <c r="F95" s="188" t="s">
        <v>1196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142</v>
      </c>
      <c r="AU95" s="18" t="s">
        <v>84</v>
      </c>
    </row>
    <row r="96" spans="1:65" s="2" customFormat="1" ht="16.5" customHeight="1">
      <c r="A96" s="35"/>
      <c r="B96" s="36"/>
      <c r="C96" s="174" t="s">
        <v>168</v>
      </c>
      <c r="D96" s="174" t="s">
        <v>135</v>
      </c>
      <c r="E96" s="175" t="s">
        <v>1198</v>
      </c>
      <c r="F96" s="176" t="s">
        <v>1199</v>
      </c>
      <c r="G96" s="177" t="s">
        <v>1186</v>
      </c>
      <c r="H96" s="178">
        <v>2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45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257</v>
      </c>
      <c r="AT96" s="185" t="s">
        <v>135</v>
      </c>
      <c r="AU96" s="185" t="s">
        <v>84</v>
      </c>
      <c r="AY96" s="18" t="s">
        <v>132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82</v>
      </c>
      <c r="BK96" s="186">
        <f>ROUND(I96*H96,2)</f>
        <v>0</v>
      </c>
      <c r="BL96" s="18" t="s">
        <v>257</v>
      </c>
      <c r="BM96" s="185" t="s">
        <v>1200</v>
      </c>
    </row>
    <row r="97" spans="1:65" s="2" customFormat="1" ht="11.25">
      <c r="A97" s="35"/>
      <c r="B97" s="36"/>
      <c r="C97" s="37"/>
      <c r="D97" s="187" t="s">
        <v>142</v>
      </c>
      <c r="E97" s="37"/>
      <c r="F97" s="188" t="s">
        <v>1201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142</v>
      </c>
      <c r="AU97" s="18" t="s">
        <v>84</v>
      </c>
    </row>
    <row r="98" spans="1:65" s="15" customFormat="1" ht="11.25">
      <c r="B98" s="226"/>
      <c r="C98" s="227"/>
      <c r="D98" s="187" t="s">
        <v>146</v>
      </c>
      <c r="E98" s="228" t="s">
        <v>19</v>
      </c>
      <c r="F98" s="229" t="s">
        <v>1202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146</v>
      </c>
      <c r="AU98" s="235" t="s">
        <v>84</v>
      </c>
      <c r="AV98" s="15" t="s">
        <v>82</v>
      </c>
      <c r="AW98" s="15" t="s">
        <v>35</v>
      </c>
      <c r="AX98" s="15" t="s">
        <v>74</v>
      </c>
      <c r="AY98" s="235" t="s">
        <v>132</v>
      </c>
    </row>
    <row r="99" spans="1:65" s="13" customFormat="1" ht="11.25">
      <c r="B99" s="194"/>
      <c r="C99" s="195"/>
      <c r="D99" s="187" t="s">
        <v>146</v>
      </c>
      <c r="E99" s="196" t="s">
        <v>19</v>
      </c>
      <c r="F99" s="197" t="s">
        <v>84</v>
      </c>
      <c r="G99" s="195"/>
      <c r="H99" s="198">
        <v>2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146</v>
      </c>
      <c r="AU99" s="204" t="s">
        <v>84</v>
      </c>
      <c r="AV99" s="13" t="s">
        <v>84</v>
      </c>
      <c r="AW99" s="13" t="s">
        <v>35</v>
      </c>
      <c r="AX99" s="13" t="s">
        <v>82</v>
      </c>
      <c r="AY99" s="204" t="s">
        <v>132</v>
      </c>
    </row>
    <row r="100" spans="1:65" s="2" customFormat="1" ht="24.2" customHeight="1">
      <c r="A100" s="35"/>
      <c r="B100" s="36"/>
      <c r="C100" s="174" t="s">
        <v>175</v>
      </c>
      <c r="D100" s="174" t="s">
        <v>135</v>
      </c>
      <c r="E100" s="175" t="s">
        <v>1203</v>
      </c>
      <c r="F100" s="176" t="s">
        <v>1204</v>
      </c>
      <c r="G100" s="177" t="s">
        <v>1186</v>
      </c>
      <c r="H100" s="178">
        <v>2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45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257</v>
      </c>
      <c r="AT100" s="185" t="s">
        <v>135</v>
      </c>
      <c r="AU100" s="185" t="s">
        <v>84</v>
      </c>
      <c r="AY100" s="18" t="s">
        <v>132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257</v>
      </c>
      <c r="BM100" s="185" t="s">
        <v>1205</v>
      </c>
    </row>
    <row r="101" spans="1:65" s="2" customFormat="1" ht="11.25">
      <c r="A101" s="35"/>
      <c r="B101" s="36"/>
      <c r="C101" s="37"/>
      <c r="D101" s="187" t="s">
        <v>142</v>
      </c>
      <c r="E101" s="37"/>
      <c r="F101" s="188" t="s">
        <v>1204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142</v>
      </c>
      <c r="AU101" s="18" t="s">
        <v>84</v>
      </c>
    </row>
    <row r="102" spans="1:65" s="2" customFormat="1" ht="16.5" customHeight="1">
      <c r="A102" s="35"/>
      <c r="B102" s="36"/>
      <c r="C102" s="174" t="s">
        <v>188</v>
      </c>
      <c r="D102" s="174" t="s">
        <v>135</v>
      </c>
      <c r="E102" s="175" t="s">
        <v>1206</v>
      </c>
      <c r="F102" s="176" t="s">
        <v>1207</v>
      </c>
      <c r="G102" s="177" t="s">
        <v>1186</v>
      </c>
      <c r="H102" s="178">
        <v>1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45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257</v>
      </c>
      <c r="AT102" s="185" t="s">
        <v>135</v>
      </c>
      <c r="AU102" s="185" t="s">
        <v>84</v>
      </c>
      <c r="AY102" s="18" t="s">
        <v>132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82</v>
      </c>
      <c r="BK102" s="186">
        <f>ROUND(I102*H102,2)</f>
        <v>0</v>
      </c>
      <c r="BL102" s="18" t="s">
        <v>257</v>
      </c>
      <c r="BM102" s="185" t="s">
        <v>1208</v>
      </c>
    </row>
    <row r="103" spans="1:65" s="2" customFormat="1" ht="11.25">
      <c r="A103" s="35"/>
      <c r="B103" s="36"/>
      <c r="C103" s="37"/>
      <c r="D103" s="187" t="s">
        <v>142</v>
      </c>
      <c r="E103" s="37"/>
      <c r="F103" s="188" t="s">
        <v>1207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142</v>
      </c>
      <c r="AU103" s="18" t="s">
        <v>84</v>
      </c>
    </row>
    <row r="104" spans="1:65" s="15" customFormat="1" ht="11.25">
      <c r="B104" s="226"/>
      <c r="C104" s="227"/>
      <c r="D104" s="187" t="s">
        <v>146</v>
      </c>
      <c r="E104" s="228" t="s">
        <v>19</v>
      </c>
      <c r="F104" s="229" t="s">
        <v>1209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146</v>
      </c>
      <c r="AU104" s="235" t="s">
        <v>84</v>
      </c>
      <c r="AV104" s="15" t="s">
        <v>82</v>
      </c>
      <c r="AW104" s="15" t="s">
        <v>35</v>
      </c>
      <c r="AX104" s="15" t="s">
        <v>74</v>
      </c>
      <c r="AY104" s="235" t="s">
        <v>132</v>
      </c>
    </row>
    <row r="105" spans="1:65" s="13" customFormat="1" ht="11.25">
      <c r="B105" s="194"/>
      <c r="C105" s="195"/>
      <c r="D105" s="187" t="s">
        <v>146</v>
      </c>
      <c r="E105" s="196" t="s">
        <v>19</v>
      </c>
      <c r="F105" s="197" t="s">
        <v>82</v>
      </c>
      <c r="G105" s="195"/>
      <c r="H105" s="198">
        <v>1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146</v>
      </c>
      <c r="AU105" s="204" t="s">
        <v>84</v>
      </c>
      <c r="AV105" s="13" t="s">
        <v>84</v>
      </c>
      <c r="AW105" s="13" t="s">
        <v>35</v>
      </c>
      <c r="AX105" s="13" t="s">
        <v>82</v>
      </c>
      <c r="AY105" s="204" t="s">
        <v>132</v>
      </c>
    </row>
    <row r="106" spans="1:65" s="2" customFormat="1" ht="16.5" customHeight="1">
      <c r="A106" s="35"/>
      <c r="B106" s="36"/>
      <c r="C106" s="174" t="s">
        <v>158</v>
      </c>
      <c r="D106" s="174" t="s">
        <v>135</v>
      </c>
      <c r="E106" s="175" t="s">
        <v>1210</v>
      </c>
      <c r="F106" s="176" t="s">
        <v>1211</v>
      </c>
      <c r="G106" s="177" t="s">
        <v>1186</v>
      </c>
      <c r="H106" s="178">
        <v>9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45</v>
      </c>
      <c r="O106" s="65"/>
      <c r="P106" s="183">
        <f>O106*H106</f>
        <v>0</v>
      </c>
      <c r="Q106" s="183">
        <v>0.1</v>
      </c>
      <c r="R106" s="183">
        <f>Q106*H106</f>
        <v>0.9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257</v>
      </c>
      <c r="AT106" s="185" t="s">
        <v>135</v>
      </c>
      <c r="AU106" s="185" t="s">
        <v>84</v>
      </c>
      <c r="AY106" s="18" t="s">
        <v>132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82</v>
      </c>
      <c r="BK106" s="186">
        <f>ROUND(I106*H106,2)</f>
        <v>0</v>
      </c>
      <c r="BL106" s="18" t="s">
        <v>257</v>
      </c>
      <c r="BM106" s="185" t="s">
        <v>1212</v>
      </c>
    </row>
    <row r="107" spans="1:65" s="2" customFormat="1" ht="11.25">
      <c r="A107" s="35"/>
      <c r="B107" s="36"/>
      <c r="C107" s="37"/>
      <c r="D107" s="187" t="s">
        <v>142</v>
      </c>
      <c r="E107" s="37"/>
      <c r="F107" s="188" t="s">
        <v>1213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142</v>
      </c>
      <c r="AU107" s="18" t="s">
        <v>84</v>
      </c>
    </row>
    <row r="108" spans="1:65" s="15" customFormat="1" ht="11.25">
      <c r="B108" s="226"/>
      <c r="C108" s="227"/>
      <c r="D108" s="187" t="s">
        <v>146</v>
      </c>
      <c r="E108" s="228" t="s">
        <v>19</v>
      </c>
      <c r="F108" s="229" t="s">
        <v>1214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146</v>
      </c>
      <c r="AU108" s="235" t="s">
        <v>84</v>
      </c>
      <c r="AV108" s="15" t="s">
        <v>82</v>
      </c>
      <c r="AW108" s="15" t="s">
        <v>35</v>
      </c>
      <c r="AX108" s="15" t="s">
        <v>74</v>
      </c>
      <c r="AY108" s="235" t="s">
        <v>132</v>
      </c>
    </row>
    <row r="109" spans="1:65" s="13" customFormat="1" ht="11.25">
      <c r="B109" s="194"/>
      <c r="C109" s="195"/>
      <c r="D109" s="187" t="s">
        <v>146</v>
      </c>
      <c r="E109" s="196" t="s">
        <v>19</v>
      </c>
      <c r="F109" s="197" t="s">
        <v>201</v>
      </c>
      <c r="G109" s="195"/>
      <c r="H109" s="198">
        <v>9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146</v>
      </c>
      <c r="AU109" s="204" t="s">
        <v>84</v>
      </c>
      <c r="AV109" s="13" t="s">
        <v>84</v>
      </c>
      <c r="AW109" s="13" t="s">
        <v>35</v>
      </c>
      <c r="AX109" s="13" t="s">
        <v>82</v>
      </c>
      <c r="AY109" s="204" t="s">
        <v>132</v>
      </c>
    </row>
    <row r="110" spans="1:65" s="2" customFormat="1" ht="16.5" customHeight="1">
      <c r="A110" s="35"/>
      <c r="B110" s="36"/>
      <c r="C110" s="174" t="s">
        <v>201</v>
      </c>
      <c r="D110" s="174" t="s">
        <v>135</v>
      </c>
      <c r="E110" s="175" t="s">
        <v>1215</v>
      </c>
      <c r="F110" s="176" t="s">
        <v>1216</v>
      </c>
      <c r="G110" s="177" t="s">
        <v>1186</v>
      </c>
      <c r="H110" s="178">
        <v>2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45</v>
      </c>
      <c r="O110" s="65"/>
      <c r="P110" s="183">
        <f>O110*H110</f>
        <v>0</v>
      </c>
      <c r="Q110" s="183">
        <v>8.6999999999999993</v>
      </c>
      <c r="R110" s="183">
        <f>Q110*H110</f>
        <v>17.399999999999999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257</v>
      </c>
      <c r="AT110" s="185" t="s">
        <v>135</v>
      </c>
      <c r="AU110" s="185" t="s">
        <v>84</v>
      </c>
      <c r="AY110" s="18" t="s">
        <v>132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82</v>
      </c>
      <c r="BK110" s="186">
        <f>ROUND(I110*H110,2)</f>
        <v>0</v>
      </c>
      <c r="BL110" s="18" t="s">
        <v>257</v>
      </c>
      <c r="BM110" s="185" t="s">
        <v>1217</v>
      </c>
    </row>
    <row r="111" spans="1:65" s="2" customFormat="1" ht="11.25">
      <c r="A111" s="35"/>
      <c r="B111" s="36"/>
      <c r="C111" s="37"/>
      <c r="D111" s="187" t="s">
        <v>142</v>
      </c>
      <c r="E111" s="37"/>
      <c r="F111" s="188" t="s">
        <v>1218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142</v>
      </c>
      <c r="AU111" s="18" t="s">
        <v>84</v>
      </c>
    </row>
    <row r="112" spans="1:65" s="15" customFormat="1" ht="11.25">
      <c r="B112" s="226"/>
      <c r="C112" s="227"/>
      <c r="D112" s="187" t="s">
        <v>146</v>
      </c>
      <c r="E112" s="228" t="s">
        <v>19</v>
      </c>
      <c r="F112" s="229" t="s">
        <v>1219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146</v>
      </c>
      <c r="AU112" s="235" t="s">
        <v>84</v>
      </c>
      <c r="AV112" s="15" t="s">
        <v>82</v>
      </c>
      <c r="AW112" s="15" t="s">
        <v>35</v>
      </c>
      <c r="AX112" s="15" t="s">
        <v>74</v>
      </c>
      <c r="AY112" s="235" t="s">
        <v>132</v>
      </c>
    </row>
    <row r="113" spans="1:65" s="13" customFormat="1" ht="11.25">
      <c r="B113" s="194"/>
      <c r="C113" s="195"/>
      <c r="D113" s="187" t="s">
        <v>146</v>
      </c>
      <c r="E113" s="196" t="s">
        <v>19</v>
      </c>
      <c r="F113" s="197" t="s">
        <v>84</v>
      </c>
      <c r="G113" s="195"/>
      <c r="H113" s="198">
        <v>2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146</v>
      </c>
      <c r="AU113" s="204" t="s">
        <v>84</v>
      </c>
      <c r="AV113" s="13" t="s">
        <v>84</v>
      </c>
      <c r="AW113" s="13" t="s">
        <v>35</v>
      </c>
      <c r="AX113" s="13" t="s">
        <v>82</v>
      </c>
      <c r="AY113" s="204" t="s">
        <v>132</v>
      </c>
    </row>
    <row r="114" spans="1:65" s="2" customFormat="1" ht="16.5" customHeight="1">
      <c r="A114" s="35"/>
      <c r="B114" s="36"/>
      <c r="C114" s="174" t="s">
        <v>208</v>
      </c>
      <c r="D114" s="174" t="s">
        <v>135</v>
      </c>
      <c r="E114" s="175" t="s">
        <v>1220</v>
      </c>
      <c r="F114" s="176" t="s">
        <v>1221</v>
      </c>
      <c r="G114" s="177" t="s">
        <v>1186</v>
      </c>
      <c r="H114" s="178">
        <v>1</v>
      </c>
      <c r="I114" s="179"/>
      <c r="J114" s="180">
        <f>ROUND(I114*H114,2)</f>
        <v>0</v>
      </c>
      <c r="K114" s="176" t="s">
        <v>19</v>
      </c>
      <c r="L114" s="40"/>
      <c r="M114" s="181" t="s">
        <v>19</v>
      </c>
      <c r="N114" s="182" t="s">
        <v>45</v>
      </c>
      <c r="O114" s="65"/>
      <c r="P114" s="183">
        <f>O114*H114</f>
        <v>0</v>
      </c>
      <c r="Q114" s="183">
        <v>9.5</v>
      </c>
      <c r="R114" s="183">
        <f>Q114*H114</f>
        <v>9.5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257</v>
      </c>
      <c r="AT114" s="185" t="s">
        <v>135</v>
      </c>
      <c r="AU114" s="185" t="s">
        <v>84</v>
      </c>
      <c r="AY114" s="18" t="s">
        <v>132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82</v>
      </c>
      <c r="BK114" s="186">
        <f>ROUND(I114*H114,2)</f>
        <v>0</v>
      </c>
      <c r="BL114" s="18" t="s">
        <v>257</v>
      </c>
      <c r="BM114" s="185" t="s">
        <v>1222</v>
      </c>
    </row>
    <row r="115" spans="1:65" s="2" customFormat="1" ht="11.25">
      <c r="A115" s="35"/>
      <c r="B115" s="36"/>
      <c r="C115" s="37"/>
      <c r="D115" s="187" t="s">
        <v>142</v>
      </c>
      <c r="E115" s="37"/>
      <c r="F115" s="188" t="s">
        <v>1223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142</v>
      </c>
      <c r="AU115" s="18" t="s">
        <v>84</v>
      </c>
    </row>
    <row r="116" spans="1:65" s="15" customFormat="1" ht="11.25">
      <c r="B116" s="226"/>
      <c r="C116" s="227"/>
      <c r="D116" s="187" t="s">
        <v>146</v>
      </c>
      <c r="E116" s="228" t="s">
        <v>19</v>
      </c>
      <c r="F116" s="229" t="s">
        <v>1219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146</v>
      </c>
      <c r="AU116" s="235" t="s">
        <v>84</v>
      </c>
      <c r="AV116" s="15" t="s">
        <v>82</v>
      </c>
      <c r="AW116" s="15" t="s">
        <v>35</v>
      </c>
      <c r="AX116" s="15" t="s">
        <v>74</v>
      </c>
      <c r="AY116" s="235" t="s">
        <v>132</v>
      </c>
    </row>
    <row r="117" spans="1:65" s="13" customFormat="1" ht="11.25">
      <c r="B117" s="194"/>
      <c r="C117" s="195"/>
      <c r="D117" s="187" t="s">
        <v>146</v>
      </c>
      <c r="E117" s="196" t="s">
        <v>19</v>
      </c>
      <c r="F117" s="197" t="s">
        <v>82</v>
      </c>
      <c r="G117" s="195"/>
      <c r="H117" s="198">
        <v>1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146</v>
      </c>
      <c r="AU117" s="204" t="s">
        <v>84</v>
      </c>
      <c r="AV117" s="13" t="s">
        <v>84</v>
      </c>
      <c r="AW117" s="13" t="s">
        <v>35</v>
      </c>
      <c r="AX117" s="13" t="s">
        <v>82</v>
      </c>
      <c r="AY117" s="204" t="s">
        <v>132</v>
      </c>
    </row>
    <row r="118" spans="1:65" s="2" customFormat="1" ht="16.5" customHeight="1">
      <c r="A118" s="35"/>
      <c r="B118" s="36"/>
      <c r="C118" s="174" t="s">
        <v>214</v>
      </c>
      <c r="D118" s="174" t="s">
        <v>135</v>
      </c>
      <c r="E118" s="175" t="s">
        <v>1224</v>
      </c>
      <c r="F118" s="176" t="s">
        <v>1225</v>
      </c>
      <c r="G118" s="177" t="s">
        <v>1186</v>
      </c>
      <c r="H118" s="178">
        <v>4</v>
      </c>
      <c r="I118" s="179"/>
      <c r="J118" s="180">
        <f>ROUND(I118*H118,2)</f>
        <v>0</v>
      </c>
      <c r="K118" s="176" t="s">
        <v>19</v>
      </c>
      <c r="L118" s="40"/>
      <c r="M118" s="181" t="s">
        <v>19</v>
      </c>
      <c r="N118" s="182" t="s">
        <v>45</v>
      </c>
      <c r="O118" s="65"/>
      <c r="P118" s="183">
        <f>O118*H118</f>
        <v>0</v>
      </c>
      <c r="Q118" s="183">
        <v>0.3</v>
      </c>
      <c r="R118" s="183">
        <f>Q118*H118</f>
        <v>1.2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257</v>
      </c>
      <c r="AT118" s="185" t="s">
        <v>135</v>
      </c>
      <c r="AU118" s="185" t="s">
        <v>84</v>
      </c>
      <c r="AY118" s="18" t="s">
        <v>132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82</v>
      </c>
      <c r="BK118" s="186">
        <f>ROUND(I118*H118,2)</f>
        <v>0</v>
      </c>
      <c r="BL118" s="18" t="s">
        <v>257</v>
      </c>
      <c r="BM118" s="185" t="s">
        <v>1226</v>
      </c>
    </row>
    <row r="119" spans="1:65" s="2" customFormat="1" ht="11.25">
      <c r="A119" s="35"/>
      <c r="B119" s="36"/>
      <c r="C119" s="37"/>
      <c r="D119" s="187" t="s">
        <v>142</v>
      </c>
      <c r="E119" s="37"/>
      <c r="F119" s="188" t="s">
        <v>1227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142</v>
      </c>
      <c r="AU119" s="18" t="s">
        <v>84</v>
      </c>
    </row>
    <row r="120" spans="1:65" s="15" customFormat="1" ht="11.25">
      <c r="B120" s="226"/>
      <c r="C120" s="227"/>
      <c r="D120" s="187" t="s">
        <v>146</v>
      </c>
      <c r="E120" s="228" t="s">
        <v>19</v>
      </c>
      <c r="F120" s="229" t="s">
        <v>1228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146</v>
      </c>
      <c r="AU120" s="235" t="s">
        <v>84</v>
      </c>
      <c r="AV120" s="15" t="s">
        <v>82</v>
      </c>
      <c r="AW120" s="15" t="s">
        <v>35</v>
      </c>
      <c r="AX120" s="15" t="s">
        <v>74</v>
      </c>
      <c r="AY120" s="235" t="s">
        <v>132</v>
      </c>
    </row>
    <row r="121" spans="1:65" s="13" customFormat="1" ht="11.25">
      <c r="B121" s="194"/>
      <c r="C121" s="195"/>
      <c r="D121" s="187" t="s">
        <v>146</v>
      </c>
      <c r="E121" s="196" t="s">
        <v>19</v>
      </c>
      <c r="F121" s="197" t="s">
        <v>140</v>
      </c>
      <c r="G121" s="195"/>
      <c r="H121" s="198">
        <v>4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146</v>
      </c>
      <c r="AU121" s="204" t="s">
        <v>84</v>
      </c>
      <c r="AV121" s="13" t="s">
        <v>84</v>
      </c>
      <c r="AW121" s="13" t="s">
        <v>35</v>
      </c>
      <c r="AX121" s="13" t="s">
        <v>82</v>
      </c>
      <c r="AY121" s="204" t="s">
        <v>132</v>
      </c>
    </row>
    <row r="122" spans="1:65" s="2" customFormat="1" ht="16.5" customHeight="1">
      <c r="A122" s="35"/>
      <c r="B122" s="36"/>
      <c r="C122" s="174" t="s">
        <v>228</v>
      </c>
      <c r="D122" s="174" t="s">
        <v>135</v>
      </c>
      <c r="E122" s="175" t="s">
        <v>1229</v>
      </c>
      <c r="F122" s="176" t="s">
        <v>1230</v>
      </c>
      <c r="G122" s="177" t="s">
        <v>1186</v>
      </c>
      <c r="H122" s="178">
        <v>2</v>
      </c>
      <c r="I122" s="179"/>
      <c r="J122" s="180">
        <f>ROUND(I122*H122,2)</f>
        <v>0</v>
      </c>
      <c r="K122" s="176" t="s">
        <v>19</v>
      </c>
      <c r="L122" s="40"/>
      <c r="M122" s="181" t="s">
        <v>19</v>
      </c>
      <c r="N122" s="182" t="s">
        <v>45</v>
      </c>
      <c r="O122" s="65"/>
      <c r="P122" s="183">
        <f>O122*H122</f>
        <v>0</v>
      </c>
      <c r="Q122" s="183">
        <v>6.6</v>
      </c>
      <c r="R122" s="183">
        <f>Q122*H122</f>
        <v>13.2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257</v>
      </c>
      <c r="AT122" s="185" t="s">
        <v>135</v>
      </c>
      <c r="AU122" s="185" t="s">
        <v>84</v>
      </c>
      <c r="AY122" s="18" t="s">
        <v>132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82</v>
      </c>
      <c r="BK122" s="186">
        <f>ROUND(I122*H122,2)</f>
        <v>0</v>
      </c>
      <c r="BL122" s="18" t="s">
        <v>257</v>
      </c>
      <c r="BM122" s="185" t="s">
        <v>1231</v>
      </c>
    </row>
    <row r="123" spans="1:65" s="2" customFormat="1" ht="11.25">
      <c r="A123" s="35"/>
      <c r="B123" s="36"/>
      <c r="C123" s="37"/>
      <c r="D123" s="187" t="s">
        <v>142</v>
      </c>
      <c r="E123" s="37"/>
      <c r="F123" s="188" t="s">
        <v>1232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142</v>
      </c>
      <c r="AU123" s="18" t="s">
        <v>84</v>
      </c>
    </row>
    <row r="124" spans="1:65" s="15" customFormat="1" ht="11.25">
      <c r="B124" s="226"/>
      <c r="C124" s="227"/>
      <c r="D124" s="187" t="s">
        <v>146</v>
      </c>
      <c r="E124" s="228" t="s">
        <v>19</v>
      </c>
      <c r="F124" s="229" t="s">
        <v>1219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146</v>
      </c>
      <c r="AU124" s="235" t="s">
        <v>84</v>
      </c>
      <c r="AV124" s="15" t="s">
        <v>82</v>
      </c>
      <c r="AW124" s="15" t="s">
        <v>35</v>
      </c>
      <c r="AX124" s="15" t="s">
        <v>74</v>
      </c>
      <c r="AY124" s="235" t="s">
        <v>132</v>
      </c>
    </row>
    <row r="125" spans="1:65" s="13" customFormat="1" ht="11.25">
      <c r="B125" s="194"/>
      <c r="C125" s="195"/>
      <c r="D125" s="187" t="s">
        <v>146</v>
      </c>
      <c r="E125" s="196" t="s">
        <v>19</v>
      </c>
      <c r="F125" s="197" t="s">
        <v>84</v>
      </c>
      <c r="G125" s="195"/>
      <c r="H125" s="198">
        <v>2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146</v>
      </c>
      <c r="AU125" s="204" t="s">
        <v>84</v>
      </c>
      <c r="AV125" s="13" t="s">
        <v>84</v>
      </c>
      <c r="AW125" s="13" t="s">
        <v>35</v>
      </c>
      <c r="AX125" s="13" t="s">
        <v>82</v>
      </c>
      <c r="AY125" s="204" t="s">
        <v>132</v>
      </c>
    </row>
    <row r="126" spans="1:65" s="2" customFormat="1" ht="24.2" customHeight="1">
      <c r="A126" s="35"/>
      <c r="B126" s="36"/>
      <c r="C126" s="174" t="s">
        <v>236</v>
      </c>
      <c r="D126" s="174" t="s">
        <v>135</v>
      </c>
      <c r="E126" s="175" t="s">
        <v>1233</v>
      </c>
      <c r="F126" s="176" t="s">
        <v>1234</v>
      </c>
      <c r="G126" s="177" t="s">
        <v>163</v>
      </c>
      <c r="H126" s="178">
        <v>39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45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257</v>
      </c>
      <c r="AT126" s="185" t="s">
        <v>135</v>
      </c>
      <c r="AU126" s="185" t="s">
        <v>84</v>
      </c>
      <c r="AY126" s="18" t="s">
        <v>132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82</v>
      </c>
      <c r="BK126" s="186">
        <f>ROUND(I126*H126,2)</f>
        <v>0</v>
      </c>
      <c r="BL126" s="18" t="s">
        <v>257</v>
      </c>
      <c r="BM126" s="185" t="s">
        <v>1235</v>
      </c>
    </row>
    <row r="127" spans="1:65" s="2" customFormat="1" ht="19.5">
      <c r="A127" s="35"/>
      <c r="B127" s="36"/>
      <c r="C127" s="37"/>
      <c r="D127" s="187" t="s">
        <v>142</v>
      </c>
      <c r="E127" s="37"/>
      <c r="F127" s="188" t="s">
        <v>1234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142</v>
      </c>
      <c r="AU127" s="18" t="s">
        <v>84</v>
      </c>
    </row>
    <row r="128" spans="1:65" s="15" customFormat="1" ht="11.25">
      <c r="B128" s="226"/>
      <c r="C128" s="227"/>
      <c r="D128" s="187" t="s">
        <v>146</v>
      </c>
      <c r="E128" s="228" t="s">
        <v>19</v>
      </c>
      <c r="F128" s="229" t="s">
        <v>1236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146</v>
      </c>
      <c r="AU128" s="235" t="s">
        <v>84</v>
      </c>
      <c r="AV128" s="15" t="s">
        <v>82</v>
      </c>
      <c r="AW128" s="15" t="s">
        <v>35</v>
      </c>
      <c r="AX128" s="15" t="s">
        <v>74</v>
      </c>
      <c r="AY128" s="235" t="s">
        <v>132</v>
      </c>
    </row>
    <row r="129" spans="1:65" s="13" customFormat="1" ht="11.25">
      <c r="B129" s="194"/>
      <c r="C129" s="195"/>
      <c r="D129" s="187" t="s">
        <v>146</v>
      </c>
      <c r="E129" s="196" t="s">
        <v>19</v>
      </c>
      <c r="F129" s="197" t="s">
        <v>411</v>
      </c>
      <c r="G129" s="195"/>
      <c r="H129" s="198">
        <v>39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146</v>
      </c>
      <c r="AU129" s="204" t="s">
        <v>84</v>
      </c>
      <c r="AV129" s="13" t="s">
        <v>84</v>
      </c>
      <c r="AW129" s="13" t="s">
        <v>35</v>
      </c>
      <c r="AX129" s="13" t="s">
        <v>82</v>
      </c>
      <c r="AY129" s="204" t="s">
        <v>132</v>
      </c>
    </row>
    <row r="130" spans="1:65" s="2" customFormat="1" ht="16.5" customHeight="1">
      <c r="A130" s="35"/>
      <c r="B130" s="36"/>
      <c r="C130" s="174" t="s">
        <v>244</v>
      </c>
      <c r="D130" s="174" t="s">
        <v>135</v>
      </c>
      <c r="E130" s="175" t="s">
        <v>1237</v>
      </c>
      <c r="F130" s="176" t="s">
        <v>1238</v>
      </c>
      <c r="G130" s="177" t="s">
        <v>1239</v>
      </c>
      <c r="H130" s="178">
        <v>2</v>
      </c>
      <c r="I130" s="179"/>
      <c r="J130" s="180">
        <f>ROUND(I130*H130,2)</f>
        <v>0</v>
      </c>
      <c r="K130" s="176" t="s">
        <v>19</v>
      </c>
      <c r="L130" s="40"/>
      <c r="M130" s="181" t="s">
        <v>19</v>
      </c>
      <c r="N130" s="182" t="s">
        <v>45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257</v>
      </c>
      <c r="AT130" s="185" t="s">
        <v>135</v>
      </c>
      <c r="AU130" s="185" t="s">
        <v>84</v>
      </c>
      <c r="AY130" s="18" t="s">
        <v>132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82</v>
      </c>
      <c r="BK130" s="186">
        <f>ROUND(I130*H130,2)</f>
        <v>0</v>
      </c>
      <c r="BL130" s="18" t="s">
        <v>257</v>
      </c>
      <c r="BM130" s="185" t="s">
        <v>1240</v>
      </c>
    </row>
    <row r="131" spans="1:65" s="2" customFormat="1" ht="11.25">
      <c r="A131" s="35"/>
      <c r="B131" s="36"/>
      <c r="C131" s="37"/>
      <c r="D131" s="187" t="s">
        <v>142</v>
      </c>
      <c r="E131" s="37"/>
      <c r="F131" s="188" t="s">
        <v>1241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142</v>
      </c>
      <c r="AU131" s="18" t="s">
        <v>84</v>
      </c>
    </row>
    <row r="132" spans="1:65" s="15" customFormat="1" ht="11.25">
      <c r="B132" s="226"/>
      <c r="C132" s="227"/>
      <c r="D132" s="187" t="s">
        <v>146</v>
      </c>
      <c r="E132" s="228" t="s">
        <v>19</v>
      </c>
      <c r="F132" s="229" t="s">
        <v>1242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146</v>
      </c>
      <c r="AU132" s="235" t="s">
        <v>84</v>
      </c>
      <c r="AV132" s="15" t="s">
        <v>82</v>
      </c>
      <c r="AW132" s="15" t="s">
        <v>35</v>
      </c>
      <c r="AX132" s="15" t="s">
        <v>74</v>
      </c>
      <c r="AY132" s="235" t="s">
        <v>132</v>
      </c>
    </row>
    <row r="133" spans="1:65" s="13" customFormat="1" ht="11.25">
      <c r="B133" s="194"/>
      <c r="C133" s="195"/>
      <c r="D133" s="187" t="s">
        <v>146</v>
      </c>
      <c r="E133" s="196" t="s">
        <v>19</v>
      </c>
      <c r="F133" s="197" t="s">
        <v>84</v>
      </c>
      <c r="G133" s="195"/>
      <c r="H133" s="198">
        <v>2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146</v>
      </c>
      <c r="AU133" s="204" t="s">
        <v>84</v>
      </c>
      <c r="AV133" s="13" t="s">
        <v>84</v>
      </c>
      <c r="AW133" s="13" t="s">
        <v>35</v>
      </c>
      <c r="AX133" s="13" t="s">
        <v>82</v>
      </c>
      <c r="AY133" s="204" t="s">
        <v>132</v>
      </c>
    </row>
    <row r="134" spans="1:65" s="2" customFormat="1" ht="16.5" customHeight="1">
      <c r="A134" s="35"/>
      <c r="B134" s="36"/>
      <c r="C134" s="174" t="s">
        <v>8</v>
      </c>
      <c r="D134" s="174" t="s">
        <v>135</v>
      </c>
      <c r="E134" s="175" t="s">
        <v>1243</v>
      </c>
      <c r="F134" s="176" t="s">
        <v>1244</v>
      </c>
      <c r="G134" s="177" t="s">
        <v>1239</v>
      </c>
      <c r="H134" s="178">
        <v>3.9</v>
      </c>
      <c r="I134" s="179"/>
      <c r="J134" s="180">
        <f>ROUND(I134*H134,2)</f>
        <v>0</v>
      </c>
      <c r="K134" s="176" t="s">
        <v>19</v>
      </c>
      <c r="L134" s="40"/>
      <c r="M134" s="181" t="s">
        <v>19</v>
      </c>
      <c r="N134" s="182" t="s">
        <v>45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257</v>
      </c>
      <c r="AT134" s="185" t="s">
        <v>135</v>
      </c>
      <c r="AU134" s="185" t="s">
        <v>84</v>
      </c>
      <c r="AY134" s="18" t="s">
        <v>132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82</v>
      </c>
      <c r="BK134" s="186">
        <f>ROUND(I134*H134,2)</f>
        <v>0</v>
      </c>
      <c r="BL134" s="18" t="s">
        <v>257</v>
      </c>
      <c r="BM134" s="185" t="s">
        <v>1245</v>
      </c>
    </row>
    <row r="135" spans="1:65" s="2" customFormat="1" ht="11.25">
      <c r="A135" s="35"/>
      <c r="B135" s="36"/>
      <c r="C135" s="37"/>
      <c r="D135" s="187" t="s">
        <v>142</v>
      </c>
      <c r="E135" s="37"/>
      <c r="F135" s="188" t="s">
        <v>1246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142</v>
      </c>
      <c r="AU135" s="18" t="s">
        <v>84</v>
      </c>
    </row>
    <row r="136" spans="1:65" s="15" customFormat="1" ht="11.25">
      <c r="B136" s="226"/>
      <c r="C136" s="227"/>
      <c r="D136" s="187" t="s">
        <v>146</v>
      </c>
      <c r="E136" s="228" t="s">
        <v>19</v>
      </c>
      <c r="F136" s="229" t="s">
        <v>1247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146</v>
      </c>
      <c r="AU136" s="235" t="s">
        <v>84</v>
      </c>
      <c r="AV136" s="15" t="s">
        <v>82</v>
      </c>
      <c r="AW136" s="15" t="s">
        <v>35</v>
      </c>
      <c r="AX136" s="15" t="s">
        <v>74</v>
      </c>
      <c r="AY136" s="235" t="s">
        <v>132</v>
      </c>
    </row>
    <row r="137" spans="1:65" s="13" customFormat="1" ht="11.25">
      <c r="B137" s="194"/>
      <c r="C137" s="195"/>
      <c r="D137" s="187" t="s">
        <v>146</v>
      </c>
      <c r="E137" s="196" t="s">
        <v>19</v>
      </c>
      <c r="F137" s="197" t="s">
        <v>1248</v>
      </c>
      <c r="G137" s="195"/>
      <c r="H137" s="198">
        <v>3.9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146</v>
      </c>
      <c r="AU137" s="204" t="s">
        <v>84</v>
      </c>
      <c r="AV137" s="13" t="s">
        <v>84</v>
      </c>
      <c r="AW137" s="13" t="s">
        <v>35</v>
      </c>
      <c r="AX137" s="13" t="s">
        <v>82</v>
      </c>
      <c r="AY137" s="204" t="s">
        <v>132</v>
      </c>
    </row>
    <row r="138" spans="1:65" s="2" customFormat="1" ht="24.2" customHeight="1">
      <c r="A138" s="35"/>
      <c r="B138" s="36"/>
      <c r="C138" s="174" t="s">
        <v>257</v>
      </c>
      <c r="D138" s="174" t="s">
        <v>135</v>
      </c>
      <c r="E138" s="175" t="s">
        <v>1249</v>
      </c>
      <c r="F138" s="176" t="s">
        <v>1250</v>
      </c>
      <c r="G138" s="177" t="s">
        <v>1186</v>
      </c>
      <c r="H138" s="178">
        <v>2</v>
      </c>
      <c r="I138" s="179"/>
      <c r="J138" s="180">
        <f>ROUND(I138*H138,2)</f>
        <v>0</v>
      </c>
      <c r="K138" s="176" t="s">
        <v>19</v>
      </c>
      <c r="L138" s="40"/>
      <c r="M138" s="181" t="s">
        <v>19</v>
      </c>
      <c r="N138" s="182" t="s">
        <v>45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257</v>
      </c>
      <c r="AT138" s="185" t="s">
        <v>135</v>
      </c>
      <c r="AU138" s="185" t="s">
        <v>84</v>
      </c>
      <c r="AY138" s="18" t="s">
        <v>132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82</v>
      </c>
      <c r="BK138" s="186">
        <f>ROUND(I138*H138,2)</f>
        <v>0</v>
      </c>
      <c r="BL138" s="18" t="s">
        <v>257</v>
      </c>
      <c r="BM138" s="185" t="s">
        <v>1251</v>
      </c>
    </row>
    <row r="139" spans="1:65" s="2" customFormat="1" ht="19.5">
      <c r="A139" s="35"/>
      <c r="B139" s="36"/>
      <c r="C139" s="37"/>
      <c r="D139" s="187" t="s">
        <v>142</v>
      </c>
      <c r="E139" s="37"/>
      <c r="F139" s="188" t="s">
        <v>1250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84</v>
      </c>
    </row>
    <row r="140" spans="1:65" s="2" customFormat="1" ht="16.5" customHeight="1">
      <c r="A140" s="35"/>
      <c r="B140" s="36"/>
      <c r="C140" s="174" t="s">
        <v>265</v>
      </c>
      <c r="D140" s="174" t="s">
        <v>135</v>
      </c>
      <c r="E140" s="175" t="s">
        <v>1252</v>
      </c>
      <c r="F140" s="176" t="s">
        <v>1253</v>
      </c>
      <c r="G140" s="177" t="s">
        <v>1186</v>
      </c>
      <c r="H140" s="178">
        <v>2</v>
      </c>
      <c r="I140" s="179"/>
      <c r="J140" s="180">
        <f>ROUND(I140*H140,2)</f>
        <v>0</v>
      </c>
      <c r="K140" s="176" t="s">
        <v>19</v>
      </c>
      <c r="L140" s="40"/>
      <c r="M140" s="181" t="s">
        <v>19</v>
      </c>
      <c r="N140" s="182" t="s">
        <v>45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257</v>
      </c>
      <c r="AT140" s="185" t="s">
        <v>135</v>
      </c>
      <c r="AU140" s="185" t="s">
        <v>84</v>
      </c>
      <c r="AY140" s="18" t="s">
        <v>132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82</v>
      </c>
      <c r="BK140" s="186">
        <f>ROUND(I140*H140,2)</f>
        <v>0</v>
      </c>
      <c r="BL140" s="18" t="s">
        <v>257</v>
      </c>
      <c r="BM140" s="185" t="s">
        <v>1254</v>
      </c>
    </row>
    <row r="141" spans="1:65" s="2" customFormat="1" ht="11.25">
      <c r="A141" s="35"/>
      <c r="B141" s="36"/>
      <c r="C141" s="37"/>
      <c r="D141" s="187" t="s">
        <v>142</v>
      </c>
      <c r="E141" s="37"/>
      <c r="F141" s="188" t="s">
        <v>1253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142</v>
      </c>
      <c r="AU141" s="18" t="s">
        <v>84</v>
      </c>
    </row>
    <row r="142" spans="1:65" s="2" customFormat="1" ht="16.5" customHeight="1">
      <c r="A142" s="35"/>
      <c r="B142" s="36"/>
      <c r="C142" s="174" t="s">
        <v>276</v>
      </c>
      <c r="D142" s="174" t="s">
        <v>135</v>
      </c>
      <c r="E142" s="175" t="s">
        <v>1255</v>
      </c>
      <c r="F142" s="176" t="s">
        <v>1256</v>
      </c>
      <c r="G142" s="177" t="s">
        <v>1239</v>
      </c>
      <c r="H142" s="178">
        <v>2</v>
      </c>
      <c r="I142" s="179"/>
      <c r="J142" s="180">
        <f>ROUND(I142*H142,2)</f>
        <v>0</v>
      </c>
      <c r="K142" s="176" t="s">
        <v>19</v>
      </c>
      <c r="L142" s="40"/>
      <c r="M142" s="181" t="s">
        <v>19</v>
      </c>
      <c r="N142" s="182" t="s">
        <v>45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257</v>
      </c>
      <c r="AT142" s="185" t="s">
        <v>135</v>
      </c>
      <c r="AU142" s="185" t="s">
        <v>84</v>
      </c>
      <c r="AY142" s="18" t="s">
        <v>132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82</v>
      </c>
      <c r="BK142" s="186">
        <f>ROUND(I142*H142,2)</f>
        <v>0</v>
      </c>
      <c r="BL142" s="18" t="s">
        <v>257</v>
      </c>
      <c r="BM142" s="185" t="s">
        <v>1257</v>
      </c>
    </row>
    <row r="143" spans="1:65" s="2" customFormat="1" ht="11.25">
      <c r="A143" s="35"/>
      <c r="B143" s="36"/>
      <c r="C143" s="37"/>
      <c r="D143" s="187" t="s">
        <v>142</v>
      </c>
      <c r="E143" s="37"/>
      <c r="F143" s="188" t="s">
        <v>1258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142</v>
      </c>
      <c r="AU143" s="18" t="s">
        <v>84</v>
      </c>
    </row>
    <row r="144" spans="1:65" s="15" customFormat="1" ht="11.25">
      <c r="B144" s="226"/>
      <c r="C144" s="227"/>
      <c r="D144" s="187" t="s">
        <v>146</v>
      </c>
      <c r="E144" s="228" t="s">
        <v>19</v>
      </c>
      <c r="F144" s="229" t="s">
        <v>1259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146</v>
      </c>
      <c r="AU144" s="235" t="s">
        <v>84</v>
      </c>
      <c r="AV144" s="15" t="s">
        <v>82</v>
      </c>
      <c r="AW144" s="15" t="s">
        <v>35</v>
      </c>
      <c r="AX144" s="15" t="s">
        <v>74</v>
      </c>
      <c r="AY144" s="235" t="s">
        <v>132</v>
      </c>
    </row>
    <row r="145" spans="1:65" s="13" customFormat="1" ht="11.25">
      <c r="B145" s="194"/>
      <c r="C145" s="195"/>
      <c r="D145" s="187" t="s">
        <v>146</v>
      </c>
      <c r="E145" s="196" t="s">
        <v>19</v>
      </c>
      <c r="F145" s="197" t="s">
        <v>84</v>
      </c>
      <c r="G145" s="195"/>
      <c r="H145" s="198">
        <v>2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146</v>
      </c>
      <c r="AU145" s="204" t="s">
        <v>84</v>
      </c>
      <c r="AV145" s="13" t="s">
        <v>84</v>
      </c>
      <c r="AW145" s="13" t="s">
        <v>35</v>
      </c>
      <c r="AX145" s="13" t="s">
        <v>82</v>
      </c>
      <c r="AY145" s="204" t="s">
        <v>132</v>
      </c>
    </row>
    <row r="146" spans="1:65" s="2" customFormat="1" ht="16.5" customHeight="1">
      <c r="A146" s="35"/>
      <c r="B146" s="36"/>
      <c r="C146" s="174" t="s">
        <v>282</v>
      </c>
      <c r="D146" s="174" t="s">
        <v>135</v>
      </c>
      <c r="E146" s="175" t="s">
        <v>1260</v>
      </c>
      <c r="F146" s="176" t="s">
        <v>1261</v>
      </c>
      <c r="G146" s="177" t="s">
        <v>1186</v>
      </c>
      <c r="H146" s="178">
        <v>1</v>
      </c>
      <c r="I146" s="179"/>
      <c r="J146" s="180">
        <f>ROUND(I146*H146,2)</f>
        <v>0</v>
      </c>
      <c r="K146" s="176" t="s">
        <v>19</v>
      </c>
      <c r="L146" s="40"/>
      <c r="M146" s="181" t="s">
        <v>19</v>
      </c>
      <c r="N146" s="182" t="s">
        <v>45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257</v>
      </c>
      <c r="AT146" s="185" t="s">
        <v>135</v>
      </c>
      <c r="AU146" s="185" t="s">
        <v>84</v>
      </c>
      <c r="AY146" s="18" t="s">
        <v>132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82</v>
      </c>
      <c r="BK146" s="186">
        <f>ROUND(I146*H146,2)</f>
        <v>0</v>
      </c>
      <c r="BL146" s="18" t="s">
        <v>257</v>
      </c>
      <c r="BM146" s="185" t="s">
        <v>1262</v>
      </c>
    </row>
    <row r="147" spans="1:65" s="2" customFormat="1" ht="11.25">
      <c r="A147" s="35"/>
      <c r="B147" s="36"/>
      <c r="C147" s="37"/>
      <c r="D147" s="187" t="s">
        <v>142</v>
      </c>
      <c r="E147" s="37"/>
      <c r="F147" s="188" t="s">
        <v>1261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84</v>
      </c>
    </row>
    <row r="148" spans="1:65" s="15" customFormat="1" ht="11.25">
      <c r="B148" s="226"/>
      <c r="C148" s="227"/>
      <c r="D148" s="187" t="s">
        <v>146</v>
      </c>
      <c r="E148" s="228" t="s">
        <v>19</v>
      </c>
      <c r="F148" s="229" t="s">
        <v>1263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146</v>
      </c>
      <c r="AU148" s="235" t="s">
        <v>84</v>
      </c>
      <c r="AV148" s="15" t="s">
        <v>82</v>
      </c>
      <c r="AW148" s="15" t="s">
        <v>35</v>
      </c>
      <c r="AX148" s="15" t="s">
        <v>74</v>
      </c>
      <c r="AY148" s="235" t="s">
        <v>132</v>
      </c>
    </row>
    <row r="149" spans="1:65" s="13" customFormat="1" ht="11.25">
      <c r="B149" s="194"/>
      <c r="C149" s="195"/>
      <c r="D149" s="187" t="s">
        <v>146</v>
      </c>
      <c r="E149" s="196" t="s">
        <v>19</v>
      </c>
      <c r="F149" s="197" t="s">
        <v>82</v>
      </c>
      <c r="G149" s="195"/>
      <c r="H149" s="198">
        <v>1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146</v>
      </c>
      <c r="AU149" s="204" t="s">
        <v>84</v>
      </c>
      <c r="AV149" s="13" t="s">
        <v>84</v>
      </c>
      <c r="AW149" s="13" t="s">
        <v>35</v>
      </c>
      <c r="AX149" s="13" t="s">
        <v>82</v>
      </c>
      <c r="AY149" s="204" t="s">
        <v>132</v>
      </c>
    </row>
    <row r="150" spans="1:65" s="2" customFormat="1" ht="24.2" customHeight="1">
      <c r="A150" s="35"/>
      <c r="B150" s="36"/>
      <c r="C150" s="174" t="s">
        <v>288</v>
      </c>
      <c r="D150" s="174" t="s">
        <v>135</v>
      </c>
      <c r="E150" s="175" t="s">
        <v>1264</v>
      </c>
      <c r="F150" s="176" t="s">
        <v>1265</v>
      </c>
      <c r="G150" s="177" t="s">
        <v>1186</v>
      </c>
      <c r="H150" s="178">
        <v>2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45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257</v>
      </c>
      <c r="AT150" s="185" t="s">
        <v>135</v>
      </c>
      <c r="AU150" s="185" t="s">
        <v>84</v>
      </c>
      <c r="AY150" s="18" t="s">
        <v>132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82</v>
      </c>
      <c r="BK150" s="186">
        <f>ROUND(I150*H150,2)</f>
        <v>0</v>
      </c>
      <c r="BL150" s="18" t="s">
        <v>257</v>
      </c>
      <c r="BM150" s="185" t="s">
        <v>1266</v>
      </c>
    </row>
    <row r="151" spans="1:65" s="2" customFormat="1" ht="11.25">
      <c r="A151" s="35"/>
      <c r="B151" s="36"/>
      <c r="C151" s="37"/>
      <c r="D151" s="187" t="s">
        <v>142</v>
      </c>
      <c r="E151" s="37"/>
      <c r="F151" s="188" t="s">
        <v>1265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142</v>
      </c>
      <c r="AU151" s="18" t="s">
        <v>84</v>
      </c>
    </row>
    <row r="152" spans="1:65" s="2" customFormat="1" ht="21.75" customHeight="1">
      <c r="A152" s="35"/>
      <c r="B152" s="36"/>
      <c r="C152" s="174" t="s">
        <v>7</v>
      </c>
      <c r="D152" s="174" t="s">
        <v>135</v>
      </c>
      <c r="E152" s="175" t="s">
        <v>1267</v>
      </c>
      <c r="F152" s="176" t="s">
        <v>1268</v>
      </c>
      <c r="G152" s="177" t="s">
        <v>1239</v>
      </c>
      <c r="H152" s="178">
        <v>6</v>
      </c>
      <c r="I152" s="179"/>
      <c r="J152" s="180">
        <f>ROUND(I152*H152,2)</f>
        <v>0</v>
      </c>
      <c r="K152" s="176" t="s">
        <v>19</v>
      </c>
      <c r="L152" s="40"/>
      <c r="M152" s="181" t="s">
        <v>19</v>
      </c>
      <c r="N152" s="182" t="s">
        <v>45</v>
      </c>
      <c r="O152" s="65"/>
      <c r="P152" s="183">
        <f>O152*H152</f>
        <v>0</v>
      </c>
      <c r="Q152" s="183">
        <v>2</v>
      </c>
      <c r="R152" s="183">
        <f>Q152*H152</f>
        <v>12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257</v>
      </c>
      <c r="AT152" s="185" t="s">
        <v>135</v>
      </c>
      <c r="AU152" s="185" t="s">
        <v>84</v>
      </c>
      <c r="AY152" s="18" t="s">
        <v>132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82</v>
      </c>
      <c r="BK152" s="186">
        <f>ROUND(I152*H152,2)</f>
        <v>0</v>
      </c>
      <c r="BL152" s="18" t="s">
        <v>257</v>
      </c>
      <c r="BM152" s="185" t="s">
        <v>1269</v>
      </c>
    </row>
    <row r="153" spans="1:65" s="2" customFormat="1" ht="11.25">
      <c r="A153" s="35"/>
      <c r="B153" s="36"/>
      <c r="C153" s="37"/>
      <c r="D153" s="187" t="s">
        <v>142</v>
      </c>
      <c r="E153" s="37"/>
      <c r="F153" s="188" t="s">
        <v>1268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2" customFormat="1" ht="21.75" customHeight="1">
      <c r="A154" s="35"/>
      <c r="B154" s="36"/>
      <c r="C154" s="174" t="s">
        <v>302</v>
      </c>
      <c r="D154" s="174" t="s">
        <v>135</v>
      </c>
      <c r="E154" s="175" t="s">
        <v>1270</v>
      </c>
      <c r="F154" s="176" t="s">
        <v>1271</v>
      </c>
      <c r="G154" s="177" t="s">
        <v>1239</v>
      </c>
      <c r="H154" s="178">
        <v>8</v>
      </c>
      <c r="I154" s="179"/>
      <c r="J154" s="180">
        <f>ROUND(I154*H154,2)</f>
        <v>0</v>
      </c>
      <c r="K154" s="176" t="s">
        <v>19</v>
      </c>
      <c r="L154" s="40"/>
      <c r="M154" s="181" t="s">
        <v>19</v>
      </c>
      <c r="N154" s="182" t="s">
        <v>45</v>
      </c>
      <c r="O154" s="65"/>
      <c r="P154" s="183">
        <f>O154*H154</f>
        <v>0</v>
      </c>
      <c r="Q154" s="183">
        <v>3</v>
      </c>
      <c r="R154" s="183">
        <f>Q154*H154</f>
        <v>24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257</v>
      </c>
      <c r="AT154" s="185" t="s">
        <v>135</v>
      </c>
      <c r="AU154" s="185" t="s">
        <v>84</v>
      </c>
      <c r="AY154" s="18" t="s">
        <v>132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82</v>
      </c>
      <c r="BK154" s="186">
        <f>ROUND(I154*H154,2)</f>
        <v>0</v>
      </c>
      <c r="BL154" s="18" t="s">
        <v>257</v>
      </c>
      <c r="BM154" s="185" t="s">
        <v>1272</v>
      </c>
    </row>
    <row r="155" spans="1:65" s="2" customFormat="1" ht="11.25">
      <c r="A155" s="35"/>
      <c r="B155" s="36"/>
      <c r="C155" s="37"/>
      <c r="D155" s="187" t="s">
        <v>142</v>
      </c>
      <c r="E155" s="37"/>
      <c r="F155" s="188" t="s">
        <v>1271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142</v>
      </c>
      <c r="AU155" s="18" t="s">
        <v>84</v>
      </c>
    </row>
    <row r="156" spans="1:65" s="2" customFormat="1" ht="21.75" customHeight="1">
      <c r="A156" s="35"/>
      <c r="B156" s="36"/>
      <c r="C156" s="174" t="s">
        <v>312</v>
      </c>
      <c r="D156" s="174" t="s">
        <v>135</v>
      </c>
      <c r="E156" s="175" t="s">
        <v>1273</v>
      </c>
      <c r="F156" s="176" t="s">
        <v>1274</v>
      </c>
      <c r="G156" s="177" t="s">
        <v>1239</v>
      </c>
      <c r="H156" s="178">
        <v>42</v>
      </c>
      <c r="I156" s="179"/>
      <c r="J156" s="180">
        <f>ROUND(I156*H156,2)</f>
        <v>0</v>
      </c>
      <c r="K156" s="176" t="s">
        <v>19</v>
      </c>
      <c r="L156" s="40"/>
      <c r="M156" s="181" t="s">
        <v>19</v>
      </c>
      <c r="N156" s="182" t="s">
        <v>45</v>
      </c>
      <c r="O156" s="65"/>
      <c r="P156" s="183">
        <f>O156*H156</f>
        <v>0</v>
      </c>
      <c r="Q156" s="183">
        <v>5</v>
      </c>
      <c r="R156" s="183">
        <f>Q156*H156</f>
        <v>210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257</v>
      </c>
      <c r="AT156" s="185" t="s">
        <v>135</v>
      </c>
      <c r="AU156" s="185" t="s">
        <v>84</v>
      </c>
      <c r="AY156" s="18" t="s">
        <v>132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82</v>
      </c>
      <c r="BK156" s="186">
        <f>ROUND(I156*H156,2)</f>
        <v>0</v>
      </c>
      <c r="BL156" s="18" t="s">
        <v>257</v>
      </c>
      <c r="BM156" s="185" t="s">
        <v>1275</v>
      </c>
    </row>
    <row r="157" spans="1:65" s="2" customFormat="1" ht="11.25">
      <c r="A157" s="35"/>
      <c r="B157" s="36"/>
      <c r="C157" s="37"/>
      <c r="D157" s="187" t="s">
        <v>142</v>
      </c>
      <c r="E157" s="37"/>
      <c r="F157" s="188" t="s">
        <v>1274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142</v>
      </c>
      <c r="AU157" s="18" t="s">
        <v>84</v>
      </c>
    </row>
    <row r="158" spans="1:65" s="2" customFormat="1" ht="16.5" customHeight="1">
      <c r="A158" s="35"/>
      <c r="B158" s="36"/>
      <c r="C158" s="174" t="s">
        <v>319</v>
      </c>
      <c r="D158" s="174" t="s">
        <v>135</v>
      </c>
      <c r="E158" s="175" t="s">
        <v>1276</v>
      </c>
      <c r="F158" s="176" t="s">
        <v>1277</v>
      </c>
      <c r="G158" s="177" t="s">
        <v>1278</v>
      </c>
      <c r="H158" s="178">
        <v>45</v>
      </c>
      <c r="I158" s="179"/>
      <c r="J158" s="180">
        <f>ROUND(I158*H158,2)</f>
        <v>0</v>
      </c>
      <c r="K158" s="176" t="s">
        <v>19</v>
      </c>
      <c r="L158" s="40"/>
      <c r="M158" s="181" t="s">
        <v>19</v>
      </c>
      <c r="N158" s="182" t="s">
        <v>45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257</v>
      </c>
      <c r="AT158" s="185" t="s">
        <v>135</v>
      </c>
      <c r="AU158" s="185" t="s">
        <v>84</v>
      </c>
      <c r="AY158" s="18" t="s">
        <v>132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82</v>
      </c>
      <c r="BK158" s="186">
        <f>ROUND(I158*H158,2)</f>
        <v>0</v>
      </c>
      <c r="BL158" s="18" t="s">
        <v>257</v>
      </c>
      <c r="BM158" s="185" t="s">
        <v>1279</v>
      </c>
    </row>
    <row r="159" spans="1:65" s="2" customFormat="1" ht="11.25">
      <c r="A159" s="35"/>
      <c r="B159" s="36"/>
      <c r="C159" s="37"/>
      <c r="D159" s="187" t="s">
        <v>142</v>
      </c>
      <c r="E159" s="37"/>
      <c r="F159" s="188" t="s">
        <v>1277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142</v>
      </c>
      <c r="AU159" s="18" t="s">
        <v>84</v>
      </c>
    </row>
    <row r="160" spans="1:65" s="2" customFormat="1" ht="24.2" customHeight="1">
      <c r="A160" s="35"/>
      <c r="B160" s="36"/>
      <c r="C160" s="174" t="s">
        <v>326</v>
      </c>
      <c r="D160" s="174" t="s">
        <v>135</v>
      </c>
      <c r="E160" s="175" t="s">
        <v>1280</v>
      </c>
      <c r="F160" s="176" t="s">
        <v>1281</v>
      </c>
      <c r="G160" s="177" t="s">
        <v>1282</v>
      </c>
      <c r="H160" s="178">
        <v>1</v>
      </c>
      <c r="I160" s="179"/>
      <c r="J160" s="180">
        <f>ROUND(I160*H160,2)</f>
        <v>0</v>
      </c>
      <c r="K160" s="176" t="s">
        <v>19</v>
      </c>
      <c r="L160" s="40"/>
      <c r="M160" s="181" t="s">
        <v>19</v>
      </c>
      <c r="N160" s="182" t="s">
        <v>45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257</v>
      </c>
      <c r="AT160" s="185" t="s">
        <v>135</v>
      </c>
      <c r="AU160" s="185" t="s">
        <v>84</v>
      </c>
      <c r="AY160" s="18" t="s">
        <v>132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82</v>
      </c>
      <c r="BK160" s="186">
        <f>ROUND(I160*H160,2)</f>
        <v>0</v>
      </c>
      <c r="BL160" s="18" t="s">
        <v>257</v>
      </c>
      <c r="BM160" s="185" t="s">
        <v>1283</v>
      </c>
    </row>
    <row r="161" spans="1:65" s="2" customFormat="1" ht="19.5">
      <c r="A161" s="35"/>
      <c r="B161" s="36"/>
      <c r="C161" s="37"/>
      <c r="D161" s="187" t="s">
        <v>142</v>
      </c>
      <c r="E161" s="37"/>
      <c r="F161" s="188" t="s">
        <v>1281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16.5" customHeight="1">
      <c r="A162" s="35"/>
      <c r="B162" s="36"/>
      <c r="C162" s="174" t="s">
        <v>332</v>
      </c>
      <c r="D162" s="174" t="s">
        <v>135</v>
      </c>
      <c r="E162" s="175" t="s">
        <v>1284</v>
      </c>
      <c r="F162" s="176" t="s">
        <v>1285</v>
      </c>
      <c r="G162" s="177" t="s">
        <v>150</v>
      </c>
      <c r="H162" s="178">
        <v>0.28799999999999998</v>
      </c>
      <c r="I162" s="179"/>
      <c r="J162" s="180">
        <f>ROUND(I162*H162,2)</f>
        <v>0</v>
      </c>
      <c r="K162" s="176" t="s">
        <v>19</v>
      </c>
      <c r="L162" s="40"/>
      <c r="M162" s="181" t="s">
        <v>19</v>
      </c>
      <c r="N162" s="182" t="s">
        <v>45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257</v>
      </c>
      <c r="AT162" s="185" t="s">
        <v>135</v>
      </c>
      <c r="AU162" s="185" t="s">
        <v>84</v>
      </c>
      <c r="AY162" s="18" t="s">
        <v>132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82</v>
      </c>
      <c r="BK162" s="186">
        <f>ROUND(I162*H162,2)</f>
        <v>0</v>
      </c>
      <c r="BL162" s="18" t="s">
        <v>257</v>
      </c>
      <c r="BM162" s="185" t="s">
        <v>1286</v>
      </c>
    </row>
    <row r="163" spans="1:65" s="2" customFormat="1" ht="11.25">
      <c r="A163" s="35"/>
      <c r="B163" s="36"/>
      <c r="C163" s="37"/>
      <c r="D163" s="187" t="s">
        <v>142</v>
      </c>
      <c r="E163" s="37"/>
      <c r="F163" s="188" t="s">
        <v>1285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84</v>
      </c>
    </row>
    <row r="164" spans="1:65" s="12" customFormat="1" ht="25.9" customHeight="1">
      <c r="B164" s="158"/>
      <c r="C164" s="159"/>
      <c r="D164" s="160" t="s">
        <v>73</v>
      </c>
      <c r="E164" s="161" t="s">
        <v>1287</v>
      </c>
      <c r="F164" s="161" t="s">
        <v>1287</v>
      </c>
      <c r="G164" s="159"/>
      <c r="H164" s="159"/>
      <c r="I164" s="162"/>
      <c r="J164" s="163">
        <f>BK164</f>
        <v>0</v>
      </c>
      <c r="K164" s="159"/>
      <c r="L164" s="164"/>
      <c r="M164" s="165"/>
      <c r="N164" s="166"/>
      <c r="O164" s="166"/>
      <c r="P164" s="167">
        <f>P165</f>
        <v>0</v>
      </c>
      <c r="Q164" s="166"/>
      <c r="R164" s="167">
        <f>R165</f>
        <v>0</v>
      </c>
      <c r="S164" s="166"/>
      <c r="T164" s="168">
        <f>T165</f>
        <v>0</v>
      </c>
      <c r="AR164" s="169" t="s">
        <v>140</v>
      </c>
      <c r="AT164" s="170" t="s">
        <v>73</v>
      </c>
      <c r="AU164" s="170" t="s">
        <v>74</v>
      </c>
      <c r="AY164" s="169" t="s">
        <v>132</v>
      </c>
      <c r="BK164" s="171">
        <f>BK165</f>
        <v>0</v>
      </c>
    </row>
    <row r="165" spans="1:65" s="12" customFormat="1" ht="22.9" customHeight="1">
      <c r="B165" s="158"/>
      <c r="C165" s="159"/>
      <c r="D165" s="160" t="s">
        <v>73</v>
      </c>
      <c r="E165" s="172" t="s">
        <v>1288</v>
      </c>
      <c r="F165" s="172" t="s">
        <v>1289</v>
      </c>
      <c r="G165" s="159"/>
      <c r="H165" s="159"/>
      <c r="I165" s="162"/>
      <c r="J165" s="173">
        <f>BK165</f>
        <v>0</v>
      </c>
      <c r="K165" s="159"/>
      <c r="L165" s="164"/>
      <c r="M165" s="165"/>
      <c r="N165" s="166"/>
      <c r="O165" s="166"/>
      <c r="P165" s="167">
        <f>SUM(P166:P173)</f>
        <v>0</v>
      </c>
      <c r="Q165" s="166"/>
      <c r="R165" s="167">
        <f>SUM(R166:R173)</f>
        <v>0</v>
      </c>
      <c r="S165" s="166"/>
      <c r="T165" s="168">
        <f>SUM(T166:T173)</f>
        <v>0</v>
      </c>
      <c r="AR165" s="169" t="s">
        <v>140</v>
      </c>
      <c r="AT165" s="170" t="s">
        <v>73</v>
      </c>
      <c r="AU165" s="170" t="s">
        <v>82</v>
      </c>
      <c r="AY165" s="169" t="s">
        <v>132</v>
      </c>
      <c r="BK165" s="171">
        <f>SUM(BK166:BK173)</f>
        <v>0</v>
      </c>
    </row>
    <row r="166" spans="1:65" s="2" customFormat="1" ht="24.2" customHeight="1">
      <c r="A166" s="35"/>
      <c r="B166" s="36"/>
      <c r="C166" s="174" t="s">
        <v>341</v>
      </c>
      <c r="D166" s="174" t="s">
        <v>135</v>
      </c>
      <c r="E166" s="175" t="s">
        <v>1290</v>
      </c>
      <c r="F166" s="176" t="s">
        <v>1291</v>
      </c>
      <c r="G166" s="177" t="s">
        <v>1169</v>
      </c>
      <c r="H166" s="178">
        <v>3</v>
      </c>
      <c r="I166" s="179"/>
      <c r="J166" s="180">
        <f>ROUND(I166*H166,2)</f>
        <v>0</v>
      </c>
      <c r="K166" s="176" t="s">
        <v>19</v>
      </c>
      <c r="L166" s="40"/>
      <c r="M166" s="181" t="s">
        <v>19</v>
      </c>
      <c r="N166" s="182" t="s">
        <v>45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257</v>
      </c>
      <c r="AT166" s="185" t="s">
        <v>135</v>
      </c>
      <c r="AU166" s="185" t="s">
        <v>84</v>
      </c>
      <c r="AY166" s="18" t="s">
        <v>132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82</v>
      </c>
      <c r="BK166" s="186">
        <f>ROUND(I166*H166,2)</f>
        <v>0</v>
      </c>
      <c r="BL166" s="18" t="s">
        <v>257</v>
      </c>
      <c r="BM166" s="185" t="s">
        <v>1292</v>
      </c>
    </row>
    <row r="167" spans="1:65" s="2" customFormat="1" ht="19.5">
      <c r="A167" s="35"/>
      <c r="B167" s="36"/>
      <c r="C167" s="37"/>
      <c r="D167" s="187" t="s">
        <v>142</v>
      </c>
      <c r="E167" s="37"/>
      <c r="F167" s="188" t="s">
        <v>1291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142</v>
      </c>
      <c r="AU167" s="18" t="s">
        <v>84</v>
      </c>
    </row>
    <row r="168" spans="1:65" s="2" customFormat="1" ht="16.5" customHeight="1">
      <c r="A168" s="35"/>
      <c r="B168" s="36"/>
      <c r="C168" s="174" t="s">
        <v>347</v>
      </c>
      <c r="D168" s="174" t="s">
        <v>135</v>
      </c>
      <c r="E168" s="175" t="s">
        <v>1293</v>
      </c>
      <c r="F168" s="176" t="s">
        <v>1294</v>
      </c>
      <c r="G168" s="177" t="s">
        <v>1169</v>
      </c>
      <c r="H168" s="178">
        <v>1</v>
      </c>
      <c r="I168" s="179"/>
      <c r="J168" s="180">
        <f>ROUND(I168*H168,2)</f>
        <v>0</v>
      </c>
      <c r="K168" s="176" t="s">
        <v>19</v>
      </c>
      <c r="L168" s="40"/>
      <c r="M168" s="181" t="s">
        <v>19</v>
      </c>
      <c r="N168" s="182" t="s">
        <v>45</v>
      </c>
      <c r="O168" s="65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257</v>
      </c>
      <c r="AT168" s="185" t="s">
        <v>135</v>
      </c>
      <c r="AU168" s="185" t="s">
        <v>84</v>
      </c>
      <c r="AY168" s="18" t="s">
        <v>132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82</v>
      </c>
      <c r="BK168" s="186">
        <f>ROUND(I168*H168,2)</f>
        <v>0</v>
      </c>
      <c r="BL168" s="18" t="s">
        <v>257</v>
      </c>
      <c r="BM168" s="185" t="s">
        <v>1295</v>
      </c>
    </row>
    <row r="169" spans="1:65" s="2" customFormat="1" ht="11.25">
      <c r="A169" s="35"/>
      <c r="B169" s="36"/>
      <c r="C169" s="37"/>
      <c r="D169" s="187" t="s">
        <v>142</v>
      </c>
      <c r="E169" s="37"/>
      <c r="F169" s="188" t="s">
        <v>1294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142</v>
      </c>
      <c r="AU169" s="18" t="s">
        <v>84</v>
      </c>
    </row>
    <row r="170" spans="1:65" s="2" customFormat="1" ht="16.5" customHeight="1">
      <c r="A170" s="35"/>
      <c r="B170" s="36"/>
      <c r="C170" s="174" t="s">
        <v>353</v>
      </c>
      <c r="D170" s="174" t="s">
        <v>135</v>
      </c>
      <c r="E170" s="175" t="s">
        <v>1296</v>
      </c>
      <c r="F170" s="176" t="s">
        <v>1297</v>
      </c>
      <c r="G170" s="177" t="s">
        <v>1169</v>
      </c>
      <c r="H170" s="178">
        <v>8</v>
      </c>
      <c r="I170" s="179"/>
      <c r="J170" s="180">
        <f>ROUND(I170*H170,2)</f>
        <v>0</v>
      </c>
      <c r="K170" s="176" t="s">
        <v>19</v>
      </c>
      <c r="L170" s="40"/>
      <c r="M170" s="181" t="s">
        <v>19</v>
      </c>
      <c r="N170" s="182" t="s">
        <v>45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257</v>
      </c>
      <c r="AT170" s="185" t="s">
        <v>135</v>
      </c>
      <c r="AU170" s="185" t="s">
        <v>84</v>
      </c>
      <c r="AY170" s="18" t="s">
        <v>132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82</v>
      </c>
      <c r="BK170" s="186">
        <f>ROUND(I170*H170,2)</f>
        <v>0</v>
      </c>
      <c r="BL170" s="18" t="s">
        <v>257</v>
      </c>
      <c r="BM170" s="185" t="s">
        <v>1298</v>
      </c>
    </row>
    <row r="171" spans="1:65" s="2" customFormat="1" ht="11.25">
      <c r="A171" s="35"/>
      <c r="B171" s="36"/>
      <c r="C171" s="37"/>
      <c r="D171" s="187" t="s">
        <v>142</v>
      </c>
      <c r="E171" s="37"/>
      <c r="F171" s="188" t="s">
        <v>1297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142</v>
      </c>
      <c r="AU171" s="18" t="s">
        <v>84</v>
      </c>
    </row>
    <row r="172" spans="1:65" s="2" customFormat="1" ht="16.5" customHeight="1">
      <c r="A172" s="35"/>
      <c r="B172" s="36"/>
      <c r="C172" s="174" t="s">
        <v>361</v>
      </c>
      <c r="D172" s="174" t="s">
        <v>135</v>
      </c>
      <c r="E172" s="175" t="s">
        <v>1299</v>
      </c>
      <c r="F172" s="176" t="s">
        <v>1300</v>
      </c>
      <c r="G172" s="177" t="s">
        <v>1169</v>
      </c>
      <c r="H172" s="178">
        <v>8</v>
      </c>
      <c r="I172" s="179"/>
      <c r="J172" s="180">
        <f>ROUND(I172*H172,2)</f>
        <v>0</v>
      </c>
      <c r="K172" s="176" t="s">
        <v>19</v>
      </c>
      <c r="L172" s="40"/>
      <c r="M172" s="181" t="s">
        <v>19</v>
      </c>
      <c r="N172" s="182" t="s">
        <v>45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257</v>
      </c>
      <c r="AT172" s="185" t="s">
        <v>135</v>
      </c>
      <c r="AU172" s="185" t="s">
        <v>84</v>
      </c>
      <c r="AY172" s="18" t="s">
        <v>132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82</v>
      </c>
      <c r="BK172" s="186">
        <f>ROUND(I172*H172,2)</f>
        <v>0</v>
      </c>
      <c r="BL172" s="18" t="s">
        <v>257</v>
      </c>
      <c r="BM172" s="185" t="s">
        <v>1301</v>
      </c>
    </row>
    <row r="173" spans="1:65" s="2" customFormat="1" ht="11.25">
      <c r="A173" s="35"/>
      <c r="B173" s="36"/>
      <c r="C173" s="37"/>
      <c r="D173" s="187" t="s">
        <v>142</v>
      </c>
      <c r="E173" s="37"/>
      <c r="F173" s="188" t="s">
        <v>1300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142</v>
      </c>
      <c r="AU173" s="18" t="s">
        <v>84</v>
      </c>
    </row>
    <row r="174" spans="1:65" s="12" customFormat="1" ht="25.9" customHeight="1">
      <c r="B174" s="158"/>
      <c r="C174" s="159"/>
      <c r="D174" s="160" t="s">
        <v>73</v>
      </c>
      <c r="E174" s="161" t="s">
        <v>1302</v>
      </c>
      <c r="F174" s="161" t="s">
        <v>1302</v>
      </c>
      <c r="G174" s="159"/>
      <c r="H174" s="159"/>
      <c r="I174" s="162"/>
      <c r="J174" s="163">
        <f>BK174</f>
        <v>0</v>
      </c>
      <c r="K174" s="159"/>
      <c r="L174" s="164"/>
      <c r="M174" s="165"/>
      <c r="N174" s="166"/>
      <c r="O174" s="166"/>
      <c r="P174" s="167">
        <f>P175</f>
        <v>0</v>
      </c>
      <c r="Q174" s="166"/>
      <c r="R174" s="167">
        <f>R175</f>
        <v>0</v>
      </c>
      <c r="S174" s="166"/>
      <c r="T174" s="168">
        <f>T175</f>
        <v>0</v>
      </c>
      <c r="AR174" s="169" t="s">
        <v>168</v>
      </c>
      <c r="AT174" s="170" t="s">
        <v>73</v>
      </c>
      <c r="AU174" s="170" t="s">
        <v>74</v>
      </c>
      <c r="AY174" s="169" t="s">
        <v>132</v>
      </c>
      <c r="BK174" s="171">
        <f>BK175</f>
        <v>0</v>
      </c>
    </row>
    <row r="175" spans="1:65" s="12" customFormat="1" ht="22.9" customHeight="1">
      <c r="B175" s="158"/>
      <c r="C175" s="159"/>
      <c r="D175" s="160" t="s">
        <v>73</v>
      </c>
      <c r="E175" s="172" t="s">
        <v>1303</v>
      </c>
      <c r="F175" s="172" t="s">
        <v>1304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SUM(P176:P179)</f>
        <v>0</v>
      </c>
      <c r="Q175" s="166"/>
      <c r="R175" s="167">
        <f>SUM(R176:R179)</f>
        <v>0</v>
      </c>
      <c r="S175" s="166"/>
      <c r="T175" s="168">
        <f>SUM(T176:T179)</f>
        <v>0</v>
      </c>
      <c r="AR175" s="169" t="s">
        <v>168</v>
      </c>
      <c r="AT175" s="170" t="s">
        <v>73</v>
      </c>
      <c r="AU175" s="170" t="s">
        <v>82</v>
      </c>
      <c r="AY175" s="169" t="s">
        <v>132</v>
      </c>
      <c r="BK175" s="171">
        <f>SUM(BK176:BK179)</f>
        <v>0</v>
      </c>
    </row>
    <row r="176" spans="1:65" s="2" customFormat="1" ht="16.5" customHeight="1">
      <c r="A176" s="35"/>
      <c r="B176" s="36"/>
      <c r="C176" s="174" t="s">
        <v>368</v>
      </c>
      <c r="D176" s="174" t="s">
        <v>135</v>
      </c>
      <c r="E176" s="175" t="s">
        <v>1305</v>
      </c>
      <c r="F176" s="176" t="s">
        <v>19</v>
      </c>
      <c r="G176" s="177" t="s">
        <v>1306</v>
      </c>
      <c r="H176" s="242"/>
      <c r="I176" s="179"/>
      <c r="J176" s="180">
        <f>ROUND(I176*H176,2)</f>
        <v>0</v>
      </c>
      <c r="K176" s="176" t="s">
        <v>19</v>
      </c>
      <c r="L176" s="40"/>
      <c r="M176" s="181" t="s">
        <v>19</v>
      </c>
      <c r="N176" s="182" t="s">
        <v>45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257</v>
      </c>
      <c r="AT176" s="185" t="s">
        <v>135</v>
      </c>
      <c r="AU176" s="185" t="s">
        <v>84</v>
      </c>
      <c r="AY176" s="18" t="s">
        <v>132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82</v>
      </c>
      <c r="BK176" s="186">
        <f>ROUND(I176*H176,2)</f>
        <v>0</v>
      </c>
      <c r="BL176" s="18" t="s">
        <v>257</v>
      </c>
      <c r="BM176" s="185" t="s">
        <v>1307</v>
      </c>
    </row>
    <row r="177" spans="1:65" s="2" customFormat="1" ht="11.25">
      <c r="A177" s="35"/>
      <c r="B177" s="36"/>
      <c r="C177" s="37"/>
      <c r="D177" s="187" t="s">
        <v>142</v>
      </c>
      <c r="E177" s="37"/>
      <c r="F177" s="188" t="s">
        <v>1308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142</v>
      </c>
      <c r="AU177" s="18" t="s">
        <v>84</v>
      </c>
    </row>
    <row r="178" spans="1:65" s="2" customFormat="1" ht="16.5" customHeight="1">
      <c r="A178" s="35"/>
      <c r="B178" s="36"/>
      <c r="C178" s="174" t="s">
        <v>371</v>
      </c>
      <c r="D178" s="174" t="s">
        <v>135</v>
      </c>
      <c r="E178" s="175" t="s">
        <v>1309</v>
      </c>
      <c r="F178" s="176" t="s">
        <v>19</v>
      </c>
      <c r="G178" s="177" t="s">
        <v>1306</v>
      </c>
      <c r="H178" s="242"/>
      <c r="I178" s="179"/>
      <c r="J178" s="180">
        <f>ROUND(I178*H178,2)</f>
        <v>0</v>
      </c>
      <c r="K178" s="176" t="s">
        <v>19</v>
      </c>
      <c r="L178" s="40"/>
      <c r="M178" s="181" t="s">
        <v>19</v>
      </c>
      <c r="N178" s="182" t="s">
        <v>45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257</v>
      </c>
      <c r="AT178" s="185" t="s">
        <v>135</v>
      </c>
      <c r="AU178" s="185" t="s">
        <v>84</v>
      </c>
      <c r="AY178" s="18" t="s">
        <v>132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82</v>
      </c>
      <c r="BK178" s="186">
        <f>ROUND(I178*H178,2)</f>
        <v>0</v>
      </c>
      <c r="BL178" s="18" t="s">
        <v>257</v>
      </c>
      <c r="BM178" s="185" t="s">
        <v>1310</v>
      </c>
    </row>
    <row r="179" spans="1:65" s="2" customFormat="1" ht="11.25">
      <c r="A179" s="35"/>
      <c r="B179" s="36"/>
      <c r="C179" s="37"/>
      <c r="D179" s="187" t="s">
        <v>142</v>
      </c>
      <c r="E179" s="37"/>
      <c r="F179" s="188" t="s">
        <v>1311</v>
      </c>
      <c r="G179" s="37"/>
      <c r="H179" s="37"/>
      <c r="I179" s="189"/>
      <c r="J179" s="37"/>
      <c r="K179" s="37"/>
      <c r="L179" s="40"/>
      <c r="M179" s="243"/>
      <c r="N179" s="244"/>
      <c r="O179" s="245"/>
      <c r="P179" s="245"/>
      <c r="Q179" s="245"/>
      <c r="R179" s="245"/>
      <c r="S179" s="245"/>
      <c r="T179" s="24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84</v>
      </c>
    </row>
    <row r="180" spans="1:65" s="2" customFormat="1" ht="6.95" customHeight="1">
      <c r="A180" s="35"/>
      <c r="B180" s="48"/>
      <c r="C180" s="49"/>
      <c r="D180" s="49"/>
      <c r="E180" s="49"/>
      <c r="F180" s="49"/>
      <c r="G180" s="49"/>
      <c r="H180" s="49"/>
      <c r="I180" s="49"/>
      <c r="J180" s="49"/>
      <c r="K180" s="49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MfAqRrwKAuHvuNyBoSo6QrnBiY31tE0vD62qQufhqF1r0obY3DPlE3Odo+JwW1EUxNL2uwAtbx/ztXMtUZkYMw==" saltValue="raEbKuQIH2NM6ad8Z2gp+7Pakq/OkCO1grplFll4iqh/9meD6wcvqd2r3KKVXCRVq4i3MlbycwrR5bH4jTGSYw==" spinCount="100000" sheet="1" objects="1" scenarios="1" formatColumns="0" formatRows="0" autoFilter="0"/>
  <autoFilter ref="C84:K179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8" t="str">
        <f>'Rekapitulace stavby'!K6</f>
        <v>Dům kultury, p.o., Mírové náměstí 733, Ostrov - stavební úpravy WC v 1. NP - úprava 2021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98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1312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4. 8. 2021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37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38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40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42</v>
      </c>
      <c r="G32" s="35"/>
      <c r="H32" s="35"/>
      <c r="I32" s="116" t="s">
        <v>41</v>
      </c>
      <c r="J32" s="116" t="s">
        <v>43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44</v>
      </c>
      <c r="E33" s="106" t="s">
        <v>45</v>
      </c>
      <c r="F33" s="118">
        <f>ROUND((SUM(BE91:BE184)),  2)</f>
        <v>0</v>
      </c>
      <c r="G33" s="35"/>
      <c r="H33" s="35"/>
      <c r="I33" s="119">
        <v>0.21</v>
      </c>
      <c r="J33" s="118">
        <f>ROUND(((SUM(BE91:BE184))*I33),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46</v>
      </c>
      <c r="F34" s="118">
        <f>ROUND((SUM(BF91:BF184)),  2)</f>
        <v>0</v>
      </c>
      <c r="G34" s="35"/>
      <c r="H34" s="35"/>
      <c r="I34" s="119">
        <v>0.15</v>
      </c>
      <c r="J34" s="118">
        <f>ROUND(((SUM(BF91:BF184))*I34),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47</v>
      </c>
      <c r="F35" s="118">
        <f>ROUND((SUM(BG91:BG184)),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48</v>
      </c>
      <c r="F36" s="118">
        <f>ROUND((SUM(BH91:BH184)),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49</v>
      </c>
      <c r="F37" s="118">
        <f>ROUND((SUM(BI91:BI184)),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5" t="str">
        <f>E7</f>
        <v>Dům kultury, p.o., Mírové náměstí 733, Ostrov - stavební úpravy WC v 1. NP - úprava 2021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04 - Elektroinstalace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Mírové náměstí 733, Ostrov</v>
      </c>
      <c r="G52" s="37"/>
      <c r="H52" s="37"/>
      <c r="I52" s="30" t="s">
        <v>23</v>
      </c>
      <c r="J52" s="60" t="str">
        <f>IF(J12="","",J12)</f>
        <v>4. 8. 2021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Dům kultury Ostrov, p.o.</v>
      </c>
      <c r="G54" s="37"/>
      <c r="H54" s="37"/>
      <c r="I54" s="30" t="s">
        <v>32</v>
      </c>
      <c r="J54" s="33" t="str">
        <f>E21</f>
        <v>Ing. Roman Gajdoš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Bc. Martin Frous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101</v>
      </c>
      <c r="D57" s="132"/>
      <c r="E57" s="132"/>
      <c r="F57" s="132"/>
      <c r="G57" s="132"/>
      <c r="H57" s="132"/>
      <c r="I57" s="132"/>
      <c r="J57" s="133" t="s">
        <v>102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72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103</v>
      </c>
    </row>
    <row r="60" spans="1:47" s="9" customFormat="1" ht="24.95" customHeight="1">
      <c r="B60" s="135"/>
      <c r="C60" s="136"/>
      <c r="D60" s="137" t="s">
        <v>110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1313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1314</v>
      </c>
      <c r="E62" s="144"/>
      <c r="F62" s="144"/>
      <c r="G62" s="144"/>
      <c r="H62" s="144"/>
      <c r="I62" s="144"/>
      <c r="J62" s="145">
        <f>J96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1315</v>
      </c>
      <c r="E63" s="144"/>
      <c r="F63" s="144"/>
      <c r="G63" s="144"/>
      <c r="H63" s="144"/>
      <c r="I63" s="144"/>
      <c r="J63" s="145">
        <f>J99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1316</v>
      </c>
      <c r="E64" s="144"/>
      <c r="F64" s="144"/>
      <c r="G64" s="144"/>
      <c r="H64" s="144"/>
      <c r="I64" s="144"/>
      <c r="J64" s="145">
        <f>J108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1317</v>
      </c>
      <c r="E65" s="144"/>
      <c r="F65" s="144"/>
      <c r="G65" s="144"/>
      <c r="H65" s="144"/>
      <c r="I65" s="144"/>
      <c r="J65" s="145">
        <f>J111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1318</v>
      </c>
      <c r="E66" s="144"/>
      <c r="F66" s="144"/>
      <c r="G66" s="144"/>
      <c r="H66" s="144"/>
      <c r="I66" s="144"/>
      <c r="J66" s="145">
        <f>J126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1319</v>
      </c>
      <c r="E67" s="144"/>
      <c r="F67" s="144"/>
      <c r="G67" s="144"/>
      <c r="H67" s="144"/>
      <c r="I67" s="144"/>
      <c r="J67" s="145">
        <f>J135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1320</v>
      </c>
      <c r="E68" s="144"/>
      <c r="F68" s="144"/>
      <c r="G68" s="144"/>
      <c r="H68" s="144"/>
      <c r="I68" s="144"/>
      <c r="J68" s="145">
        <f>J152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1321</v>
      </c>
      <c r="E69" s="144"/>
      <c r="F69" s="144"/>
      <c r="G69" s="144"/>
      <c r="H69" s="144"/>
      <c r="I69" s="144"/>
      <c r="J69" s="145">
        <f>J157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1322</v>
      </c>
      <c r="E70" s="144"/>
      <c r="F70" s="144"/>
      <c r="G70" s="144"/>
      <c r="H70" s="144"/>
      <c r="I70" s="144"/>
      <c r="J70" s="145">
        <f>J164</f>
        <v>0</v>
      </c>
      <c r="K70" s="142"/>
      <c r="L70" s="146"/>
    </row>
    <row r="71" spans="1:31" s="9" customFormat="1" ht="24.95" customHeight="1">
      <c r="B71" s="135"/>
      <c r="C71" s="136"/>
      <c r="D71" s="137" t="s">
        <v>806</v>
      </c>
      <c r="E71" s="138"/>
      <c r="F71" s="138"/>
      <c r="G71" s="138"/>
      <c r="H71" s="138"/>
      <c r="I71" s="138"/>
      <c r="J71" s="139">
        <f>J169</f>
        <v>0</v>
      </c>
      <c r="K71" s="136"/>
      <c r="L71" s="140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117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6.25" customHeight="1">
      <c r="A81" s="35"/>
      <c r="B81" s="36"/>
      <c r="C81" s="37"/>
      <c r="D81" s="37"/>
      <c r="E81" s="375" t="str">
        <f>E7</f>
        <v>Dům kultury, p.o., Mírové náměstí 733, Ostrov - stavební úpravy WC v 1. NP - úprava 2021</v>
      </c>
      <c r="F81" s="376"/>
      <c r="G81" s="376"/>
      <c r="H81" s="376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98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28" t="str">
        <f>E9</f>
        <v>04 - Elektroinstalace</v>
      </c>
      <c r="F83" s="377"/>
      <c r="G83" s="377"/>
      <c r="H83" s="37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Mírové náměstí 733, Ostrov</v>
      </c>
      <c r="G85" s="37"/>
      <c r="H85" s="37"/>
      <c r="I85" s="30" t="s">
        <v>23</v>
      </c>
      <c r="J85" s="60" t="str">
        <f>IF(J12="","",J12)</f>
        <v>4. 8. 2021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E15</f>
        <v>Dům kultury Ostrov, p.o.</v>
      </c>
      <c r="G87" s="37"/>
      <c r="H87" s="37"/>
      <c r="I87" s="30" t="s">
        <v>32</v>
      </c>
      <c r="J87" s="33" t="str">
        <f>E21</f>
        <v>Ing. Roman Gajdoš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36</v>
      </c>
      <c r="J88" s="33" t="str">
        <f>E24</f>
        <v>Bc. Martin Frous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118</v>
      </c>
      <c r="D90" s="150" t="s">
        <v>59</v>
      </c>
      <c r="E90" s="150" t="s">
        <v>55</v>
      </c>
      <c r="F90" s="150" t="s">
        <v>56</v>
      </c>
      <c r="G90" s="150" t="s">
        <v>119</v>
      </c>
      <c r="H90" s="150" t="s">
        <v>120</v>
      </c>
      <c r="I90" s="150" t="s">
        <v>121</v>
      </c>
      <c r="J90" s="150" t="s">
        <v>102</v>
      </c>
      <c r="K90" s="151" t="s">
        <v>122</v>
      </c>
      <c r="L90" s="152"/>
      <c r="M90" s="69" t="s">
        <v>19</v>
      </c>
      <c r="N90" s="70" t="s">
        <v>44</v>
      </c>
      <c r="O90" s="70" t="s">
        <v>123</v>
      </c>
      <c r="P90" s="70" t="s">
        <v>124</v>
      </c>
      <c r="Q90" s="70" t="s">
        <v>125</v>
      </c>
      <c r="R90" s="70" t="s">
        <v>126</v>
      </c>
      <c r="S90" s="70" t="s">
        <v>127</v>
      </c>
      <c r="T90" s="71" t="s">
        <v>128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129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P92+P169</f>
        <v>0</v>
      </c>
      <c r="Q91" s="73"/>
      <c r="R91" s="155">
        <f>R92+R169</f>
        <v>0</v>
      </c>
      <c r="S91" s="73"/>
      <c r="T91" s="156">
        <f>T92+T169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103</v>
      </c>
      <c r="BK91" s="157">
        <f>BK92+BK169</f>
        <v>0</v>
      </c>
    </row>
    <row r="92" spans="1:65" s="12" customFormat="1" ht="25.9" customHeight="1">
      <c r="B92" s="158"/>
      <c r="C92" s="159"/>
      <c r="D92" s="160" t="s">
        <v>73</v>
      </c>
      <c r="E92" s="161" t="s">
        <v>308</v>
      </c>
      <c r="F92" s="161" t="s">
        <v>309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P93+P96+P99+P108+P111+P126+P135+P152+P157+P164</f>
        <v>0</v>
      </c>
      <c r="Q92" s="166"/>
      <c r="R92" s="167">
        <f>R93+R96+R99+R108+R111+R126+R135+R152+R157+R164</f>
        <v>0</v>
      </c>
      <c r="S92" s="166"/>
      <c r="T92" s="168">
        <f>T93+T96+T99+T108+T111+T126+T135+T152+T157+T164</f>
        <v>0</v>
      </c>
      <c r="AR92" s="169" t="s">
        <v>84</v>
      </c>
      <c r="AT92" s="170" t="s">
        <v>73</v>
      </c>
      <c r="AU92" s="170" t="s">
        <v>74</v>
      </c>
      <c r="AY92" s="169" t="s">
        <v>132</v>
      </c>
      <c r="BK92" s="171">
        <f>BK93+BK96+BK99+BK108+BK111+BK126+BK135+BK152+BK157+BK164</f>
        <v>0</v>
      </c>
    </row>
    <row r="93" spans="1:65" s="12" customFormat="1" ht="22.9" customHeight="1">
      <c r="B93" s="158"/>
      <c r="C93" s="159"/>
      <c r="D93" s="160" t="s">
        <v>73</v>
      </c>
      <c r="E93" s="172" t="s">
        <v>1182</v>
      </c>
      <c r="F93" s="172" t="s">
        <v>1323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SUM(P94:P95)</f>
        <v>0</v>
      </c>
      <c r="Q93" s="166"/>
      <c r="R93" s="167">
        <f>SUM(R94:R95)</f>
        <v>0</v>
      </c>
      <c r="S93" s="166"/>
      <c r="T93" s="168">
        <f>SUM(T94:T95)</f>
        <v>0</v>
      </c>
      <c r="AR93" s="169" t="s">
        <v>82</v>
      </c>
      <c r="AT93" s="170" t="s">
        <v>73</v>
      </c>
      <c r="AU93" s="170" t="s">
        <v>82</v>
      </c>
      <c r="AY93" s="169" t="s">
        <v>132</v>
      </c>
      <c r="BK93" s="171">
        <f>SUM(BK94:BK95)</f>
        <v>0</v>
      </c>
    </row>
    <row r="94" spans="1:65" s="2" customFormat="1" ht="16.5" customHeight="1">
      <c r="A94" s="35"/>
      <c r="B94" s="36"/>
      <c r="C94" s="205" t="s">
        <v>82</v>
      </c>
      <c r="D94" s="205" t="s">
        <v>155</v>
      </c>
      <c r="E94" s="206" t="s">
        <v>1184</v>
      </c>
      <c r="F94" s="207" t="s">
        <v>1324</v>
      </c>
      <c r="G94" s="208" t="s">
        <v>1186</v>
      </c>
      <c r="H94" s="209">
        <v>1</v>
      </c>
      <c r="I94" s="210"/>
      <c r="J94" s="211">
        <f>ROUND(I94*H94,2)</f>
        <v>0</v>
      </c>
      <c r="K94" s="207" t="s">
        <v>19</v>
      </c>
      <c r="L94" s="212"/>
      <c r="M94" s="213" t="s">
        <v>19</v>
      </c>
      <c r="N94" s="214" t="s">
        <v>45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371</v>
      </c>
      <c r="AT94" s="185" t="s">
        <v>155</v>
      </c>
      <c r="AU94" s="185" t="s">
        <v>84</v>
      </c>
      <c r="AY94" s="18" t="s">
        <v>132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82</v>
      </c>
      <c r="BK94" s="186">
        <f>ROUND(I94*H94,2)</f>
        <v>0</v>
      </c>
      <c r="BL94" s="18" t="s">
        <v>257</v>
      </c>
      <c r="BM94" s="185" t="s">
        <v>1325</v>
      </c>
    </row>
    <row r="95" spans="1:65" s="2" customFormat="1" ht="11.25">
      <c r="A95" s="35"/>
      <c r="B95" s="36"/>
      <c r="C95" s="37"/>
      <c r="D95" s="187" t="s">
        <v>142</v>
      </c>
      <c r="E95" s="37"/>
      <c r="F95" s="188" t="s">
        <v>1324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142</v>
      </c>
      <c r="AU95" s="18" t="s">
        <v>84</v>
      </c>
    </row>
    <row r="96" spans="1:65" s="12" customFormat="1" ht="22.9" customHeight="1">
      <c r="B96" s="158"/>
      <c r="C96" s="159"/>
      <c r="D96" s="160" t="s">
        <v>73</v>
      </c>
      <c r="E96" s="172" t="s">
        <v>1288</v>
      </c>
      <c r="F96" s="172" t="s">
        <v>1326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SUM(P97:P98)</f>
        <v>0</v>
      </c>
      <c r="Q96" s="166"/>
      <c r="R96" s="167">
        <f>SUM(R97:R98)</f>
        <v>0</v>
      </c>
      <c r="S96" s="166"/>
      <c r="T96" s="168">
        <f>SUM(T97:T98)</f>
        <v>0</v>
      </c>
      <c r="AR96" s="169" t="s">
        <v>82</v>
      </c>
      <c r="AT96" s="170" t="s">
        <v>73</v>
      </c>
      <c r="AU96" s="170" t="s">
        <v>82</v>
      </c>
      <c r="AY96" s="169" t="s">
        <v>132</v>
      </c>
      <c r="BK96" s="171">
        <f>SUM(BK97:BK98)</f>
        <v>0</v>
      </c>
    </row>
    <row r="97" spans="1:65" s="2" customFormat="1" ht="16.5" customHeight="1">
      <c r="A97" s="35"/>
      <c r="B97" s="36"/>
      <c r="C97" s="174" t="s">
        <v>84</v>
      </c>
      <c r="D97" s="174" t="s">
        <v>135</v>
      </c>
      <c r="E97" s="175" t="s">
        <v>1188</v>
      </c>
      <c r="F97" s="176" t="s">
        <v>1327</v>
      </c>
      <c r="G97" s="177" t="s">
        <v>1186</v>
      </c>
      <c r="H97" s="178">
        <v>1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45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257</v>
      </c>
      <c r="AT97" s="185" t="s">
        <v>135</v>
      </c>
      <c r="AU97" s="185" t="s">
        <v>84</v>
      </c>
      <c r="AY97" s="18" t="s">
        <v>132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82</v>
      </c>
      <c r="BK97" s="186">
        <f>ROUND(I97*H97,2)</f>
        <v>0</v>
      </c>
      <c r="BL97" s="18" t="s">
        <v>257</v>
      </c>
      <c r="BM97" s="185" t="s">
        <v>1328</v>
      </c>
    </row>
    <row r="98" spans="1:65" s="2" customFormat="1" ht="11.25">
      <c r="A98" s="35"/>
      <c r="B98" s="36"/>
      <c r="C98" s="37"/>
      <c r="D98" s="187" t="s">
        <v>142</v>
      </c>
      <c r="E98" s="37"/>
      <c r="F98" s="188" t="s">
        <v>1327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142</v>
      </c>
      <c r="AU98" s="18" t="s">
        <v>84</v>
      </c>
    </row>
    <row r="99" spans="1:65" s="12" customFormat="1" ht="22.9" customHeight="1">
      <c r="B99" s="158"/>
      <c r="C99" s="159"/>
      <c r="D99" s="160" t="s">
        <v>73</v>
      </c>
      <c r="E99" s="172" t="s">
        <v>1303</v>
      </c>
      <c r="F99" s="172" t="s">
        <v>1329</v>
      </c>
      <c r="G99" s="159"/>
      <c r="H99" s="159"/>
      <c r="I99" s="162"/>
      <c r="J99" s="173">
        <f>BK99</f>
        <v>0</v>
      </c>
      <c r="K99" s="159"/>
      <c r="L99" s="164"/>
      <c r="M99" s="165"/>
      <c r="N99" s="166"/>
      <c r="O99" s="166"/>
      <c r="P99" s="167">
        <f>SUM(P100:P107)</f>
        <v>0</v>
      </c>
      <c r="Q99" s="166"/>
      <c r="R99" s="167">
        <f>SUM(R100:R107)</f>
        <v>0</v>
      </c>
      <c r="S99" s="166"/>
      <c r="T99" s="168">
        <f>SUM(T100:T107)</f>
        <v>0</v>
      </c>
      <c r="AR99" s="169" t="s">
        <v>82</v>
      </c>
      <c r="AT99" s="170" t="s">
        <v>73</v>
      </c>
      <c r="AU99" s="170" t="s">
        <v>82</v>
      </c>
      <c r="AY99" s="169" t="s">
        <v>132</v>
      </c>
      <c r="BK99" s="171">
        <f>SUM(BK100:BK107)</f>
        <v>0</v>
      </c>
    </row>
    <row r="100" spans="1:65" s="2" customFormat="1" ht="24.2" customHeight="1">
      <c r="A100" s="35"/>
      <c r="B100" s="36"/>
      <c r="C100" s="205" t="s">
        <v>133</v>
      </c>
      <c r="D100" s="205" t="s">
        <v>155</v>
      </c>
      <c r="E100" s="206" t="s">
        <v>1192</v>
      </c>
      <c r="F100" s="207" t="s">
        <v>1330</v>
      </c>
      <c r="G100" s="208" t="s">
        <v>1186</v>
      </c>
      <c r="H100" s="209">
        <v>8</v>
      </c>
      <c r="I100" s="210"/>
      <c r="J100" s="211">
        <f>ROUND(I100*H100,2)</f>
        <v>0</v>
      </c>
      <c r="K100" s="207" t="s">
        <v>19</v>
      </c>
      <c r="L100" s="212"/>
      <c r="M100" s="213" t="s">
        <v>19</v>
      </c>
      <c r="N100" s="214" t="s">
        <v>45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371</v>
      </c>
      <c r="AT100" s="185" t="s">
        <v>155</v>
      </c>
      <c r="AU100" s="185" t="s">
        <v>84</v>
      </c>
      <c r="AY100" s="18" t="s">
        <v>132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257</v>
      </c>
      <c r="BM100" s="185" t="s">
        <v>1331</v>
      </c>
    </row>
    <row r="101" spans="1:65" s="2" customFormat="1" ht="19.5">
      <c r="A101" s="35"/>
      <c r="B101" s="36"/>
      <c r="C101" s="37"/>
      <c r="D101" s="187" t="s">
        <v>142</v>
      </c>
      <c r="E101" s="37"/>
      <c r="F101" s="188" t="s">
        <v>1330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142</v>
      </c>
      <c r="AU101" s="18" t="s">
        <v>84</v>
      </c>
    </row>
    <row r="102" spans="1:65" s="2" customFormat="1" ht="24.2" customHeight="1">
      <c r="A102" s="35"/>
      <c r="B102" s="36"/>
      <c r="C102" s="205" t="s">
        <v>140</v>
      </c>
      <c r="D102" s="205" t="s">
        <v>155</v>
      </c>
      <c r="E102" s="206" t="s">
        <v>1195</v>
      </c>
      <c r="F102" s="207" t="s">
        <v>1332</v>
      </c>
      <c r="G102" s="208" t="s">
        <v>1186</v>
      </c>
      <c r="H102" s="209">
        <v>2</v>
      </c>
      <c r="I102" s="210"/>
      <c r="J102" s="211">
        <f>ROUND(I102*H102,2)</f>
        <v>0</v>
      </c>
      <c r="K102" s="207" t="s">
        <v>19</v>
      </c>
      <c r="L102" s="212"/>
      <c r="M102" s="213" t="s">
        <v>19</v>
      </c>
      <c r="N102" s="214" t="s">
        <v>45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371</v>
      </c>
      <c r="AT102" s="185" t="s">
        <v>155</v>
      </c>
      <c r="AU102" s="185" t="s">
        <v>84</v>
      </c>
      <c r="AY102" s="18" t="s">
        <v>132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82</v>
      </c>
      <c r="BK102" s="186">
        <f>ROUND(I102*H102,2)</f>
        <v>0</v>
      </c>
      <c r="BL102" s="18" t="s">
        <v>257</v>
      </c>
      <c r="BM102" s="185" t="s">
        <v>1333</v>
      </c>
    </row>
    <row r="103" spans="1:65" s="2" customFormat="1" ht="19.5">
      <c r="A103" s="35"/>
      <c r="B103" s="36"/>
      <c r="C103" s="37"/>
      <c r="D103" s="187" t="s">
        <v>142</v>
      </c>
      <c r="E103" s="37"/>
      <c r="F103" s="188" t="s">
        <v>1332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142</v>
      </c>
      <c r="AU103" s="18" t="s">
        <v>84</v>
      </c>
    </row>
    <row r="104" spans="1:65" s="2" customFormat="1" ht="21.75" customHeight="1">
      <c r="A104" s="35"/>
      <c r="B104" s="36"/>
      <c r="C104" s="205" t="s">
        <v>168</v>
      </c>
      <c r="D104" s="205" t="s">
        <v>155</v>
      </c>
      <c r="E104" s="206" t="s">
        <v>1198</v>
      </c>
      <c r="F104" s="207" t="s">
        <v>1334</v>
      </c>
      <c r="G104" s="208" t="s">
        <v>1186</v>
      </c>
      <c r="H104" s="209">
        <v>4</v>
      </c>
      <c r="I104" s="210"/>
      <c r="J104" s="211">
        <f>ROUND(I104*H104,2)</f>
        <v>0</v>
      </c>
      <c r="K104" s="207" t="s">
        <v>19</v>
      </c>
      <c r="L104" s="212"/>
      <c r="M104" s="213" t="s">
        <v>19</v>
      </c>
      <c r="N104" s="214" t="s">
        <v>45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371</v>
      </c>
      <c r="AT104" s="185" t="s">
        <v>155</v>
      </c>
      <c r="AU104" s="185" t="s">
        <v>84</v>
      </c>
      <c r="AY104" s="18" t="s">
        <v>132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82</v>
      </c>
      <c r="BK104" s="186">
        <f>ROUND(I104*H104,2)</f>
        <v>0</v>
      </c>
      <c r="BL104" s="18" t="s">
        <v>257</v>
      </c>
      <c r="BM104" s="185" t="s">
        <v>1335</v>
      </c>
    </row>
    <row r="105" spans="1:65" s="2" customFormat="1" ht="11.25">
      <c r="A105" s="35"/>
      <c r="B105" s="36"/>
      <c r="C105" s="37"/>
      <c r="D105" s="187" t="s">
        <v>142</v>
      </c>
      <c r="E105" s="37"/>
      <c r="F105" s="188" t="s">
        <v>1334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142</v>
      </c>
      <c r="AU105" s="18" t="s">
        <v>84</v>
      </c>
    </row>
    <row r="106" spans="1:65" s="2" customFormat="1" ht="16.5" customHeight="1">
      <c r="A106" s="35"/>
      <c r="B106" s="36"/>
      <c r="C106" s="174" t="s">
        <v>175</v>
      </c>
      <c r="D106" s="174" t="s">
        <v>135</v>
      </c>
      <c r="E106" s="175" t="s">
        <v>1203</v>
      </c>
      <c r="F106" s="176" t="s">
        <v>1336</v>
      </c>
      <c r="G106" s="177" t="s">
        <v>1186</v>
      </c>
      <c r="H106" s="178">
        <v>14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45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257</v>
      </c>
      <c r="AT106" s="185" t="s">
        <v>135</v>
      </c>
      <c r="AU106" s="185" t="s">
        <v>84</v>
      </c>
      <c r="AY106" s="18" t="s">
        <v>132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82</v>
      </c>
      <c r="BK106" s="186">
        <f>ROUND(I106*H106,2)</f>
        <v>0</v>
      </c>
      <c r="BL106" s="18" t="s">
        <v>257</v>
      </c>
      <c r="BM106" s="185" t="s">
        <v>1337</v>
      </c>
    </row>
    <row r="107" spans="1:65" s="2" customFormat="1" ht="11.25">
      <c r="A107" s="35"/>
      <c r="B107" s="36"/>
      <c r="C107" s="37"/>
      <c r="D107" s="187" t="s">
        <v>142</v>
      </c>
      <c r="E107" s="37"/>
      <c r="F107" s="188" t="s">
        <v>1336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142</v>
      </c>
      <c r="AU107" s="18" t="s">
        <v>84</v>
      </c>
    </row>
    <row r="108" spans="1:65" s="12" customFormat="1" ht="22.9" customHeight="1">
      <c r="B108" s="158"/>
      <c r="C108" s="159"/>
      <c r="D108" s="160" t="s">
        <v>73</v>
      </c>
      <c r="E108" s="172" t="s">
        <v>1338</v>
      </c>
      <c r="F108" s="172" t="s">
        <v>1339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SUM(P109:P110)</f>
        <v>0</v>
      </c>
      <c r="Q108" s="166"/>
      <c r="R108" s="167">
        <f>SUM(R109:R110)</f>
        <v>0</v>
      </c>
      <c r="S108" s="166"/>
      <c r="T108" s="168">
        <f>SUM(T109:T110)</f>
        <v>0</v>
      </c>
      <c r="AR108" s="169" t="s">
        <v>82</v>
      </c>
      <c r="AT108" s="170" t="s">
        <v>73</v>
      </c>
      <c r="AU108" s="170" t="s">
        <v>82</v>
      </c>
      <c r="AY108" s="169" t="s">
        <v>132</v>
      </c>
      <c r="BK108" s="171">
        <f>SUM(BK109:BK110)</f>
        <v>0</v>
      </c>
    </row>
    <row r="109" spans="1:65" s="2" customFormat="1" ht="16.5" customHeight="1">
      <c r="A109" s="35"/>
      <c r="B109" s="36"/>
      <c r="C109" s="174" t="s">
        <v>188</v>
      </c>
      <c r="D109" s="174" t="s">
        <v>135</v>
      </c>
      <c r="E109" s="175" t="s">
        <v>1206</v>
      </c>
      <c r="F109" s="176" t="s">
        <v>1340</v>
      </c>
      <c r="G109" s="177" t="s">
        <v>1186</v>
      </c>
      <c r="H109" s="178">
        <v>14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45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257</v>
      </c>
      <c r="AT109" s="185" t="s">
        <v>135</v>
      </c>
      <c r="AU109" s="185" t="s">
        <v>84</v>
      </c>
      <c r="AY109" s="18" t="s">
        <v>132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82</v>
      </c>
      <c r="BK109" s="186">
        <f>ROUND(I109*H109,2)</f>
        <v>0</v>
      </c>
      <c r="BL109" s="18" t="s">
        <v>257</v>
      </c>
      <c r="BM109" s="185" t="s">
        <v>1341</v>
      </c>
    </row>
    <row r="110" spans="1:65" s="2" customFormat="1" ht="11.25">
      <c r="A110" s="35"/>
      <c r="B110" s="36"/>
      <c r="C110" s="37"/>
      <c r="D110" s="187" t="s">
        <v>142</v>
      </c>
      <c r="E110" s="37"/>
      <c r="F110" s="188" t="s">
        <v>1340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142</v>
      </c>
      <c r="AU110" s="18" t="s">
        <v>84</v>
      </c>
    </row>
    <row r="111" spans="1:65" s="12" customFormat="1" ht="22.9" customHeight="1">
      <c r="B111" s="158"/>
      <c r="C111" s="159"/>
      <c r="D111" s="160" t="s">
        <v>73</v>
      </c>
      <c r="E111" s="172" t="s">
        <v>1342</v>
      </c>
      <c r="F111" s="172" t="s">
        <v>1343</v>
      </c>
      <c r="G111" s="159"/>
      <c r="H111" s="159"/>
      <c r="I111" s="162"/>
      <c r="J111" s="173">
        <f>BK111</f>
        <v>0</v>
      </c>
      <c r="K111" s="159"/>
      <c r="L111" s="164"/>
      <c r="M111" s="165"/>
      <c r="N111" s="166"/>
      <c r="O111" s="166"/>
      <c r="P111" s="167">
        <f>SUM(P112:P125)</f>
        <v>0</v>
      </c>
      <c r="Q111" s="166"/>
      <c r="R111" s="167">
        <f>SUM(R112:R125)</f>
        <v>0</v>
      </c>
      <c r="S111" s="166"/>
      <c r="T111" s="168">
        <f>SUM(T112:T125)</f>
        <v>0</v>
      </c>
      <c r="AR111" s="169" t="s">
        <v>82</v>
      </c>
      <c r="AT111" s="170" t="s">
        <v>73</v>
      </c>
      <c r="AU111" s="170" t="s">
        <v>82</v>
      </c>
      <c r="AY111" s="169" t="s">
        <v>132</v>
      </c>
      <c r="BK111" s="171">
        <f>SUM(BK112:BK125)</f>
        <v>0</v>
      </c>
    </row>
    <row r="112" spans="1:65" s="2" customFormat="1" ht="24.2" customHeight="1">
      <c r="A112" s="35"/>
      <c r="B112" s="36"/>
      <c r="C112" s="205" t="s">
        <v>158</v>
      </c>
      <c r="D112" s="205" t="s">
        <v>155</v>
      </c>
      <c r="E112" s="206" t="s">
        <v>1210</v>
      </c>
      <c r="F112" s="207" t="s">
        <v>1344</v>
      </c>
      <c r="G112" s="208" t="s">
        <v>1186</v>
      </c>
      <c r="H112" s="209">
        <v>4</v>
      </c>
      <c r="I112" s="210"/>
      <c r="J112" s="211">
        <f>ROUND(I112*H112,2)</f>
        <v>0</v>
      </c>
      <c r="K112" s="207" t="s">
        <v>19</v>
      </c>
      <c r="L112" s="212"/>
      <c r="M112" s="213" t="s">
        <v>19</v>
      </c>
      <c r="N112" s="214" t="s">
        <v>45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371</v>
      </c>
      <c r="AT112" s="185" t="s">
        <v>155</v>
      </c>
      <c r="AU112" s="185" t="s">
        <v>84</v>
      </c>
      <c r="AY112" s="18" t="s">
        <v>132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82</v>
      </c>
      <c r="BK112" s="186">
        <f>ROUND(I112*H112,2)</f>
        <v>0</v>
      </c>
      <c r="BL112" s="18" t="s">
        <v>257</v>
      </c>
      <c r="BM112" s="185" t="s">
        <v>1345</v>
      </c>
    </row>
    <row r="113" spans="1:65" s="2" customFormat="1" ht="19.5">
      <c r="A113" s="35"/>
      <c r="B113" s="36"/>
      <c r="C113" s="37"/>
      <c r="D113" s="187" t="s">
        <v>142</v>
      </c>
      <c r="E113" s="37"/>
      <c r="F113" s="188" t="s">
        <v>1344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142</v>
      </c>
      <c r="AU113" s="18" t="s">
        <v>84</v>
      </c>
    </row>
    <row r="114" spans="1:65" s="2" customFormat="1" ht="24.2" customHeight="1">
      <c r="A114" s="35"/>
      <c r="B114" s="36"/>
      <c r="C114" s="205" t="s">
        <v>201</v>
      </c>
      <c r="D114" s="205" t="s">
        <v>155</v>
      </c>
      <c r="E114" s="206" t="s">
        <v>1215</v>
      </c>
      <c r="F114" s="207" t="s">
        <v>1346</v>
      </c>
      <c r="G114" s="208" t="s">
        <v>1186</v>
      </c>
      <c r="H114" s="209">
        <v>1</v>
      </c>
      <c r="I114" s="210"/>
      <c r="J114" s="211">
        <f>ROUND(I114*H114,2)</f>
        <v>0</v>
      </c>
      <c r="K114" s="207" t="s">
        <v>19</v>
      </c>
      <c r="L114" s="212"/>
      <c r="M114" s="213" t="s">
        <v>19</v>
      </c>
      <c r="N114" s="214" t="s">
        <v>45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371</v>
      </c>
      <c r="AT114" s="185" t="s">
        <v>155</v>
      </c>
      <c r="AU114" s="185" t="s">
        <v>84</v>
      </c>
      <c r="AY114" s="18" t="s">
        <v>132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82</v>
      </c>
      <c r="BK114" s="186">
        <f>ROUND(I114*H114,2)</f>
        <v>0</v>
      </c>
      <c r="BL114" s="18" t="s">
        <v>257</v>
      </c>
      <c r="BM114" s="185" t="s">
        <v>1347</v>
      </c>
    </row>
    <row r="115" spans="1:65" s="2" customFormat="1" ht="19.5">
      <c r="A115" s="35"/>
      <c r="B115" s="36"/>
      <c r="C115" s="37"/>
      <c r="D115" s="187" t="s">
        <v>142</v>
      </c>
      <c r="E115" s="37"/>
      <c r="F115" s="188" t="s">
        <v>1346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142</v>
      </c>
      <c r="AU115" s="18" t="s">
        <v>84</v>
      </c>
    </row>
    <row r="116" spans="1:65" s="2" customFormat="1" ht="24.2" customHeight="1">
      <c r="A116" s="35"/>
      <c r="B116" s="36"/>
      <c r="C116" s="205" t="s">
        <v>208</v>
      </c>
      <c r="D116" s="205" t="s">
        <v>155</v>
      </c>
      <c r="E116" s="206" t="s">
        <v>1220</v>
      </c>
      <c r="F116" s="207" t="s">
        <v>1348</v>
      </c>
      <c r="G116" s="208" t="s">
        <v>1186</v>
      </c>
      <c r="H116" s="209">
        <v>2</v>
      </c>
      <c r="I116" s="210"/>
      <c r="J116" s="211">
        <f>ROUND(I116*H116,2)</f>
        <v>0</v>
      </c>
      <c r="K116" s="207" t="s">
        <v>19</v>
      </c>
      <c r="L116" s="212"/>
      <c r="M116" s="213" t="s">
        <v>19</v>
      </c>
      <c r="N116" s="214" t="s">
        <v>45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371</v>
      </c>
      <c r="AT116" s="185" t="s">
        <v>155</v>
      </c>
      <c r="AU116" s="185" t="s">
        <v>84</v>
      </c>
      <c r="AY116" s="18" t="s">
        <v>132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82</v>
      </c>
      <c r="BK116" s="186">
        <f>ROUND(I116*H116,2)</f>
        <v>0</v>
      </c>
      <c r="BL116" s="18" t="s">
        <v>257</v>
      </c>
      <c r="BM116" s="185" t="s">
        <v>1349</v>
      </c>
    </row>
    <row r="117" spans="1:65" s="2" customFormat="1" ht="19.5">
      <c r="A117" s="35"/>
      <c r="B117" s="36"/>
      <c r="C117" s="37"/>
      <c r="D117" s="187" t="s">
        <v>142</v>
      </c>
      <c r="E117" s="37"/>
      <c r="F117" s="188" t="s">
        <v>1348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142</v>
      </c>
      <c r="AU117" s="18" t="s">
        <v>84</v>
      </c>
    </row>
    <row r="118" spans="1:65" s="2" customFormat="1" ht="16.5" customHeight="1">
      <c r="A118" s="35"/>
      <c r="B118" s="36"/>
      <c r="C118" s="205" t="s">
        <v>214</v>
      </c>
      <c r="D118" s="205" t="s">
        <v>155</v>
      </c>
      <c r="E118" s="206" t="s">
        <v>1224</v>
      </c>
      <c r="F118" s="207" t="s">
        <v>1350</v>
      </c>
      <c r="G118" s="208" t="s">
        <v>1186</v>
      </c>
      <c r="H118" s="209">
        <v>2</v>
      </c>
      <c r="I118" s="210"/>
      <c r="J118" s="211">
        <f>ROUND(I118*H118,2)</f>
        <v>0</v>
      </c>
      <c r="K118" s="207" t="s">
        <v>19</v>
      </c>
      <c r="L118" s="212"/>
      <c r="M118" s="213" t="s">
        <v>19</v>
      </c>
      <c r="N118" s="214" t="s">
        <v>45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371</v>
      </c>
      <c r="AT118" s="185" t="s">
        <v>155</v>
      </c>
      <c r="AU118" s="185" t="s">
        <v>84</v>
      </c>
      <c r="AY118" s="18" t="s">
        <v>132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82</v>
      </c>
      <c r="BK118" s="186">
        <f>ROUND(I118*H118,2)</f>
        <v>0</v>
      </c>
      <c r="BL118" s="18" t="s">
        <v>257</v>
      </c>
      <c r="BM118" s="185" t="s">
        <v>1351</v>
      </c>
    </row>
    <row r="119" spans="1:65" s="2" customFormat="1" ht="11.25">
      <c r="A119" s="35"/>
      <c r="B119" s="36"/>
      <c r="C119" s="37"/>
      <c r="D119" s="187" t="s">
        <v>142</v>
      </c>
      <c r="E119" s="37"/>
      <c r="F119" s="188" t="s">
        <v>1350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142</v>
      </c>
      <c r="AU119" s="18" t="s">
        <v>84</v>
      </c>
    </row>
    <row r="120" spans="1:65" s="2" customFormat="1" ht="24.2" customHeight="1">
      <c r="A120" s="35"/>
      <c r="B120" s="36"/>
      <c r="C120" s="205" t="s">
        <v>228</v>
      </c>
      <c r="D120" s="205" t="s">
        <v>155</v>
      </c>
      <c r="E120" s="206" t="s">
        <v>1229</v>
      </c>
      <c r="F120" s="207" t="s">
        <v>1352</v>
      </c>
      <c r="G120" s="208" t="s">
        <v>1186</v>
      </c>
      <c r="H120" s="209">
        <v>1</v>
      </c>
      <c r="I120" s="210"/>
      <c r="J120" s="211">
        <f>ROUND(I120*H120,2)</f>
        <v>0</v>
      </c>
      <c r="K120" s="207" t="s">
        <v>19</v>
      </c>
      <c r="L120" s="212"/>
      <c r="M120" s="213" t="s">
        <v>19</v>
      </c>
      <c r="N120" s="214" t="s">
        <v>45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371</v>
      </c>
      <c r="AT120" s="185" t="s">
        <v>155</v>
      </c>
      <c r="AU120" s="185" t="s">
        <v>84</v>
      </c>
      <c r="AY120" s="18" t="s">
        <v>132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82</v>
      </c>
      <c r="BK120" s="186">
        <f>ROUND(I120*H120,2)</f>
        <v>0</v>
      </c>
      <c r="BL120" s="18" t="s">
        <v>257</v>
      </c>
      <c r="BM120" s="185" t="s">
        <v>1353</v>
      </c>
    </row>
    <row r="121" spans="1:65" s="2" customFormat="1" ht="19.5">
      <c r="A121" s="35"/>
      <c r="B121" s="36"/>
      <c r="C121" s="37"/>
      <c r="D121" s="187" t="s">
        <v>142</v>
      </c>
      <c r="E121" s="37"/>
      <c r="F121" s="188" t="s">
        <v>1352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142</v>
      </c>
      <c r="AU121" s="18" t="s">
        <v>84</v>
      </c>
    </row>
    <row r="122" spans="1:65" s="2" customFormat="1" ht="21.75" customHeight="1">
      <c r="A122" s="35"/>
      <c r="B122" s="36"/>
      <c r="C122" s="205" t="s">
        <v>236</v>
      </c>
      <c r="D122" s="205" t="s">
        <v>155</v>
      </c>
      <c r="E122" s="206" t="s">
        <v>1233</v>
      </c>
      <c r="F122" s="207" t="s">
        <v>1354</v>
      </c>
      <c r="G122" s="208" t="s">
        <v>1186</v>
      </c>
      <c r="H122" s="209">
        <v>2</v>
      </c>
      <c r="I122" s="210"/>
      <c r="J122" s="211">
        <f>ROUND(I122*H122,2)</f>
        <v>0</v>
      </c>
      <c r="K122" s="207" t="s">
        <v>19</v>
      </c>
      <c r="L122" s="212"/>
      <c r="M122" s="213" t="s">
        <v>19</v>
      </c>
      <c r="N122" s="214" t="s">
        <v>45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371</v>
      </c>
      <c r="AT122" s="185" t="s">
        <v>155</v>
      </c>
      <c r="AU122" s="185" t="s">
        <v>84</v>
      </c>
      <c r="AY122" s="18" t="s">
        <v>132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82</v>
      </c>
      <c r="BK122" s="186">
        <f>ROUND(I122*H122,2)</f>
        <v>0</v>
      </c>
      <c r="BL122" s="18" t="s">
        <v>257</v>
      </c>
      <c r="BM122" s="185" t="s">
        <v>1355</v>
      </c>
    </row>
    <row r="123" spans="1:65" s="2" customFormat="1" ht="11.25">
      <c r="A123" s="35"/>
      <c r="B123" s="36"/>
      <c r="C123" s="37"/>
      <c r="D123" s="187" t="s">
        <v>142</v>
      </c>
      <c r="E123" s="37"/>
      <c r="F123" s="188" t="s">
        <v>1354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142</v>
      </c>
      <c r="AU123" s="18" t="s">
        <v>84</v>
      </c>
    </row>
    <row r="124" spans="1:65" s="2" customFormat="1" ht="16.5" customHeight="1">
      <c r="A124" s="35"/>
      <c r="B124" s="36"/>
      <c r="C124" s="205" t="s">
        <v>244</v>
      </c>
      <c r="D124" s="205" t="s">
        <v>155</v>
      </c>
      <c r="E124" s="206" t="s">
        <v>1237</v>
      </c>
      <c r="F124" s="207" t="s">
        <v>1356</v>
      </c>
      <c r="G124" s="208" t="s">
        <v>1186</v>
      </c>
      <c r="H124" s="209">
        <v>16</v>
      </c>
      <c r="I124" s="210"/>
      <c r="J124" s="211">
        <f>ROUND(I124*H124,2)</f>
        <v>0</v>
      </c>
      <c r="K124" s="207" t="s">
        <v>19</v>
      </c>
      <c r="L124" s="212"/>
      <c r="M124" s="213" t="s">
        <v>19</v>
      </c>
      <c r="N124" s="214" t="s">
        <v>45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371</v>
      </c>
      <c r="AT124" s="185" t="s">
        <v>155</v>
      </c>
      <c r="AU124" s="185" t="s">
        <v>84</v>
      </c>
      <c r="AY124" s="18" t="s">
        <v>132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82</v>
      </c>
      <c r="BK124" s="186">
        <f>ROUND(I124*H124,2)</f>
        <v>0</v>
      </c>
      <c r="BL124" s="18" t="s">
        <v>257</v>
      </c>
      <c r="BM124" s="185" t="s">
        <v>1357</v>
      </c>
    </row>
    <row r="125" spans="1:65" s="2" customFormat="1" ht="11.25">
      <c r="A125" s="35"/>
      <c r="B125" s="36"/>
      <c r="C125" s="37"/>
      <c r="D125" s="187" t="s">
        <v>142</v>
      </c>
      <c r="E125" s="37"/>
      <c r="F125" s="188" t="s">
        <v>1356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142</v>
      </c>
      <c r="AU125" s="18" t="s">
        <v>84</v>
      </c>
    </row>
    <row r="126" spans="1:65" s="12" customFormat="1" ht="22.9" customHeight="1">
      <c r="B126" s="158"/>
      <c r="C126" s="159"/>
      <c r="D126" s="160" t="s">
        <v>73</v>
      </c>
      <c r="E126" s="172" t="s">
        <v>1358</v>
      </c>
      <c r="F126" s="172" t="s">
        <v>1359</v>
      </c>
      <c r="G126" s="159"/>
      <c r="H126" s="159"/>
      <c r="I126" s="162"/>
      <c r="J126" s="173">
        <f>BK126</f>
        <v>0</v>
      </c>
      <c r="K126" s="159"/>
      <c r="L126" s="164"/>
      <c r="M126" s="165"/>
      <c r="N126" s="166"/>
      <c r="O126" s="166"/>
      <c r="P126" s="167">
        <f>SUM(P127:P134)</f>
        <v>0</v>
      </c>
      <c r="Q126" s="166"/>
      <c r="R126" s="167">
        <f>SUM(R127:R134)</f>
        <v>0</v>
      </c>
      <c r="S126" s="166"/>
      <c r="T126" s="168">
        <f>SUM(T127:T134)</f>
        <v>0</v>
      </c>
      <c r="AR126" s="169" t="s">
        <v>82</v>
      </c>
      <c r="AT126" s="170" t="s">
        <v>73</v>
      </c>
      <c r="AU126" s="170" t="s">
        <v>82</v>
      </c>
      <c r="AY126" s="169" t="s">
        <v>132</v>
      </c>
      <c r="BK126" s="171">
        <f>SUM(BK127:BK134)</f>
        <v>0</v>
      </c>
    </row>
    <row r="127" spans="1:65" s="2" customFormat="1" ht="24.2" customHeight="1">
      <c r="A127" s="35"/>
      <c r="B127" s="36"/>
      <c r="C127" s="174" t="s">
        <v>8</v>
      </c>
      <c r="D127" s="174" t="s">
        <v>135</v>
      </c>
      <c r="E127" s="175" t="s">
        <v>1243</v>
      </c>
      <c r="F127" s="176" t="s">
        <v>1360</v>
      </c>
      <c r="G127" s="177" t="s">
        <v>1186</v>
      </c>
      <c r="H127" s="178">
        <v>23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45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257</v>
      </c>
      <c r="AT127" s="185" t="s">
        <v>135</v>
      </c>
      <c r="AU127" s="185" t="s">
        <v>84</v>
      </c>
      <c r="AY127" s="18" t="s">
        <v>132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82</v>
      </c>
      <c r="BK127" s="186">
        <f>ROUND(I127*H127,2)</f>
        <v>0</v>
      </c>
      <c r="BL127" s="18" t="s">
        <v>257</v>
      </c>
      <c r="BM127" s="185" t="s">
        <v>1361</v>
      </c>
    </row>
    <row r="128" spans="1:65" s="2" customFormat="1" ht="11.25">
      <c r="A128" s="35"/>
      <c r="B128" s="36"/>
      <c r="C128" s="37"/>
      <c r="D128" s="187" t="s">
        <v>142</v>
      </c>
      <c r="E128" s="37"/>
      <c r="F128" s="188" t="s">
        <v>1360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142</v>
      </c>
      <c r="AU128" s="18" t="s">
        <v>84</v>
      </c>
    </row>
    <row r="129" spans="1:65" s="2" customFormat="1" ht="16.5" customHeight="1">
      <c r="A129" s="35"/>
      <c r="B129" s="36"/>
      <c r="C129" s="174" t="s">
        <v>257</v>
      </c>
      <c r="D129" s="174" t="s">
        <v>135</v>
      </c>
      <c r="E129" s="175" t="s">
        <v>1249</v>
      </c>
      <c r="F129" s="176" t="s">
        <v>1362</v>
      </c>
      <c r="G129" s="177" t="s">
        <v>1186</v>
      </c>
      <c r="H129" s="178">
        <v>1</v>
      </c>
      <c r="I129" s="179"/>
      <c r="J129" s="180">
        <f>ROUND(I129*H129,2)</f>
        <v>0</v>
      </c>
      <c r="K129" s="176" t="s">
        <v>19</v>
      </c>
      <c r="L129" s="40"/>
      <c r="M129" s="181" t="s">
        <v>19</v>
      </c>
      <c r="N129" s="182" t="s">
        <v>45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257</v>
      </c>
      <c r="AT129" s="185" t="s">
        <v>135</v>
      </c>
      <c r="AU129" s="185" t="s">
        <v>84</v>
      </c>
      <c r="AY129" s="18" t="s">
        <v>132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82</v>
      </c>
      <c r="BK129" s="186">
        <f>ROUND(I129*H129,2)</f>
        <v>0</v>
      </c>
      <c r="BL129" s="18" t="s">
        <v>257</v>
      </c>
      <c r="BM129" s="185" t="s">
        <v>1363</v>
      </c>
    </row>
    <row r="130" spans="1:65" s="2" customFormat="1" ht="11.25">
      <c r="A130" s="35"/>
      <c r="B130" s="36"/>
      <c r="C130" s="37"/>
      <c r="D130" s="187" t="s">
        <v>142</v>
      </c>
      <c r="E130" s="37"/>
      <c r="F130" s="188" t="s">
        <v>1364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142</v>
      </c>
      <c r="AU130" s="18" t="s">
        <v>84</v>
      </c>
    </row>
    <row r="131" spans="1:65" s="2" customFormat="1" ht="16.5" customHeight="1">
      <c r="A131" s="35"/>
      <c r="B131" s="36"/>
      <c r="C131" s="174" t="s">
        <v>265</v>
      </c>
      <c r="D131" s="174" t="s">
        <v>135</v>
      </c>
      <c r="E131" s="175" t="s">
        <v>1252</v>
      </c>
      <c r="F131" s="176" t="s">
        <v>1365</v>
      </c>
      <c r="G131" s="177" t="s">
        <v>1186</v>
      </c>
      <c r="H131" s="178">
        <v>2</v>
      </c>
      <c r="I131" s="179"/>
      <c r="J131" s="180">
        <f>ROUND(I131*H131,2)</f>
        <v>0</v>
      </c>
      <c r="K131" s="176" t="s">
        <v>19</v>
      </c>
      <c r="L131" s="40"/>
      <c r="M131" s="181" t="s">
        <v>19</v>
      </c>
      <c r="N131" s="182" t="s">
        <v>45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257</v>
      </c>
      <c r="AT131" s="185" t="s">
        <v>135</v>
      </c>
      <c r="AU131" s="185" t="s">
        <v>84</v>
      </c>
      <c r="AY131" s="18" t="s">
        <v>132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82</v>
      </c>
      <c r="BK131" s="186">
        <f>ROUND(I131*H131,2)</f>
        <v>0</v>
      </c>
      <c r="BL131" s="18" t="s">
        <v>257</v>
      </c>
      <c r="BM131" s="185" t="s">
        <v>1366</v>
      </c>
    </row>
    <row r="132" spans="1:65" s="2" customFormat="1" ht="11.25">
      <c r="A132" s="35"/>
      <c r="B132" s="36"/>
      <c r="C132" s="37"/>
      <c r="D132" s="187" t="s">
        <v>142</v>
      </c>
      <c r="E132" s="37"/>
      <c r="F132" s="188" t="s">
        <v>1367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16.5" customHeight="1">
      <c r="A133" s="35"/>
      <c r="B133" s="36"/>
      <c r="C133" s="174" t="s">
        <v>276</v>
      </c>
      <c r="D133" s="174" t="s">
        <v>135</v>
      </c>
      <c r="E133" s="175" t="s">
        <v>1255</v>
      </c>
      <c r="F133" s="176" t="s">
        <v>1368</v>
      </c>
      <c r="G133" s="177" t="s">
        <v>1186</v>
      </c>
      <c r="H133" s="178">
        <v>2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45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257</v>
      </c>
      <c r="AT133" s="185" t="s">
        <v>135</v>
      </c>
      <c r="AU133" s="185" t="s">
        <v>84</v>
      </c>
      <c r="AY133" s="18" t="s">
        <v>132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82</v>
      </c>
      <c r="BK133" s="186">
        <f>ROUND(I133*H133,2)</f>
        <v>0</v>
      </c>
      <c r="BL133" s="18" t="s">
        <v>257</v>
      </c>
      <c r="BM133" s="185" t="s">
        <v>1369</v>
      </c>
    </row>
    <row r="134" spans="1:65" s="2" customFormat="1" ht="11.25">
      <c r="A134" s="35"/>
      <c r="B134" s="36"/>
      <c r="C134" s="37"/>
      <c r="D134" s="187" t="s">
        <v>142</v>
      </c>
      <c r="E134" s="37"/>
      <c r="F134" s="188" t="s">
        <v>1370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84</v>
      </c>
    </row>
    <row r="135" spans="1:65" s="12" customFormat="1" ht="22.9" customHeight="1">
      <c r="B135" s="158"/>
      <c r="C135" s="159"/>
      <c r="D135" s="160" t="s">
        <v>73</v>
      </c>
      <c r="E135" s="172" t="s">
        <v>1371</v>
      </c>
      <c r="F135" s="172" t="s">
        <v>1372</v>
      </c>
      <c r="G135" s="159"/>
      <c r="H135" s="159"/>
      <c r="I135" s="162"/>
      <c r="J135" s="173">
        <f>BK135</f>
        <v>0</v>
      </c>
      <c r="K135" s="159"/>
      <c r="L135" s="164"/>
      <c r="M135" s="165"/>
      <c r="N135" s="166"/>
      <c r="O135" s="166"/>
      <c r="P135" s="167">
        <f>SUM(P136:P151)</f>
        <v>0</v>
      </c>
      <c r="Q135" s="166"/>
      <c r="R135" s="167">
        <f>SUM(R136:R151)</f>
        <v>0</v>
      </c>
      <c r="S135" s="166"/>
      <c r="T135" s="168">
        <f>SUM(T136:T151)</f>
        <v>0</v>
      </c>
      <c r="AR135" s="169" t="s">
        <v>82</v>
      </c>
      <c r="AT135" s="170" t="s">
        <v>73</v>
      </c>
      <c r="AU135" s="170" t="s">
        <v>82</v>
      </c>
      <c r="AY135" s="169" t="s">
        <v>132</v>
      </c>
      <c r="BK135" s="171">
        <f>SUM(BK136:BK151)</f>
        <v>0</v>
      </c>
    </row>
    <row r="136" spans="1:65" s="2" customFormat="1" ht="16.5" customHeight="1">
      <c r="A136" s="35"/>
      <c r="B136" s="36"/>
      <c r="C136" s="205" t="s">
        <v>282</v>
      </c>
      <c r="D136" s="205" t="s">
        <v>155</v>
      </c>
      <c r="E136" s="206" t="s">
        <v>1260</v>
      </c>
      <c r="F136" s="207" t="s">
        <v>1373</v>
      </c>
      <c r="G136" s="208" t="s">
        <v>268</v>
      </c>
      <c r="H136" s="209">
        <v>120</v>
      </c>
      <c r="I136" s="210"/>
      <c r="J136" s="211">
        <f>ROUND(I136*H136,2)</f>
        <v>0</v>
      </c>
      <c r="K136" s="207" t="s">
        <v>19</v>
      </c>
      <c r="L136" s="212"/>
      <c r="M136" s="213" t="s">
        <v>19</v>
      </c>
      <c r="N136" s="214" t="s">
        <v>45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371</v>
      </c>
      <c r="AT136" s="185" t="s">
        <v>155</v>
      </c>
      <c r="AU136" s="185" t="s">
        <v>84</v>
      </c>
      <c r="AY136" s="18" t="s">
        <v>132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82</v>
      </c>
      <c r="BK136" s="186">
        <f>ROUND(I136*H136,2)</f>
        <v>0</v>
      </c>
      <c r="BL136" s="18" t="s">
        <v>257</v>
      </c>
      <c r="BM136" s="185" t="s">
        <v>1374</v>
      </c>
    </row>
    <row r="137" spans="1:65" s="2" customFormat="1" ht="11.25">
      <c r="A137" s="35"/>
      <c r="B137" s="36"/>
      <c r="C137" s="37"/>
      <c r="D137" s="187" t="s">
        <v>142</v>
      </c>
      <c r="E137" s="37"/>
      <c r="F137" s="188" t="s">
        <v>1373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142</v>
      </c>
      <c r="AU137" s="18" t="s">
        <v>84</v>
      </c>
    </row>
    <row r="138" spans="1:65" s="2" customFormat="1" ht="16.5" customHeight="1">
      <c r="A138" s="35"/>
      <c r="B138" s="36"/>
      <c r="C138" s="205" t="s">
        <v>288</v>
      </c>
      <c r="D138" s="205" t="s">
        <v>155</v>
      </c>
      <c r="E138" s="206" t="s">
        <v>1264</v>
      </c>
      <c r="F138" s="207" t="s">
        <v>1375</v>
      </c>
      <c r="G138" s="208" t="s">
        <v>268</v>
      </c>
      <c r="H138" s="209">
        <v>30</v>
      </c>
      <c r="I138" s="210"/>
      <c r="J138" s="211">
        <f>ROUND(I138*H138,2)</f>
        <v>0</v>
      </c>
      <c r="K138" s="207" t="s">
        <v>19</v>
      </c>
      <c r="L138" s="212"/>
      <c r="M138" s="213" t="s">
        <v>19</v>
      </c>
      <c r="N138" s="214" t="s">
        <v>45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371</v>
      </c>
      <c r="AT138" s="185" t="s">
        <v>155</v>
      </c>
      <c r="AU138" s="185" t="s">
        <v>84</v>
      </c>
      <c r="AY138" s="18" t="s">
        <v>132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82</v>
      </c>
      <c r="BK138" s="186">
        <f>ROUND(I138*H138,2)</f>
        <v>0</v>
      </c>
      <c r="BL138" s="18" t="s">
        <v>257</v>
      </c>
      <c r="BM138" s="185" t="s">
        <v>1376</v>
      </c>
    </row>
    <row r="139" spans="1:65" s="2" customFormat="1" ht="11.25">
      <c r="A139" s="35"/>
      <c r="B139" s="36"/>
      <c r="C139" s="37"/>
      <c r="D139" s="187" t="s">
        <v>142</v>
      </c>
      <c r="E139" s="37"/>
      <c r="F139" s="188" t="s">
        <v>1375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84</v>
      </c>
    </row>
    <row r="140" spans="1:65" s="2" customFormat="1" ht="16.5" customHeight="1">
      <c r="A140" s="35"/>
      <c r="B140" s="36"/>
      <c r="C140" s="205" t="s">
        <v>7</v>
      </c>
      <c r="D140" s="205" t="s">
        <v>155</v>
      </c>
      <c r="E140" s="206" t="s">
        <v>1267</v>
      </c>
      <c r="F140" s="207" t="s">
        <v>1377</v>
      </c>
      <c r="G140" s="208" t="s">
        <v>268</v>
      </c>
      <c r="H140" s="209">
        <v>120</v>
      </c>
      <c r="I140" s="210"/>
      <c r="J140" s="211">
        <f>ROUND(I140*H140,2)</f>
        <v>0</v>
      </c>
      <c r="K140" s="207" t="s">
        <v>19</v>
      </c>
      <c r="L140" s="212"/>
      <c r="M140" s="213" t="s">
        <v>19</v>
      </c>
      <c r="N140" s="214" t="s">
        <v>45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371</v>
      </c>
      <c r="AT140" s="185" t="s">
        <v>155</v>
      </c>
      <c r="AU140" s="185" t="s">
        <v>84</v>
      </c>
      <c r="AY140" s="18" t="s">
        <v>132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82</v>
      </c>
      <c r="BK140" s="186">
        <f>ROUND(I140*H140,2)</f>
        <v>0</v>
      </c>
      <c r="BL140" s="18" t="s">
        <v>257</v>
      </c>
      <c r="BM140" s="185" t="s">
        <v>1378</v>
      </c>
    </row>
    <row r="141" spans="1:65" s="2" customFormat="1" ht="11.25">
      <c r="A141" s="35"/>
      <c r="B141" s="36"/>
      <c r="C141" s="37"/>
      <c r="D141" s="187" t="s">
        <v>142</v>
      </c>
      <c r="E141" s="37"/>
      <c r="F141" s="188" t="s">
        <v>1377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142</v>
      </c>
      <c r="AU141" s="18" t="s">
        <v>84</v>
      </c>
    </row>
    <row r="142" spans="1:65" s="2" customFormat="1" ht="16.5" customHeight="1">
      <c r="A142" s="35"/>
      <c r="B142" s="36"/>
      <c r="C142" s="205" t="s">
        <v>302</v>
      </c>
      <c r="D142" s="205" t="s">
        <v>155</v>
      </c>
      <c r="E142" s="206" t="s">
        <v>1270</v>
      </c>
      <c r="F142" s="207" t="s">
        <v>1379</v>
      </c>
      <c r="G142" s="208" t="s">
        <v>268</v>
      </c>
      <c r="H142" s="209">
        <v>5</v>
      </c>
      <c r="I142" s="210"/>
      <c r="J142" s="211">
        <f>ROUND(I142*H142,2)</f>
        <v>0</v>
      </c>
      <c r="K142" s="207" t="s">
        <v>19</v>
      </c>
      <c r="L142" s="212"/>
      <c r="M142" s="213" t="s">
        <v>19</v>
      </c>
      <c r="N142" s="214" t="s">
        <v>45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371</v>
      </c>
      <c r="AT142" s="185" t="s">
        <v>155</v>
      </c>
      <c r="AU142" s="185" t="s">
        <v>84</v>
      </c>
      <c r="AY142" s="18" t="s">
        <v>132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82</v>
      </c>
      <c r="BK142" s="186">
        <f>ROUND(I142*H142,2)</f>
        <v>0</v>
      </c>
      <c r="BL142" s="18" t="s">
        <v>257</v>
      </c>
      <c r="BM142" s="185" t="s">
        <v>1380</v>
      </c>
    </row>
    <row r="143" spans="1:65" s="2" customFormat="1" ht="11.25">
      <c r="A143" s="35"/>
      <c r="B143" s="36"/>
      <c r="C143" s="37"/>
      <c r="D143" s="187" t="s">
        <v>142</v>
      </c>
      <c r="E143" s="37"/>
      <c r="F143" s="188" t="s">
        <v>1379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142</v>
      </c>
      <c r="AU143" s="18" t="s">
        <v>84</v>
      </c>
    </row>
    <row r="144" spans="1:65" s="2" customFormat="1" ht="16.5" customHeight="1">
      <c r="A144" s="35"/>
      <c r="B144" s="36"/>
      <c r="C144" s="205" t="s">
        <v>312</v>
      </c>
      <c r="D144" s="205" t="s">
        <v>155</v>
      </c>
      <c r="E144" s="206" t="s">
        <v>1273</v>
      </c>
      <c r="F144" s="207" t="s">
        <v>1381</v>
      </c>
      <c r="G144" s="208" t="s">
        <v>268</v>
      </c>
      <c r="H144" s="209">
        <v>12</v>
      </c>
      <c r="I144" s="210"/>
      <c r="J144" s="211">
        <f>ROUND(I144*H144,2)</f>
        <v>0</v>
      </c>
      <c r="K144" s="207" t="s">
        <v>19</v>
      </c>
      <c r="L144" s="212"/>
      <c r="M144" s="213" t="s">
        <v>19</v>
      </c>
      <c r="N144" s="214" t="s">
        <v>45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371</v>
      </c>
      <c r="AT144" s="185" t="s">
        <v>155</v>
      </c>
      <c r="AU144" s="185" t="s">
        <v>84</v>
      </c>
      <c r="AY144" s="18" t="s">
        <v>132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82</v>
      </c>
      <c r="BK144" s="186">
        <f>ROUND(I144*H144,2)</f>
        <v>0</v>
      </c>
      <c r="BL144" s="18" t="s">
        <v>257</v>
      </c>
      <c r="BM144" s="185" t="s">
        <v>1382</v>
      </c>
    </row>
    <row r="145" spans="1:65" s="2" customFormat="1" ht="11.25">
      <c r="A145" s="35"/>
      <c r="B145" s="36"/>
      <c r="C145" s="37"/>
      <c r="D145" s="187" t="s">
        <v>142</v>
      </c>
      <c r="E145" s="37"/>
      <c r="F145" s="188" t="s">
        <v>1381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16.5" customHeight="1">
      <c r="A146" s="35"/>
      <c r="B146" s="36"/>
      <c r="C146" s="205" t="s">
        <v>319</v>
      </c>
      <c r="D146" s="205" t="s">
        <v>155</v>
      </c>
      <c r="E146" s="206" t="s">
        <v>1276</v>
      </c>
      <c r="F146" s="207" t="s">
        <v>1383</v>
      </c>
      <c r="G146" s="208" t="s">
        <v>268</v>
      </c>
      <c r="H146" s="209">
        <v>20</v>
      </c>
      <c r="I146" s="210"/>
      <c r="J146" s="211">
        <f>ROUND(I146*H146,2)</f>
        <v>0</v>
      </c>
      <c r="K146" s="207" t="s">
        <v>19</v>
      </c>
      <c r="L146" s="212"/>
      <c r="M146" s="213" t="s">
        <v>19</v>
      </c>
      <c r="N146" s="214" t="s">
        <v>45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371</v>
      </c>
      <c r="AT146" s="185" t="s">
        <v>155</v>
      </c>
      <c r="AU146" s="185" t="s">
        <v>84</v>
      </c>
      <c r="AY146" s="18" t="s">
        <v>132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82</v>
      </c>
      <c r="BK146" s="186">
        <f>ROUND(I146*H146,2)</f>
        <v>0</v>
      </c>
      <c r="BL146" s="18" t="s">
        <v>257</v>
      </c>
      <c r="BM146" s="185" t="s">
        <v>1384</v>
      </c>
    </row>
    <row r="147" spans="1:65" s="2" customFormat="1" ht="11.25">
      <c r="A147" s="35"/>
      <c r="B147" s="36"/>
      <c r="C147" s="37"/>
      <c r="D147" s="187" t="s">
        <v>142</v>
      </c>
      <c r="E147" s="37"/>
      <c r="F147" s="188" t="s">
        <v>1383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84</v>
      </c>
    </row>
    <row r="148" spans="1:65" s="2" customFormat="1" ht="16.5" customHeight="1">
      <c r="A148" s="35"/>
      <c r="B148" s="36"/>
      <c r="C148" s="205" t="s">
        <v>326</v>
      </c>
      <c r="D148" s="205" t="s">
        <v>155</v>
      </c>
      <c r="E148" s="206" t="s">
        <v>1280</v>
      </c>
      <c r="F148" s="207" t="s">
        <v>1385</v>
      </c>
      <c r="G148" s="208" t="s">
        <v>268</v>
      </c>
      <c r="H148" s="209">
        <v>25</v>
      </c>
      <c r="I148" s="210"/>
      <c r="J148" s="211">
        <f>ROUND(I148*H148,2)</f>
        <v>0</v>
      </c>
      <c r="K148" s="207" t="s">
        <v>19</v>
      </c>
      <c r="L148" s="212"/>
      <c r="M148" s="213" t="s">
        <v>19</v>
      </c>
      <c r="N148" s="214" t="s">
        <v>45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371</v>
      </c>
      <c r="AT148" s="185" t="s">
        <v>155</v>
      </c>
      <c r="AU148" s="185" t="s">
        <v>84</v>
      </c>
      <c r="AY148" s="18" t="s">
        <v>132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82</v>
      </c>
      <c r="BK148" s="186">
        <f>ROUND(I148*H148,2)</f>
        <v>0</v>
      </c>
      <c r="BL148" s="18" t="s">
        <v>257</v>
      </c>
      <c r="BM148" s="185" t="s">
        <v>1386</v>
      </c>
    </row>
    <row r="149" spans="1:65" s="2" customFormat="1" ht="11.25">
      <c r="A149" s="35"/>
      <c r="B149" s="36"/>
      <c r="C149" s="37"/>
      <c r="D149" s="187" t="s">
        <v>142</v>
      </c>
      <c r="E149" s="37"/>
      <c r="F149" s="188" t="s">
        <v>1385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16.5" customHeight="1">
      <c r="A150" s="35"/>
      <c r="B150" s="36"/>
      <c r="C150" s="205" t="s">
        <v>332</v>
      </c>
      <c r="D150" s="205" t="s">
        <v>155</v>
      </c>
      <c r="E150" s="206" t="s">
        <v>1284</v>
      </c>
      <c r="F150" s="207" t="s">
        <v>1387</v>
      </c>
      <c r="G150" s="208" t="s">
        <v>268</v>
      </c>
      <c r="H150" s="209">
        <v>20</v>
      </c>
      <c r="I150" s="210"/>
      <c r="J150" s="211">
        <f>ROUND(I150*H150,2)</f>
        <v>0</v>
      </c>
      <c r="K150" s="207" t="s">
        <v>19</v>
      </c>
      <c r="L150" s="212"/>
      <c r="M150" s="213" t="s">
        <v>19</v>
      </c>
      <c r="N150" s="214" t="s">
        <v>45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371</v>
      </c>
      <c r="AT150" s="185" t="s">
        <v>155</v>
      </c>
      <c r="AU150" s="185" t="s">
        <v>84</v>
      </c>
      <c r="AY150" s="18" t="s">
        <v>132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82</v>
      </c>
      <c r="BK150" s="186">
        <f>ROUND(I150*H150,2)</f>
        <v>0</v>
      </c>
      <c r="BL150" s="18" t="s">
        <v>257</v>
      </c>
      <c r="BM150" s="185" t="s">
        <v>1388</v>
      </c>
    </row>
    <row r="151" spans="1:65" s="2" customFormat="1" ht="11.25">
      <c r="A151" s="35"/>
      <c r="B151" s="36"/>
      <c r="C151" s="37"/>
      <c r="D151" s="187" t="s">
        <v>142</v>
      </c>
      <c r="E151" s="37"/>
      <c r="F151" s="188" t="s">
        <v>1387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142</v>
      </c>
      <c r="AU151" s="18" t="s">
        <v>84</v>
      </c>
    </row>
    <row r="152" spans="1:65" s="12" customFormat="1" ht="22.9" customHeight="1">
      <c r="B152" s="158"/>
      <c r="C152" s="159"/>
      <c r="D152" s="160" t="s">
        <v>73</v>
      </c>
      <c r="E152" s="172" t="s">
        <v>1389</v>
      </c>
      <c r="F152" s="172" t="s">
        <v>1390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SUM(P153:P156)</f>
        <v>0</v>
      </c>
      <c r="Q152" s="166"/>
      <c r="R152" s="167">
        <f>SUM(R153:R156)</f>
        <v>0</v>
      </c>
      <c r="S152" s="166"/>
      <c r="T152" s="168">
        <f>SUM(T153:T156)</f>
        <v>0</v>
      </c>
      <c r="AR152" s="169" t="s">
        <v>82</v>
      </c>
      <c r="AT152" s="170" t="s">
        <v>73</v>
      </c>
      <c r="AU152" s="170" t="s">
        <v>82</v>
      </c>
      <c r="AY152" s="169" t="s">
        <v>132</v>
      </c>
      <c r="BK152" s="171">
        <f>SUM(BK153:BK156)</f>
        <v>0</v>
      </c>
    </row>
    <row r="153" spans="1:65" s="2" customFormat="1" ht="16.5" customHeight="1">
      <c r="A153" s="35"/>
      <c r="B153" s="36"/>
      <c r="C153" s="174" t="s">
        <v>341</v>
      </c>
      <c r="D153" s="174" t="s">
        <v>135</v>
      </c>
      <c r="E153" s="175" t="s">
        <v>1290</v>
      </c>
      <c r="F153" s="176" t="s">
        <v>1391</v>
      </c>
      <c r="G153" s="177" t="s">
        <v>268</v>
      </c>
      <c r="H153" s="178">
        <v>322</v>
      </c>
      <c r="I153" s="179"/>
      <c r="J153" s="180">
        <f>ROUND(I153*H153,2)</f>
        <v>0</v>
      </c>
      <c r="K153" s="176" t="s">
        <v>19</v>
      </c>
      <c r="L153" s="40"/>
      <c r="M153" s="181" t="s">
        <v>19</v>
      </c>
      <c r="N153" s="182" t="s">
        <v>45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257</v>
      </c>
      <c r="AT153" s="185" t="s">
        <v>135</v>
      </c>
      <c r="AU153" s="185" t="s">
        <v>84</v>
      </c>
      <c r="AY153" s="18" t="s">
        <v>132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82</v>
      </c>
      <c r="BK153" s="186">
        <f>ROUND(I153*H153,2)</f>
        <v>0</v>
      </c>
      <c r="BL153" s="18" t="s">
        <v>257</v>
      </c>
      <c r="BM153" s="185" t="s">
        <v>1392</v>
      </c>
    </row>
    <row r="154" spans="1:65" s="2" customFormat="1" ht="11.25">
      <c r="A154" s="35"/>
      <c r="B154" s="36"/>
      <c r="C154" s="37"/>
      <c r="D154" s="187" t="s">
        <v>142</v>
      </c>
      <c r="E154" s="37"/>
      <c r="F154" s="188" t="s">
        <v>1391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142</v>
      </c>
      <c r="AU154" s="18" t="s">
        <v>84</v>
      </c>
    </row>
    <row r="155" spans="1:65" s="2" customFormat="1" ht="16.5" customHeight="1">
      <c r="A155" s="35"/>
      <c r="B155" s="36"/>
      <c r="C155" s="174" t="s">
        <v>347</v>
      </c>
      <c r="D155" s="174" t="s">
        <v>135</v>
      </c>
      <c r="E155" s="175" t="s">
        <v>1293</v>
      </c>
      <c r="F155" s="176" t="s">
        <v>1393</v>
      </c>
      <c r="G155" s="177" t="s">
        <v>268</v>
      </c>
      <c r="H155" s="178">
        <v>5</v>
      </c>
      <c r="I155" s="179"/>
      <c r="J155" s="180">
        <f>ROUND(I155*H155,2)</f>
        <v>0</v>
      </c>
      <c r="K155" s="176" t="s">
        <v>19</v>
      </c>
      <c r="L155" s="40"/>
      <c r="M155" s="181" t="s">
        <v>19</v>
      </c>
      <c r="N155" s="182" t="s">
        <v>45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257</v>
      </c>
      <c r="AT155" s="185" t="s">
        <v>135</v>
      </c>
      <c r="AU155" s="185" t="s">
        <v>84</v>
      </c>
      <c r="AY155" s="18" t="s">
        <v>132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82</v>
      </c>
      <c r="BK155" s="186">
        <f>ROUND(I155*H155,2)</f>
        <v>0</v>
      </c>
      <c r="BL155" s="18" t="s">
        <v>257</v>
      </c>
      <c r="BM155" s="185" t="s">
        <v>1394</v>
      </c>
    </row>
    <row r="156" spans="1:65" s="2" customFormat="1" ht="11.25">
      <c r="A156" s="35"/>
      <c r="B156" s="36"/>
      <c r="C156" s="37"/>
      <c r="D156" s="187" t="s">
        <v>142</v>
      </c>
      <c r="E156" s="37"/>
      <c r="F156" s="188" t="s">
        <v>1393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142</v>
      </c>
      <c r="AU156" s="18" t="s">
        <v>84</v>
      </c>
    </row>
    <row r="157" spans="1:65" s="12" customFormat="1" ht="22.9" customHeight="1">
      <c r="B157" s="158"/>
      <c r="C157" s="159"/>
      <c r="D157" s="160" t="s">
        <v>73</v>
      </c>
      <c r="E157" s="172" t="s">
        <v>1395</v>
      </c>
      <c r="F157" s="172" t="s">
        <v>1396</v>
      </c>
      <c r="G157" s="159"/>
      <c r="H157" s="159"/>
      <c r="I157" s="162"/>
      <c r="J157" s="173">
        <f>BK157</f>
        <v>0</v>
      </c>
      <c r="K157" s="159"/>
      <c r="L157" s="164"/>
      <c r="M157" s="165"/>
      <c r="N157" s="166"/>
      <c r="O157" s="166"/>
      <c r="P157" s="167">
        <f>SUM(P158:P163)</f>
        <v>0</v>
      </c>
      <c r="Q157" s="166"/>
      <c r="R157" s="167">
        <f>SUM(R158:R163)</f>
        <v>0</v>
      </c>
      <c r="S157" s="166"/>
      <c r="T157" s="168">
        <f>SUM(T158:T163)</f>
        <v>0</v>
      </c>
      <c r="AR157" s="169" t="s">
        <v>82</v>
      </c>
      <c r="AT157" s="170" t="s">
        <v>73</v>
      </c>
      <c r="AU157" s="170" t="s">
        <v>82</v>
      </c>
      <c r="AY157" s="169" t="s">
        <v>132</v>
      </c>
      <c r="BK157" s="171">
        <f>SUM(BK158:BK163)</f>
        <v>0</v>
      </c>
    </row>
    <row r="158" spans="1:65" s="2" customFormat="1" ht="16.5" customHeight="1">
      <c r="A158" s="35"/>
      <c r="B158" s="36"/>
      <c r="C158" s="205" t="s">
        <v>353</v>
      </c>
      <c r="D158" s="205" t="s">
        <v>155</v>
      </c>
      <c r="E158" s="206" t="s">
        <v>1296</v>
      </c>
      <c r="F158" s="207" t="s">
        <v>1397</v>
      </c>
      <c r="G158" s="208" t="s">
        <v>1186</v>
      </c>
      <c r="H158" s="209">
        <v>25</v>
      </c>
      <c r="I158" s="210"/>
      <c r="J158" s="211">
        <f>ROUND(I158*H158,2)</f>
        <v>0</v>
      </c>
      <c r="K158" s="207" t="s">
        <v>19</v>
      </c>
      <c r="L158" s="212"/>
      <c r="M158" s="213" t="s">
        <v>19</v>
      </c>
      <c r="N158" s="214" t="s">
        <v>45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371</v>
      </c>
      <c r="AT158" s="185" t="s">
        <v>155</v>
      </c>
      <c r="AU158" s="185" t="s">
        <v>84</v>
      </c>
      <c r="AY158" s="18" t="s">
        <v>132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82</v>
      </c>
      <c r="BK158" s="186">
        <f>ROUND(I158*H158,2)</f>
        <v>0</v>
      </c>
      <c r="BL158" s="18" t="s">
        <v>257</v>
      </c>
      <c r="BM158" s="185" t="s">
        <v>1398</v>
      </c>
    </row>
    <row r="159" spans="1:65" s="2" customFormat="1" ht="11.25">
      <c r="A159" s="35"/>
      <c r="B159" s="36"/>
      <c r="C159" s="37"/>
      <c r="D159" s="187" t="s">
        <v>142</v>
      </c>
      <c r="E159" s="37"/>
      <c r="F159" s="188" t="s">
        <v>1397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142</v>
      </c>
      <c r="AU159" s="18" t="s">
        <v>84</v>
      </c>
    </row>
    <row r="160" spans="1:65" s="2" customFormat="1" ht="16.5" customHeight="1">
      <c r="A160" s="35"/>
      <c r="B160" s="36"/>
      <c r="C160" s="205" t="s">
        <v>361</v>
      </c>
      <c r="D160" s="205" t="s">
        <v>155</v>
      </c>
      <c r="E160" s="206" t="s">
        <v>1299</v>
      </c>
      <c r="F160" s="207" t="s">
        <v>1399</v>
      </c>
      <c r="G160" s="208" t="s">
        <v>1186</v>
      </c>
      <c r="H160" s="209">
        <v>2</v>
      </c>
      <c r="I160" s="210"/>
      <c r="J160" s="211">
        <f>ROUND(I160*H160,2)</f>
        <v>0</v>
      </c>
      <c r="K160" s="207" t="s">
        <v>19</v>
      </c>
      <c r="L160" s="212"/>
      <c r="M160" s="213" t="s">
        <v>19</v>
      </c>
      <c r="N160" s="214" t="s">
        <v>45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371</v>
      </c>
      <c r="AT160" s="185" t="s">
        <v>155</v>
      </c>
      <c r="AU160" s="185" t="s">
        <v>84</v>
      </c>
      <c r="AY160" s="18" t="s">
        <v>132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82</v>
      </c>
      <c r="BK160" s="186">
        <f>ROUND(I160*H160,2)</f>
        <v>0</v>
      </c>
      <c r="BL160" s="18" t="s">
        <v>257</v>
      </c>
      <c r="BM160" s="185" t="s">
        <v>1400</v>
      </c>
    </row>
    <row r="161" spans="1:65" s="2" customFormat="1" ht="11.25">
      <c r="A161" s="35"/>
      <c r="B161" s="36"/>
      <c r="C161" s="37"/>
      <c r="D161" s="187" t="s">
        <v>142</v>
      </c>
      <c r="E161" s="37"/>
      <c r="F161" s="188" t="s">
        <v>1399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16.5" customHeight="1">
      <c r="A162" s="35"/>
      <c r="B162" s="36"/>
      <c r="C162" s="205" t="s">
        <v>368</v>
      </c>
      <c r="D162" s="205" t="s">
        <v>155</v>
      </c>
      <c r="E162" s="206" t="s">
        <v>1305</v>
      </c>
      <c r="F162" s="207" t="s">
        <v>1401</v>
      </c>
      <c r="G162" s="208" t="s">
        <v>268</v>
      </c>
      <c r="H162" s="209">
        <v>5</v>
      </c>
      <c r="I162" s="210"/>
      <c r="J162" s="211">
        <f>ROUND(I162*H162,2)</f>
        <v>0</v>
      </c>
      <c r="K162" s="207" t="s">
        <v>19</v>
      </c>
      <c r="L162" s="212"/>
      <c r="M162" s="213" t="s">
        <v>19</v>
      </c>
      <c r="N162" s="214" t="s">
        <v>45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371</v>
      </c>
      <c r="AT162" s="185" t="s">
        <v>155</v>
      </c>
      <c r="AU162" s="185" t="s">
        <v>84</v>
      </c>
      <c r="AY162" s="18" t="s">
        <v>132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82</v>
      </c>
      <c r="BK162" s="186">
        <f>ROUND(I162*H162,2)</f>
        <v>0</v>
      </c>
      <c r="BL162" s="18" t="s">
        <v>257</v>
      </c>
      <c r="BM162" s="185" t="s">
        <v>1402</v>
      </c>
    </row>
    <row r="163" spans="1:65" s="2" customFormat="1" ht="11.25">
      <c r="A163" s="35"/>
      <c r="B163" s="36"/>
      <c r="C163" s="37"/>
      <c r="D163" s="187" t="s">
        <v>142</v>
      </c>
      <c r="E163" s="37"/>
      <c r="F163" s="188" t="s">
        <v>1401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84</v>
      </c>
    </row>
    <row r="164" spans="1:65" s="12" customFormat="1" ht="22.9" customHeight="1">
      <c r="B164" s="158"/>
      <c r="C164" s="159"/>
      <c r="D164" s="160" t="s">
        <v>73</v>
      </c>
      <c r="E164" s="172" t="s">
        <v>1403</v>
      </c>
      <c r="F164" s="172" t="s">
        <v>1404</v>
      </c>
      <c r="G164" s="159"/>
      <c r="H164" s="159"/>
      <c r="I164" s="162"/>
      <c r="J164" s="173">
        <f>BK164</f>
        <v>0</v>
      </c>
      <c r="K164" s="159"/>
      <c r="L164" s="164"/>
      <c r="M164" s="165"/>
      <c r="N164" s="166"/>
      <c r="O164" s="166"/>
      <c r="P164" s="167">
        <f>SUM(P165:P168)</f>
        <v>0</v>
      </c>
      <c r="Q164" s="166"/>
      <c r="R164" s="167">
        <f>SUM(R165:R168)</f>
        <v>0</v>
      </c>
      <c r="S164" s="166"/>
      <c r="T164" s="168">
        <f>SUM(T165:T168)</f>
        <v>0</v>
      </c>
      <c r="AR164" s="169" t="s">
        <v>82</v>
      </c>
      <c r="AT164" s="170" t="s">
        <v>73</v>
      </c>
      <c r="AU164" s="170" t="s">
        <v>82</v>
      </c>
      <c r="AY164" s="169" t="s">
        <v>132</v>
      </c>
      <c r="BK164" s="171">
        <f>SUM(BK165:BK168)</f>
        <v>0</v>
      </c>
    </row>
    <row r="165" spans="1:65" s="2" customFormat="1" ht="16.5" customHeight="1">
      <c r="A165" s="35"/>
      <c r="B165" s="36"/>
      <c r="C165" s="174" t="s">
        <v>371</v>
      </c>
      <c r="D165" s="174" t="s">
        <v>135</v>
      </c>
      <c r="E165" s="175" t="s">
        <v>1309</v>
      </c>
      <c r="F165" s="176" t="s">
        <v>1405</v>
      </c>
      <c r="G165" s="177" t="s">
        <v>1186</v>
      </c>
      <c r="H165" s="178">
        <v>25</v>
      </c>
      <c r="I165" s="179"/>
      <c r="J165" s="180">
        <f>ROUND(I165*H165,2)</f>
        <v>0</v>
      </c>
      <c r="K165" s="176" t="s">
        <v>19</v>
      </c>
      <c r="L165" s="40"/>
      <c r="M165" s="181" t="s">
        <v>19</v>
      </c>
      <c r="N165" s="182" t="s">
        <v>45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257</v>
      </c>
      <c r="AT165" s="185" t="s">
        <v>135</v>
      </c>
      <c r="AU165" s="185" t="s">
        <v>84</v>
      </c>
      <c r="AY165" s="18" t="s">
        <v>132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82</v>
      </c>
      <c r="BK165" s="186">
        <f>ROUND(I165*H165,2)</f>
        <v>0</v>
      </c>
      <c r="BL165" s="18" t="s">
        <v>257</v>
      </c>
      <c r="BM165" s="185" t="s">
        <v>1406</v>
      </c>
    </row>
    <row r="166" spans="1:65" s="2" customFormat="1" ht="11.25">
      <c r="A166" s="35"/>
      <c r="B166" s="36"/>
      <c r="C166" s="37"/>
      <c r="D166" s="187" t="s">
        <v>142</v>
      </c>
      <c r="E166" s="37"/>
      <c r="F166" s="188" t="s">
        <v>1405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142</v>
      </c>
      <c r="AU166" s="18" t="s">
        <v>84</v>
      </c>
    </row>
    <row r="167" spans="1:65" s="2" customFormat="1" ht="16.5" customHeight="1">
      <c r="A167" s="35"/>
      <c r="B167" s="36"/>
      <c r="C167" s="174" t="s">
        <v>379</v>
      </c>
      <c r="D167" s="174" t="s">
        <v>135</v>
      </c>
      <c r="E167" s="175" t="s">
        <v>1407</v>
      </c>
      <c r="F167" s="176" t="s">
        <v>1408</v>
      </c>
      <c r="G167" s="177" t="s">
        <v>268</v>
      </c>
      <c r="H167" s="178">
        <v>5</v>
      </c>
      <c r="I167" s="179"/>
      <c r="J167" s="180">
        <f>ROUND(I167*H167,2)</f>
        <v>0</v>
      </c>
      <c r="K167" s="176" t="s">
        <v>19</v>
      </c>
      <c r="L167" s="40"/>
      <c r="M167" s="181" t="s">
        <v>19</v>
      </c>
      <c r="N167" s="182" t="s">
        <v>45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257</v>
      </c>
      <c r="AT167" s="185" t="s">
        <v>135</v>
      </c>
      <c r="AU167" s="185" t="s">
        <v>84</v>
      </c>
      <c r="AY167" s="18" t="s">
        <v>132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82</v>
      </c>
      <c r="BK167" s="186">
        <f>ROUND(I167*H167,2)</f>
        <v>0</v>
      </c>
      <c r="BL167" s="18" t="s">
        <v>257</v>
      </c>
      <c r="BM167" s="185" t="s">
        <v>1409</v>
      </c>
    </row>
    <row r="168" spans="1:65" s="2" customFormat="1" ht="11.25">
      <c r="A168" s="35"/>
      <c r="B168" s="36"/>
      <c r="C168" s="37"/>
      <c r="D168" s="187" t="s">
        <v>142</v>
      </c>
      <c r="E168" s="37"/>
      <c r="F168" s="188" t="s">
        <v>1408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142</v>
      </c>
      <c r="AU168" s="18" t="s">
        <v>84</v>
      </c>
    </row>
    <row r="169" spans="1:65" s="12" customFormat="1" ht="25.9" customHeight="1">
      <c r="B169" s="158"/>
      <c r="C169" s="159"/>
      <c r="D169" s="160" t="s">
        <v>73</v>
      </c>
      <c r="E169" s="161" t="s">
        <v>1165</v>
      </c>
      <c r="F169" s="161" t="s">
        <v>1166</v>
      </c>
      <c r="G169" s="159"/>
      <c r="H169" s="159"/>
      <c r="I169" s="162"/>
      <c r="J169" s="163">
        <f>BK169</f>
        <v>0</v>
      </c>
      <c r="K169" s="159"/>
      <c r="L169" s="164"/>
      <c r="M169" s="165"/>
      <c r="N169" s="166"/>
      <c r="O169" s="166"/>
      <c r="P169" s="167">
        <f>SUM(P170:P184)</f>
        <v>0</v>
      </c>
      <c r="Q169" s="166"/>
      <c r="R169" s="167">
        <f>SUM(R170:R184)</f>
        <v>0</v>
      </c>
      <c r="S169" s="166"/>
      <c r="T169" s="168">
        <f>SUM(T170:T184)</f>
        <v>0</v>
      </c>
      <c r="AR169" s="169" t="s">
        <v>140</v>
      </c>
      <c r="AT169" s="170" t="s">
        <v>73</v>
      </c>
      <c r="AU169" s="170" t="s">
        <v>74</v>
      </c>
      <c r="AY169" s="169" t="s">
        <v>132</v>
      </c>
      <c r="BK169" s="171">
        <f>SUM(BK170:BK184)</f>
        <v>0</v>
      </c>
    </row>
    <row r="170" spans="1:65" s="2" customFormat="1" ht="16.5" customHeight="1">
      <c r="A170" s="35"/>
      <c r="B170" s="36"/>
      <c r="C170" s="174" t="s">
        <v>384</v>
      </c>
      <c r="D170" s="174" t="s">
        <v>135</v>
      </c>
      <c r="E170" s="175" t="s">
        <v>1410</v>
      </c>
      <c r="F170" s="176" t="s">
        <v>1411</v>
      </c>
      <c r="G170" s="177" t="s">
        <v>1169</v>
      </c>
      <c r="H170" s="178">
        <v>8</v>
      </c>
      <c r="I170" s="179"/>
      <c r="J170" s="180">
        <f>ROUND(I170*H170,2)</f>
        <v>0</v>
      </c>
      <c r="K170" s="176" t="s">
        <v>139</v>
      </c>
      <c r="L170" s="40"/>
      <c r="M170" s="181" t="s">
        <v>19</v>
      </c>
      <c r="N170" s="182" t="s">
        <v>45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1170</v>
      </c>
      <c r="AT170" s="185" t="s">
        <v>135</v>
      </c>
      <c r="AU170" s="185" t="s">
        <v>82</v>
      </c>
      <c r="AY170" s="18" t="s">
        <v>132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82</v>
      </c>
      <c r="BK170" s="186">
        <f>ROUND(I170*H170,2)</f>
        <v>0</v>
      </c>
      <c r="BL170" s="18" t="s">
        <v>1170</v>
      </c>
      <c r="BM170" s="185" t="s">
        <v>1412</v>
      </c>
    </row>
    <row r="171" spans="1:65" s="2" customFormat="1" ht="19.5">
      <c r="A171" s="35"/>
      <c r="B171" s="36"/>
      <c r="C171" s="37"/>
      <c r="D171" s="187" t="s">
        <v>142</v>
      </c>
      <c r="E171" s="37"/>
      <c r="F171" s="188" t="s">
        <v>1413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142</v>
      </c>
      <c r="AU171" s="18" t="s">
        <v>82</v>
      </c>
    </row>
    <row r="172" spans="1:65" s="2" customFormat="1" ht="11.25">
      <c r="A172" s="35"/>
      <c r="B172" s="36"/>
      <c r="C172" s="37"/>
      <c r="D172" s="192" t="s">
        <v>144</v>
      </c>
      <c r="E172" s="37"/>
      <c r="F172" s="193" t="s">
        <v>1414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144</v>
      </c>
      <c r="AU172" s="18" t="s">
        <v>82</v>
      </c>
    </row>
    <row r="173" spans="1:65" s="15" customFormat="1" ht="11.25">
      <c r="B173" s="226"/>
      <c r="C173" s="227"/>
      <c r="D173" s="187" t="s">
        <v>146</v>
      </c>
      <c r="E173" s="228" t="s">
        <v>19</v>
      </c>
      <c r="F173" s="229" t="s">
        <v>1415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146</v>
      </c>
      <c r="AU173" s="235" t="s">
        <v>82</v>
      </c>
      <c r="AV173" s="15" t="s">
        <v>82</v>
      </c>
      <c r="AW173" s="15" t="s">
        <v>35</v>
      </c>
      <c r="AX173" s="15" t="s">
        <v>74</v>
      </c>
      <c r="AY173" s="235" t="s">
        <v>132</v>
      </c>
    </row>
    <row r="174" spans="1:65" s="13" customFormat="1" ht="11.25">
      <c r="B174" s="194"/>
      <c r="C174" s="195"/>
      <c r="D174" s="187" t="s">
        <v>146</v>
      </c>
      <c r="E174" s="196" t="s">
        <v>19</v>
      </c>
      <c r="F174" s="197" t="s">
        <v>158</v>
      </c>
      <c r="G174" s="195"/>
      <c r="H174" s="198">
        <v>8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146</v>
      </c>
      <c r="AU174" s="204" t="s">
        <v>82</v>
      </c>
      <c r="AV174" s="13" t="s">
        <v>84</v>
      </c>
      <c r="AW174" s="13" t="s">
        <v>35</v>
      </c>
      <c r="AX174" s="13" t="s">
        <v>82</v>
      </c>
      <c r="AY174" s="204" t="s">
        <v>132</v>
      </c>
    </row>
    <row r="175" spans="1:65" s="2" customFormat="1" ht="21.75" customHeight="1">
      <c r="A175" s="35"/>
      <c r="B175" s="36"/>
      <c r="C175" s="174" t="s">
        <v>390</v>
      </c>
      <c r="D175" s="174" t="s">
        <v>135</v>
      </c>
      <c r="E175" s="175" t="s">
        <v>1167</v>
      </c>
      <c r="F175" s="176" t="s">
        <v>1168</v>
      </c>
      <c r="G175" s="177" t="s">
        <v>1169</v>
      </c>
      <c r="H175" s="178">
        <v>30</v>
      </c>
      <c r="I175" s="179"/>
      <c r="J175" s="180">
        <f>ROUND(I175*H175,2)</f>
        <v>0</v>
      </c>
      <c r="K175" s="176" t="s">
        <v>139</v>
      </c>
      <c r="L175" s="40"/>
      <c r="M175" s="181" t="s">
        <v>19</v>
      </c>
      <c r="N175" s="182" t="s">
        <v>45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1170</v>
      </c>
      <c r="AT175" s="185" t="s">
        <v>135</v>
      </c>
      <c r="AU175" s="185" t="s">
        <v>82</v>
      </c>
      <c r="AY175" s="18" t="s">
        <v>132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82</v>
      </c>
      <c r="BK175" s="186">
        <f>ROUND(I175*H175,2)</f>
        <v>0</v>
      </c>
      <c r="BL175" s="18" t="s">
        <v>1170</v>
      </c>
      <c r="BM175" s="185" t="s">
        <v>1416</v>
      </c>
    </row>
    <row r="176" spans="1:65" s="2" customFormat="1" ht="19.5">
      <c r="A176" s="35"/>
      <c r="B176" s="36"/>
      <c r="C176" s="37"/>
      <c r="D176" s="187" t="s">
        <v>142</v>
      </c>
      <c r="E176" s="37"/>
      <c r="F176" s="188" t="s">
        <v>1172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82</v>
      </c>
    </row>
    <row r="177" spans="1:65" s="2" customFormat="1" ht="11.25">
      <c r="A177" s="35"/>
      <c r="B177" s="36"/>
      <c r="C177" s="37"/>
      <c r="D177" s="192" t="s">
        <v>144</v>
      </c>
      <c r="E177" s="37"/>
      <c r="F177" s="193" t="s">
        <v>1173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144</v>
      </c>
      <c r="AU177" s="18" t="s">
        <v>82</v>
      </c>
    </row>
    <row r="178" spans="1:65" s="15" customFormat="1" ht="11.25">
      <c r="B178" s="226"/>
      <c r="C178" s="227"/>
      <c r="D178" s="187" t="s">
        <v>146</v>
      </c>
      <c r="E178" s="228" t="s">
        <v>19</v>
      </c>
      <c r="F178" s="229" t="s">
        <v>1174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146</v>
      </c>
      <c r="AU178" s="235" t="s">
        <v>82</v>
      </c>
      <c r="AV178" s="15" t="s">
        <v>82</v>
      </c>
      <c r="AW178" s="15" t="s">
        <v>35</v>
      </c>
      <c r="AX178" s="15" t="s">
        <v>74</v>
      </c>
      <c r="AY178" s="235" t="s">
        <v>132</v>
      </c>
    </row>
    <row r="179" spans="1:65" s="13" customFormat="1" ht="11.25">
      <c r="B179" s="194"/>
      <c r="C179" s="195"/>
      <c r="D179" s="187" t="s">
        <v>146</v>
      </c>
      <c r="E179" s="196" t="s">
        <v>19</v>
      </c>
      <c r="F179" s="197" t="s">
        <v>361</v>
      </c>
      <c r="G179" s="195"/>
      <c r="H179" s="198">
        <v>30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146</v>
      </c>
      <c r="AU179" s="204" t="s">
        <v>82</v>
      </c>
      <c r="AV179" s="13" t="s">
        <v>84</v>
      </c>
      <c r="AW179" s="13" t="s">
        <v>35</v>
      </c>
      <c r="AX179" s="13" t="s">
        <v>82</v>
      </c>
      <c r="AY179" s="204" t="s">
        <v>132</v>
      </c>
    </row>
    <row r="180" spans="1:65" s="2" customFormat="1" ht="16.5" customHeight="1">
      <c r="A180" s="35"/>
      <c r="B180" s="36"/>
      <c r="C180" s="174" t="s">
        <v>395</v>
      </c>
      <c r="D180" s="174" t="s">
        <v>135</v>
      </c>
      <c r="E180" s="175" t="s">
        <v>1417</v>
      </c>
      <c r="F180" s="176" t="s">
        <v>1418</v>
      </c>
      <c r="G180" s="177" t="s">
        <v>1169</v>
      </c>
      <c r="H180" s="178">
        <v>8</v>
      </c>
      <c r="I180" s="179"/>
      <c r="J180" s="180">
        <f>ROUND(I180*H180,2)</f>
        <v>0</v>
      </c>
      <c r="K180" s="176" t="s">
        <v>139</v>
      </c>
      <c r="L180" s="40"/>
      <c r="M180" s="181" t="s">
        <v>19</v>
      </c>
      <c r="N180" s="182" t="s">
        <v>45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1170</v>
      </c>
      <c r="AT180" s="185" t="s">
        <v>135</v>
      </c>
      <c r="AU180" s="185" t="s">
        <v>82</v>
      </c>
      <c r="AY180" s="18" t="s">
        <v>132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82</v>
      </c>
      <c r="BK180" s="186">
        <f>ROUND(I180*H180,2)</f>
        <v>0</v>
      </c>
      <c r="BL180" s="18" t="s">
        <v>1170</v>
      </c>
      <c r="BM180" s="185" t="s">
        <v>1419</v>
      </c>
    </row>
    <row r="181" spans="1:65" s="2" customFormat="1" ht="19.5">
      <c r="A181" s="35"/>
      <c r="B181" s="36"/>
      <c r="C181" s="37"/>
      <c r="D181" s="187" t="s">
        <v>142</v>
      </c>
      <c r="E181" s="37"/>
      <c r="F181" s="188" t="s">
        <v>1420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142</v>
      </c>
      <c r="AU181" s="18" t="s">
        <v>82</v>
      </c>
    </row>
    <row r="182" spans="1:65" s="2" customFormat="1" ht="11.25">
      <c r="A182" s="35"/>
      <c r="B182" s="36"/>
      <c r="C182" s="37"/>
      <c r="D182" s="192" t="s">
        <v>144</v>
      </c>
      <c r="E182" s="37"/>
      <c r="F182" s="193" t="s">
        <v>1421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144</v>
      </c>
      <c r="AU182" s="18" t="s">
        <v>82</v>
      </c>
    </row>
    <row r="183" spans="1:65" s="15" customFormat="1" ht="11.25">
      <c r="B183" s="226"/>
      <c r="C183" s="227"/>
      <c r="D183" s="187" t="s">
        <v>146</v>
      </c>
      <c r="E183" s="228" t="s">
        <v>19</v>
      </c>
      <c r="F183" s="229" t="s">
        <v>1422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146</v>
      </c>
      <c r="AU183" s="235" t="s">
        <v>82</v>
      </c>
      <c r="AV183" s="15" t="s">
        <v>82</v>
      </c>
      <c r="AW183" s="15" t="s">
        <v>35</v>
      </c>
      <c r="AX183" s="15" t="s">
        <v>74</v>
      </c>
      <c r="AY183" s="235" t="s">
        <v>132</v>
      </c>
    </row>
    <row r="184" spans="1:65" s="13" customFormat="1" ht="11.25">
      <c r="B184" s="194"/>
      <c r="C184" s="195"/>
      <c r="D184" s="187" t="s">
        <v>146</v>
      </c>
      <c r="E184" s="196" t="s">
        <v>19</v>
      </c>
      <c r="F184" s="197" t="s">
        <v>158</v>
      </c>
      <c r="G184" s="195"/>
      <c r="H184" s="198">
        <v>8</v>
      </c>
      <c r="I184" s="199"/>
      <c r="J184" s="195"/>
      <c r="K184" s="195"/>
      <c r="L184" s="200"/>
      <c r="M184" s="239"/>
      <c r="N184" s="240"/>
      <c r="O184" s="240"/>
      <c r="P184" s="240"/>
      <c r="Q184" s="240"/>
      <c r="R184" s="240"/>
      <c r="S184" s="240"/>
      <c r="T184" s="241"/>
      <c r="AT184" s="204" t="s">
        <v>146</v>
      </c>
      <c r="AU184" s="204" t="s">
        <v>82</v>
      </c>
      <c r="AV184" s="13" t="s">
        <v>84</v>
      </c>
      <c r="AW184" s="13" t="s">
        <v>35</v>
      </c>
      <c r="AX184" s="13" t="s">
        <v>82</v>
      </c>
      <c r="AY184" s="204" t="s">
        <v>132</v>
      </c>
    </row>
    <row r="185" spans="1:65" s="2" customFormat="1" ht="6.95" customHeight="1">
      <c r="A185" s="35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pu1q8hgxD+TCkgzFjGdKU/8gefYse5uz/v7ktnOPba92QUzxgcAp/bhBfwAHX2VGObj6N2t7S1T9TQruUg+adg==" saltValue="c3t18MfYUowcRwNk9ZjIA3BCqSCt7Mjpgkz7cDFF2X12XYQLfUUsorSF5Giwebpe977PFsfwTcWTuFNFaEbkow==" spinCount="100000" sheet="1" objects="1" scenarios="1" formatColumns="0" formatRows="0" autoFilter="0"/>
  <autoFilter ref="C90:K184" xr:uid="{00000000-0009-0000-0000-000004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172" r:id="rId1" xr:uid="{00000000-0004-0000-0400-000000000000}"/>
    <hyperlink ref="F177" r:id="rId2" xr:uid="{00000000-0004-0000-0400-000001000000}"/>
    <hyperlink ref="F182" r:id="rId3" xr:uid="{00000000-0004-0000-04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7"/>
  <sheetViews>
    <sheetView showGridLines="0" topLeftCell="A7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8" t="str">
        <f>'Rekapitulace stavby'!K6</f>
        <v>Dům kultury, p.o., Mírové náměstí 733, Ostrov - stavební úpravy WC v 1. NP - úprava 2021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6" t="s">
        <v>98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1423</v>
      </c>
      <c r="F9" s="371"/>
      <c r="G9" s="371"/>
      <c r="H9" s="37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4. 8. 2021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37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38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4" t="s">
        <v>19</v>
      </c>
      <c r="F27" s="374"/>
      <c r="G27" s="374"/>
      <c r="H27" s="37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40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42</v>
      </c>
      <c r="G32" s="35"/>
      <c r="H32" s="35"/>
      <c r="I32" s="116" t="s">
        <v>41</v>
      </c>
      <c r="J32" s="116" t="s">
        <v>43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44</v>
      </c>
      <c r="E33" s="106" t="s">
        <v>45</v>
      </c>
      <c r="F33" s="118">
        <f>ROUND((SUM(BE84:BE106)),  2)</f>
        <v>0</v>
      </c>
      <c r="G33" s="35"/>
      <c r="H33" s="35"/>
      <c r="I33" s="119">
        <v>0.21</v>
      </c>
      <c r="J33" s="118">
        <f>ROUND(((SUM(BE84:BE106))*I33),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46</v>
      </c>
      <c r="F34" s="118">
        <f>ROUND((SUM(BF84:BF106)),  2)</f>
        <v>0</v>
      </c>
      <c r="G34" s="35"/>
      <c r="H34" s="35"/>
      <c r="I34" s="119">
        <v>0.15</v>
      </c>
      <c r="J34" s="118">
        <f>ROUND(((SUM(BF84:BF106))*I34),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47</v>
      </c>
      <c r="F35" s="118">
        <f>ROUND((SUM(BG84:BG106)),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48</v>
      </c>
      <c r="F36" s="118">
        <f>ROUND((SUM(BH84:BH106)),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49</v>
      </c>
      <c r="F37" s="118">
        <f>ROUND((SUM(BI84:BI106)),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5" t="str">
        <f>E7</f>
        <v>Dům kultury, p.o., Mírové náměstí 733, Ostrov - stavební úpravy WC v 1. NP - úprava 2021</v>
      </c>
      <c r="F48" s="376"/>
      <c r="G48" s="376"/>
      <c r="H48" s="37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8" t="str">
        <f>E9</f>
        <v>05 - Vedlejší a ostatní náklady</v>
      </c>
      <c r="F50" s="377"/>
      <c r="G50" s="377"/>
      <c r="H50" s="37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Mírové náměstí 733, Ostrov</v>
      </c>
      <c r="G52" s="37"/>
      <c r="H52" s="37"/>
      <c r="I52" s="30" t="s">
        <v>23</v>
      </c>
      <c r="J52" s="60" t="str">
        <f>IF(J12="","",J12)</f>
        <v>4. 8. 2021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Dům kultury Ostrov, p.o.</v>
      </c>
      <c r="G54" s="37"/>
      <c r="H54" s="37"/>
      <c r="I54" s="30" t="s">
        <v>32</v>
      </c>
      <c r="J54" s="33" t="str">
        <f>E21</f>
        <v>Ing. Roman Gajdoš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Bc. Martin Frous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101</v>
      </c>
      <c r="D57" s="132"/>
      <c r="E57" s="132"/>
      <c r="F57" s="132"/>
      <c r="G57" s="132"/>
      <c r="H57" s="132"/>
      <c r="I57" s="132"/>
      <c r="J57" s="133" t="s">
        <v>102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72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103</v>
      </c>
    </row>
    <row r="60" spans="1:47" s="9" customFormat="1" ht="24.95" customHeight="1">
      <c r="B60" s="135"/>
      <c r="C60" s="136"/>
      <c r="D60" s="137" t="s">
        <v>1424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1425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1426</v>
      </c>
      <c r="E62" s="144"/>
      <c r="F62" s="144"/>
      <c r="G62" s="144"/>
      <c r="H62" s="144"/>
      <c r="I62" s="144"/>
      <c r="J62" s="145">
        <f>J90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1427</v>
      </c>
      <c r="E63" s="144"/>
      <c r="F63" s="144"/>
      <c r="G63" s="144"/>
      <c r="H63" s="144"/>
      <c r="I63" s="144"/>
      <c r="J63" s="145">
        <f>J96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1428</v>
      </c>
      <c r="E64" s="144"/>
      <c r="F64" s="144"/>
      <c r="G64" s="144"/>
      <c r="H64" s="144"/>
      <c r="I64" s="144"/>
      <c r="J64" s="145">
        <f>J103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117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6.25" customHeight="1">
      <c r="A74" s="35"/>
      <c r="B74" s="36"/>
      <c r="C74" s="37"/>
      <c r="D74" s="37"/>
      <c r="E74" s="375" t="str">
        <f>E7</f>
        <v>Dům kultury, p.o., Mírové náměstí 733, Ostrov - stavební úpravy WC v 1. NP - úprava 2021</v>
      </c>
      <c r="F74" s="376"/>
      <c r="G74" s="376"/>
      <c r="H74" s="376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98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8" t="str">
        <f>E9</f>
        <v>05 - Vedlejší a ostatní náklady</v>
      </c>
      <c r="F76" s="377"/>
      <c r="G76" s="377"/>
      <c r="H76" s="37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Mírové náměstí 733, Ostrov</v>
      </c>
      <c r="G78" s="37"/>
      <c r="H78" s="37"/>
      <c r="I78" s="30" t="s">
        <v>23</v>
      </c>
      <c r="J78" s="60" t="str">
        <f>IF(J12="","",J12)</f>
        <v>4. 8. 2021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Dům kultury Ostrov, p.o.</v>
      </c>
      <c r="G80" s="37"/>
      <c r="H80" s="37"/>
      <c r="I80" s="30" t="s">
        <v>32</v>
      </c>
      <c r="J80" s="33" t="str">
        <f>E21</f>
        <v>Ing. Roman Gajdoš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30</v>
      </c>
      <c r="D81" s="37"/>
      <c r="E81" s="37"/>
      <c r="F81" s="28" t="str">
        <f>IF(E18="","",E18)</f>
        <v>Vyplň údaj</v>
      </c>
      <c r="G81" s="37"/>
      <c r="H81" s="37"/>
      <c r="I81" s="30" t="s">
        <v>36</v>
      </c>
      <c r="J81" s="33" t="str">
        <f>E24</f>
        <v>Bc. Martin Frous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118</v>
      </c>
      <c r="D83" s="150" t="s">
        <v>59</v>
      </c>
      <c r="E83" s="150" t="s">
        <v>55</v>
      </c>
      <c r="F83" s="150" t="s">
        <v>56</v>
      </c>
      <c r="G83" s="150" t="s">
        <v>119</v>
      </c>
      <c r="H83" s="150" t="s">
        <v>120</v>
      </c>
      <c r="I83" s="150" t="s">
        <v>121</v>
      </c>
      <c r="J83" s="150" t="s">
        <v>102</v>
      </c>
      <c r="K83" s="151" t="s">
        <v>122</v>
      </c>
      <c r="L83" s="152"/>
      <c r="M83" s="69" t="s">
        <v>19</v>
      </c>
      <c r="N83" s="70" t="s">
        <v>44</v>
      </c>
      <c r="O83" s="70" t="s">
        <v>123</v>
      </c>
      <c r="P83" s="70" t="s">
        <v>124</v>
      </c>
      <c r="Q83" s="70" t="s">
        <v>125</v>
      </c>
      <c r="R83" s="70" t="s">
        <v>126</v>
      </c>
      <c r="S83" s="70" t="s">
        <v>127</v>
      </c>
      <c r="T83" s="71" t="s">
        <v>128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129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73</v>
      </c>
      <c r="AU84" s="18" t="s">
        <v>103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73</v>
      </c>
      <c r="E85" s="161" t="s">
        <v>1302</v>
      </c>
      <c r="F85" s="161" t="s">
        <v>1304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P86+P90+P96+P103</f>
        <v>0</v>
      </c>
      <c r="Q85" s="166"/>
      <c r="R85" s="167">
        <f>R86+R90+R96+R103</f>
        <v>0</v>
      </c>
      <c r="S85" s="166"/>
      <c r="T85" s="168">
        <f>T86+T90+T96+T103</f>
        <v>0</v>
      </c>
      <c r="AR85" s="169" t="s">
        <v>168</v>
      </c>
      <c r="AT85" s="170" t="s">
        <v>73</v>
      </c>
      <c r="AU85" s="170" t="s">
        <v>74</v>
      </c>
      <c r="AY85" s="169" t="s">
        <v>132</v>
      </c>
      <c r="BK85" s="171">
        <f>BK86+BK90+BK96+BK103</f>
        <v>0</v>
      </c>
    </row>
    <row r="86" spans="1:65" s="12" customFormat="1" ht="22.9" customHeight="1">
      <c r="B86" s="158"/>
      <c r="C86" s="159"/>
      <c r="D86" s="160" t="s">
        <v>73</v>
      </c>
      <c r="E86" s="172" t="s">
        <v>1429</v>
      </c>
      <c r="F86" s="172" t="s">
        <v>1430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SUM(P87:P89)</f>
        <v>0</v>
      </c>
      <c r="Q86" s="166"/>
      <c r="R86" s="167">
        <f>SUM(R87:R89)</f>
        <v>0</v>
      </c>
      <c r="S86" s="166"/>
      <c r="T86" s="168">
        <f>SUM(T87:T89)</f>
        <v>0</v>
      </c>
      <c r="AR86" s="169" t="s">
        <v>168</v>
      </c>
      <c r="AT86" s="170" t="s">
        <v>73</v>
      </c>
      <c r="AU86" s="170" t="s">
        <v>82</v>
      </c>
      <c r="AY86" s="169" t="s">
        <v>132</v>
      </c>
      <c r="BK86" s="171">
        <f>SUM(BK87:BK89)</f>
        <v>0</v>
      </c>
    </row>
    <row r="87" spans="1:65" s="2" customFormat="1" ht="16.5" customHeight="1">
      <c r="A87" s="35"/>
      <c r="B87" s="36"/>
      <c r="C87" s="174" t="s">
        <v>82</v>
      </c>
      <c r="D87" s="174" t="s">
        <v>135</v>
      </c>
      <c r="E87" s="175" t="s">
        <v>1431</v>
      </c>
      <c r="F87" s="176" t="s">
        <v>1432</v>
      </c>
      <c r="G87" s="177" t="s">
        <v>1433</v>
      </c>
      <c r="H87" s="178">
        <v>1</v>
      </c>
      <c r="I87" s="179"/>
      <c r="J87" s="180">
        <f>ROUND(I87*H87,2)</f>
        <v>0</v>
      </c>
      <c r="K87" s="176" t="s">
        <v>139</v>
      </c>
      <c r="L87" s="40"/>
      <c r="M87" s="181" t="s">
        <v>19</v>
      </c>
      <c r="N87" s="182" t="s">
        <v>45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1434</v>
      </c>
      <c r="AT87" s="185" t="s">
        <v>135</v>
      </c>
      <c r="AU87" s="185" t="s">
        <v>84</v>
      </c>
      <c r="AY87" s="18" t="s">
        <v>132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82</v>
      </c>
      <c r="BK87" s="186">
        <f>ROUND(I87*H87,2)</f>
        <v>0</v>
      </c>
      <c r="BL87" s="18" t="s">
        <v>1434</v>
      </c>
      <c r="BM87" s="185" t="s">
        <v>1435</v>
      </c>
    </row>
    <row r="88" spans="1:65" s="2" customFormat="1" ht="11.25">
      <c r="A88" s="35"/>
      <c r="B88" s="36"/>
      <c r="C88" s="37"/>
      <c r="D88" s="187" t="s">
        <v>142</v>
      </c>
      <c r="E88" s="37"/>
      <c r="F88" s="188" t="s">
        <v>1432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142</v>
      </c>
      <c r="AU88" s="18" t="s">
        <v>84</v>
      </c>
    </row>
    <row r="89" spans="1:65" s="2" customFormat="1" ht="11.25">
      <c r="A89" s="35"/>
      <c r="B89" s="36"/>
      <c r="C89" s="37"/>
      <c r="D89" s="192" t="s">
        <v>144</v>
      </c>
      <c r="E89" s="37"/>
      <c r="F89" s="193" t="s">
        <v>1436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84</v>
      </c>
    </row>
    <row r="90" spans="1:65" s="12" customFormat="1" ht="22.9" customHeight="1">
      <c r="B90" s="158"/>
      <c r="C90" s="159"/>
      <c r="D90" s="160" t="s">
        <v>73</v>
      </c>
      <c r="E90" s="172" t="s">
        <v>1437</v>
      </c>
      <c r="F90" s="172" t="s">
        <v>1438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SUM(P91:P95)</f>
        <v>0</v>
      </c>
      <c r="Q90" s="166"/>
      <c r="R90" s="167">
        <f>SUM(R91:R95)</f>
        <v>0</v>
      </c>
      <c r="S90" s="166"/>
      <c r="T90" s="168">
        <f>SUM(T91:T95)</f>
        <v>0</v>
      </c>
      <c r="AR90" s="169" t="s">
        <v>168</v>
      </c>
      <c r="AT90" s="170" t="s">
        <v>73</v>
      </c>
      <c r="AU90" s="170" t="s">
        <v>82</v>
      </c>
      <c r="AY90" s="169" t="s">
        <v>132</v>
      </c>
      <c r="BK90" s="171">
        <f>SUM(BK91:BK95)</f>
        <v>0</v>
      </c>
    </row>
    <row r="91" spans="1:65" s="2" customFormat="1" ht="16.5" customHeight="1">
      <c r="A91" s="35"/>
      <c r="B91" s="36"/>
      <c r="C91" s="174" t="s">
        <v>84</v>
      </c>
      <c r="D91" s="174" t="s">
        <v>135</v>
      </c>
      <c r="E91" s="175" t="s">
        <v>1439</v>
      </c>
      <c r="F91" s="176" t="s">
        <v>1438</v>
      </c>
      <c r="G91" s="177" t="s">
        <v>1433</v>
      </c>
      <c r="H91" s="178">
        <v>1</v>
      </c>
      <c r="I91" s="179"/>
      <c r="J91" s="180">
        <f>ROUND(I91*H91,2)</f>
        <v>0</v>
      </c>
      <c r="K91" s="176" t="s">
        <v>139</v>
      </c>
      <c r="L91" s="40"/>
      <c r="M91" s="181" t="s">
        <v>19</v>
      </c>
      <c r="N91" s="182" t="s">
        <v>45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1434</v>
      </c>
      <c r="AT91" s="185" t="s">
        <v>135</v>
      </c>
      <c r="AU91" s="185" t="s">
        <v>84</v>
      </c>
      <c r="AY91" s="18" t="s">
        <v>132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82</v>
      </c>
      <c r="BK91" s="186">
        <f>ROUND(I91*H91,2)</f>
        <v>0</v>
      </c>
      <c r="BL91" s="18" t="s">
        <v>1434</v>
      </c>
      <c r="BM91" s="185" t="s">
        <v>1440</v>
      </c>
    </row>
    <row r="92" spans="1:65" s="2" customFormat="1" ht="11.25">
      <c r="A92" s="35"/>
      <c r="B92" s="36"/>
      <c r="C92" s="37"/>
      <c r="D92" s="187" t="s">
        <v>142</v>
      </c>
      <c r="E92" s="37"/>
      <c r="F92" s="188" t="s">
        <v>1438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142</v>
      </c>
      <c r="AU92" s="18" t="s">
        <v>84</v>
      </c>
    </row>
    <row r="93" spans="1:65" s="2" customFormat="1" ht="11.25">
      <c r="A93" s="35"/>
      <c r="B93" s="36"/>
      <c r="C93" s="37"/>
      <c r="D93" s="192" t="s">
        <v>144</v>
      </c>
      <c r="E93" s="37"/>
      <c r="F93" s="193" t="s">
        <v>1441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144</v>
      </c>
      <c r="AU93" s="18" t="s">
        <v>84</v>
      </c>
    </row>
    <row r="94" spans="1:65" s="15" customFormat="1" ht="11.25">
      <c r="B94" s="226"/>
      <c r="C94" s="227"/>
      <c r="D94" s="187" t="s">
        <v>146</v>
      </c>
      <c r="E94" s="228" t="s">
        <v>19</v>
      </c>
      <c r="F94" s="229" t="s">
        <v>1442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146</v>
      </c>
      <c r="AU94" s="235" t="s">
        <v>84</v>
      </c>
      <c r="AV94" s="15" t="s">
        <v>82</v>
      </c>
      <c r="AW94" s="15" t="s">
        <v>35</v>
      </c>
      <c r="AX94" s="15" t="s">
        <v>74</v>
      </c>
      <c r="AY94" s="235" t="s">
        <v>132</v>
      </c>
    </row>
    <row r="95" spans="1:65" s="13" customFormat="1" ht="11.25">
      <c r="B95" s="194"/>
      <c r="C95" s="195"/>
      <c r="D95" s="187" t="s">
        <v>146</v>
      </c>
      <c r="E95" s="196" t="s">
        <v>19</v>
      </c>
      <c r="F95" s="197" t="s">
        <v>82</v>
      </c>
      <c r="G95" s="195"/>
      <c r="H95" s="198">
        <v>1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146</v>
      </c>
      <c r="AU95" s="204" t="s">
        <v>84</v>
      </c>
      <c r="AV95" s="13" t="s">
        <v>84</v>
      </c>
      <c r="AW95" s="13" t="s">
        <v>35</v>
      </c>
      <c r="AX95" s="13" t="s">
        <v>82</v>
      </c>
      <c r="AY95" s="204" t="s">
        <v>132</v>
      </c>
    </row>
    <row r="96" spans="1:65" s="12" customFormat="1" ht="22.9" customHeight="1">
      <c r="B96" s="158"/>
      <c r="C96" s="159"/>
      <c r="D96" s="160" t="s">
        <v>73</v>
      </c>
      <c r="E96" s="172" t="s">
        <v>1443</v>
      </c>
      <c r="F96" s="172" t="s">
        <v>1444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SUM(P97:P102)</f>
        <v>0</v>
      </c>
      <c r="Q96" s="166"/>
      <c r="R96" s="167">
        <f>SUM(R97:R102)</f>
        <v>0</v>
      </c>
      <c r="S96" s="166"/>
      <c r="T96" s="168">
        <f>SUM(T97:T102)</f>
        <v>0</v>
      </c>
      <c r="AR96" s="169" t="s">
        <v>168</v>
      </c>
      <c r="AT96" s="170" t="s">
        <v>73</v>
      </c>
      <c r="AU96" s="170" t="s">
        <v>82</v>
      </c>
      <c r="AY96" s="169" t="s">
        <v>132</v>
      </c>
      <c r="BK96" s="171">
        <f>SUM(BK97:BK102)</f>
        <v>0</v>
      </c>
    </row>
    <row r="97" spans="1:65" s="2" customFormat="1" ht="16.5" customHeight="1">
      <c r="A97" s="35"/>
      <c r="B97" s="36"/>
      <c r="C97" s="174" t="s">
        <v>133</v>
      </c>
      <c r="D97" s="174" t="s">
        <v>135</v>
      </c>
      <c r="E97" s="175" t="s">
        <v>1445</v>
      </c>
      <c r="F97" s="176" t="s">
        <v>1446</v>
      </c>
      <c r="G97" s="177" t="s">
        <v>1433</v>
      </c>
      <c r="H97" s="178">
        <v>1</v>
      </c>
      <c r="I97" s="179"/>
      <c r="J97" s="180">
        <f>ROUND(I97*H97,2)</f>
        <v>0</v>
      </c>
      <c r="K97" s="176" t="s">
        <v>139</v>
      </c>
      <c r="L97" s="40"/>
      <c r="M97" s="181" t="s">
        <v>19</v>
      </c>
      <c r="N97" s="182" t="s">
        <v>45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1434</v>
      </c>
      <c r="AT97" s="185" t="s">
        <v>135</v>
      </c>
      <c r="AU97" s="185" t="s">
        <v>84</v>
      </c>
      <c r="AY97" s="18" t="s">
        <v>132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82</v>
      </c>
      <c r="BK97" s="186">
        <f>ROUND(I97*H97,2)</f>
        <v>0</v>
      </c>
      <c r="BL97" s="18" t="s">
        <v>1434</v>
      </c>
      <c r="BM97" s="185" t="s">
        <v>1447</v>
      </c>
    </row>
    <row r="98" spans="1:65" s="2" customFormat="1" ht="11.25">
      <c r="A98" s="35"/>
      <c r="B98" s="36"/>
      <c r="C98" s="37"/>
      <c r="D98" s="187" t="s">
        <v>142</v>
      </c>
      <c r="E98" s="37"/>
      <c r="F98" s="188" t="s">
        <v>1446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142</v>
      </c>
      <c r="AU98" s="18" t="s">
        <v>84</v>
      </c>
    </row>
    <row r="99" spans="1:65" s="2" customFormat="1" ht="11.25">
      <c r="A99" s="35"/>
      <c r="B99" s="36"/>
      <c r="C99" s="37"/>
      <c r="D99" s="192" t="s">
        <v>144</v>
      </c>
      <c r="E99" s="37"/>
      <c r="F99" s="193" t="s">
        <v>1448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144</v>
      </c>
      <c r="AU99" s="18" t="s">
        <v>84</v>
      </c>
    </row>
    <row r="100" spans="1:65" s="2" customFormat="1" ht="16.5" customHeight="1">
      <c r="A100" s="35"/>
      <c r="B100" s="36"/>
      <c r="C100" s="174" t="s">
        <v>140</v>
      </c>
      <c r="D100" s="174" t="s">
        <v>135</v>
      </c>
      <c r="E100" s="175" t="s">
        <v>1449</v>
      </c>
      <c r="F100" s="176" t="s">
        <v>1450</v>
      </c>
      <c r="G100" s="177" t="s">
        <v>1433</v>
      </c>
      <c r="H100" s="178">
        <v>1</v>
      </c>
      <c r="I100" s="179"/>
      <c r="J100" s="180">
        <f>ROUND(I100*H100,2)</f>
        <v>0</v>
      </c>
      <c r="K100" s="176" t="s">
        <v>139</v>
      </c>
      <c r="L100" s="40"/>
      <c r="M100" s="181" t="s">
        <v>19</v>
      </c>
      <c r="N100" s="182" t="s">
        <v>45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1434</v>
      </c>
      <c r="AT100" s="185" t="s">
        <v>135</v>
      </c>
      <c r="AU100" s="185" t="s">
        <v>84</v>
      </c>
      <c r="AY100" s="18" t="s">
        <v>132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1434</v>
      </c>
      <c r="BM100" s="185" t="s">
        <v>1451</v>
      </c>
    </row>
    <row r="101" spans="1:65" s="2" customFormat="1" ht="11.25">
      <c r="A101" s="35"/>
      <c r="B101" s="36"/>
      <c r="C101" s="37"/>
      <c r="D101" s="187" t="s">
        <v>142</v>
      </c>
      <c r="E101" s="37"/>
      <c r="F101" s="188" t="s">
        <v>1450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142</v>
      </c>
      <c r="AU101" s="18" t="s">
        <v>84</v>
      </c>
    </row>
    <row r="102" spans="1:65" s="2" customFormat="1" ht="11.25">
      <c r="A102" s="35"/>
      <c r="B102" s="36"/>
      <c r="C102" s="37"/>
      <c r="D102" s="192" t="s">
        <v>144</v>
      </c>
      <c r="E102" s="37"/>
      <c r="F102" s="193" t="s">
        <v>1452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144</v>
      </c>
      <c r="AU102" s="18" t="s">
        <v>84</v>
      </c>
    </row>
    <row r="103" spans="1:65" s="12" customFormat="1" ht="22.9" customHeight="1">
      <c r="B103" s="158"/>
      <c r="C103" s="159"/>
      <c r="D103" s="160" t="s">
        <v>73</v>
      </c>
      <c r="E103" s="172" t="s">
        <v>1453</v>
      </c>
      <c r="F103" s="172" t="s">
        <v>1454</v>
      </c>
      <c r="G103" s="159"/>
      <c r="H103" s="159"/>
      <c r="I103" s="162"/>
      <c r="J103" s="173">
        <f>BK103</f>
        <v>0</v>
      </c>
      <c r="K103" s="159"/>
      <c r="L103" s="164"/>
      <c r="M103" s="165"/>
      <c r="N103" s="166"/>
      <c r="O103" s="166"/>
      <c r="P103" s="167">
        <f>SUM(P104:P106)</f>
        <v>0</v>
      </c>
      <c r="Q103" s="166"/>
      <c r="R103" s="167">
        <f>SUM(R104:R106)</f>
        <v>0</v>
      </c>
      <c r="S103" s="166"/>
      <c r="T103" s="168">
        <f>SUM(T104:T106)</f>
        <v>0</v>
      </c>
      <c r="AR103" s="169" t="s">
        <v>168</v>
      </c>
      <c r="AT103" s="170" t="s">
        <v>73</v>
      </c>
      <c r="AU103" s="170" t="s">
        <v>82</v>
      </c>
      <c r="AY103" s="169" t="s">
        <v>132</v>
      </c>
      <c r="BK103" s="171">
        <f>SUM(BK104:BK106)</f>
        <v>0</v>
      </c>
    </row>
    <row r="104" spans="1:65" s="2" customFormat="1" ht="16.5" customHeight="1">
      <c r="A104" s="35"/>
      <c r="B104" s="36"/>
      <c r="C104" s="174" t="s">
        <v>168</v>
      </c>
      <c r="D104" s="174" t="s">
        <v>135</v>
      </c>
      <c r="E104" s="175" t="s">
        <v>1455</v>
      </c>
      <c r="F104" s="176" t="s">
        <v>1456</v>
      </c>
      <c r="G104" s="177" t="s">
        <v>1433</v>
      </c>
      <c r="H104" s="178">
        <v>1</v>
      </c>
      <c r="I104" s="179"/>
      <c r="J104" s="180">
        <f>ROUND(I104*H104,2)</f>
        <v>0</v>
      </c>
      <c r="K104" s="176" t="s">
        <v>139</v>
      </c>
      <c r="L104" s="40"/>
      <c r="M104" s="181" t="s">
        <v>19</v>
      </c>
      <c r="N104" s="182" t="s">
        <v>45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1434</v>
      </c>
      <c r="AT104" s="185" t="s">
        <v>135</v>
      </c>
      <c r="AU104" s="185" t="s">
        <v>84</v>
      </c>
      <c r="AY104" s="18" t="s">
        <v>132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82</v>
      </c>
      <c r="BK104" s="186">
        <f>ROUND(I104*H104,2)</f>
        <v>0</v>
      </c>
      <c r="BL104" s="18" t="s">
        <v>1434</v>
      </c>
      <c r="BM104" s="185" t="s">
        <v>1457</v>
      </c>
    </row>
    <row r="105" spans="1:65" s="2" customFormat="1" ht="11.25">
      <c r="A105" s="35"/>
      <c r="B105" s="36"/>
      <c r="C105" s="37"/>
      <c r="D105" s="187" t="s">
        <v>142</v>
      </c>
      <c r="E105" s="37"/>
      <c r="F105" s="188" t="s">
        <v>1456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142</v>
      </c>
      <c r="AU105" s="18" t="s">
        <v>84</v>
      </c>
    </row>
    <row r="106" spans="1:65" s="2" customFormat="1" ht="11.25">
      <c r="A106" s="35"/>
      <c r="B106" s="36"/>
      <c r="C106" s="37"/>
      <c r="D106" s="192" t="s">
        <v>144</v>
      </c>
      <c r="E106" s="37"/>
      <c r="F106" s="193" t="s">
        <v>1458</v>
      </c>
      <c r="G106" s="37"/>
      <c r="H106" s="37"/>
      <c r="I106" s="189"/>
      <c r="J106" s="37"/>
      <c r="K106" s="37"/>
      <c r="L106" s="40"/>
      <c r="M106" s="243"/>
      <c r="N106" s="244"/>
      <c r="O106" s="245"/>
      <c r="P106" s="245"/>
      <c r="Q106" s="245"/>
      <c r="R106" s="245"/>
      <c r="S106" s="245"/>
      <c r="T106" s="24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144</v>
      </c>
      <c r="AU106" s="18" t="s">
        <v>84</v>
      </c>
    </row>
    <row r="107" spans="1:65" s="2" customFormat="1" ht="6.95" customHeight="1">
      <c r="A107" s="35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0"/>
      <c r="M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</sheetData>
  <sheetProtection algorithmName="SHA-512" hashValue="lV7nekoaS1xuYZJWbLgAG+LvVjv4AoBsIyex68N0Q7frQLKh2x97+9fvHpB3zJOBKPZX9mxW6xVN+9AWSONCNw==" saltValue="NJOp6xA5ahEIvUAHiKCtKRP2klj9VK2Rpnuh9UXb3IczSihnxHatJFcJ8TLy47ovUI+4F9EQdlXtpZekpa9r1A==" spinCount="100000" sheet="1" objects="1" scenarios="1" formatColumns="0" formatRows="0" autoFilter="0"/>
  <autoFilter ref="C83:K106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3" r:id="rId2" xr:uid="{00000000-0004-0000-0500-000001000000}"/>
    <hyperlink ref="F99" r:id="rId3" xr:uid="{00000000-0004-0000-0500-000002000000}"/>
    <hyperlink ref="F102" r:id="rId4" xr:uid="{00000000-0004-0000-0500-000003000000}"/>
    <hyperlink ref="F106" r:id="rId5" xr:uid="{00000000-0004-0000-05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>
      <c r="B3" s="251"/>
      <c r="C3" s="379" t="s">
        <v>1459</v>
      </c>
      <c r="D3" s="379"/>
      <c r="E3" s="379"/>
      <c r="F3" s="379"/>
      <c r="G3" s="379"/>
      <c r="H3" s="379"/>
      <c r="I3" s="379"/>
      <c r="J3" s="379"/>
      <c r="K3" s="252"/>
    </row>
    <row r="4" spans="2:11" s="1" customFormat="1" ht="25.5" customHeight="1">
      <c r="B4" s="253"/>
      <c r="C4" s="384" t="s">
        <v>1460</v>
      </c>
      <c r="D4" s="384"/>
      <c r="E4" s="384"/>
      <c r="F4" s="384"/>
      <c r="G4" s="384"/>
      <c r="H4" s="384"/>
      <c r="I4" s="384"/>
      <c r="J4" s="384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83" t="s">
        <v>1461</v>
      </c>
      <c r="D6" s="383"/>
      <c r="E6" s="383"/>
      <c r="F6" s="383"/>
      <c r="G6" s="383"/>
      <c r="H6" s="383"/>
      <c r="I6" s="383"/>
      <c r="J6" s="383"/>
      <c r="K6" s="254"/>
    </row>
    <row r="7" spans="2:11" s="1" customFormat="1" ht="15" customHeight="1">
      <c r="B7" s="257"/>
      <c r="C7" s="383" t="s">
        <v>1462</v>
      </c>
      <c r="D7" s="383"/>
      <c r="E7" s="383"/>
      <c r="F7" s="383"/>
      <c r="G7" s="383"/>
      <c r="H7" s="383"/>
      <c r="I7" s="383"/>
      <c r="J7" s="383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83" t="s">
        <v>1463</v>
      </c>
      <c r="D9" s="383"/>
      <c r="E9" s="383"/>
      <c r="F9" s="383"/>
      <c r="G9" s="383"/>
      <c r="H9" s="383"/>
      <c r="I9" s="383"/>
      <c r="J9" s="383"/>
      <c r="K9" s="254"/>
    </row>
    <row r="10" spans="2:11" s="1" customFormat="1" ht="15" customHeight="1">
      <c r="B10" s="257"/>
      <c r="C10" s="256"/>
      <c r="D10" s="383" t="s">
        <v>1464</v>
      </c>
      <c r="E10" s="383"/>
      <c r="F10" s="383"/>
      <c r="G10" s="383"/>
      <c r="H10" s="383"/>
      <c r="I10" s="383"/>
      <c r="J10" s="383"/>
      <c r="K10" s="254"/>
    </row>
    <row r="11" spans="2:11" s="1" customFormat="1" ht="15" customHeight="1">
      <c r="B11" s="257"/>
      <c r="C11" s="258"/>
      <c r="D11" s="383" t="s">
        <v>1465</v>
      </c>
      <c r="E11" s="383"/>
      <c r="F11" s="383"/>
      <c r="G11" s="383"/>
      <c r="H11" s="383"/>
      <c r="I11" s="383"/>
      <c r="J11" s="383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1466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83" t="s">
        <v>1467</v>
      </c>
      <c r="E15" s="383"/>
      <c r="F15" s="383"/>
      <c r="G15" s="383"/>
      <c r="H15" s="383"/>
      <c r="I15" s="383"/>
      <c r="J15" s="383"/>
      <c r="K15" s="254"/>
    </row>
    <row r="16" spans="2:11" s="1" customFormat="1" ht="15" customHeight="1">
      <c r="B16" s="257"/>
      <c r="C16" s="258"/>
      <c r="D16" s="383" t="s">
        <v>1468</v>
      </c>
      <c r="E16" s="383"/>
      <c r="F16" s="383"/>
      <c r="G16" s="383"/>
      <c r="H16" s="383"/>
      <c r="I16" s="383"/>
      <c r="J16" s="383"/>
      <c r="K16" s="254"/>
    </row>
    <row r="17" spans="2:11" s="1" customFormat="1" ht="15" customHeight="1">
      <c r="B17" s="257"/>
      <c r="C17" s="258"/>
      <c r="D17" s="383" t="s">
        <v>1469</v>
      </c>
      <c r="E17" s="383"/>
      <c r="F17" s="383"/>
      <c r="G17" s="383"/>
      <c r="H17" s="383"/>
      <c r="I17" s="383"/>
      <c r="J17" s="383"/>
      <c r="K17" s="254"/>
    </row>
    <row r="18" spans="2:11" s="1" customFormat="1" ht="15" customHeight="1">
      <c r="B18" s="257"/>
      <c r="C18" s="258"/>
      <c r="D18" s="258"/>
      <c r="E18" s="260" t="s">
        <v>81</v>
      </c>
      <c r="F18" s="383" t="s">
        <v>1470</v>
      </c>
      <c r="G18" s="383"/>
      <c r="H18" s="383"/>
      <c r="I18" s="383"/>
      <c r="J18" s="383"/>
      <c r="K18" s="254"/>
    </row>
    <row r="19" spans="2:11" s="1" customFormat="1" ht="15" customHeight="1">
      <c r="B19" s="257"/>
      <c r="C19" s="258"/>
      <c r="D19" s="258"/>
      <c r="E19" s="260" t="s">
        <v>1471</v>
      </c>
      <c r="F19" s="383" t="s">
        <v>1472</v>
      </c>
      <c r="G19" s="383"/>
      <c r="H19" s="383"/>
      <c r="I19" s="383"/>
      <c r="J19" s="383"/>
      <c r="K19" s="254"/>
    </row>
    <row r="20" spans="2:11" s="1" customFormat="1" ht="15" customHeight="1">
      <c r="B20" s="257"/>
      <c r="C20" s="258"/>
      <c r="D20" s="258"/>
      <c r="E20" s="260" t="s">
        <v>1473</v>
      </c>
      <c r="F20" s="383" t="s">
        <v>1474</v>
      </c>
      <c r="G20" s="383"/>
      <c r="H20" s="383"/>
      <c r="I20" s="383"/>
      <c r="J20" s="383"/>
      <c r="K20" s="254"/>
    </row>
    <row r="21" spans="2:11" s="1" customFormat="1" ht="15" customHeight="1">
      <c r="B21" s="257"/>
      <c r="C21" s="258"/>
      <c r="D21" s="258"/>
      <c r="E21" s="260" t="s">
        <v>1475</v>
      </c>
      <c r="F21" s="383" t="s">
        <v>95</v>
      </c>
      <c r="G21" s="383"/>
      <c r="H21" s="383"/>
      <c r="I21" s="383"/>
      <c r="J21" s="383"/>
      <c r="K21" s="254"/>
    </row>
    <row r="22" spans="2:11" s="1" customFormat="1" ht="15" customHeight="1">
      <c r="B22" s="257"/>
      <c r="C22" s="258"/>
      <c r="D22" s="258"/>
      <c r="E22" s="260" t="s">
        <v>1476</v>
      </c>
      <c r="F22" s="383" t="s">
        <v>1287</v>
      </c>
      <c r="G22" s="383"/>
      <c r="H22" s="383"/>
      <c r="I22" s="383"/>
      <c r="J22" s="383"/>
      <c r="K22" s="254"/>
    </row>
    <row r="23" spans="2:11" s="1" customFormat="1" ht="15" customHeight="1">
      <c r="B23" s="257"/>
      <c r="C23" s="258"/>
      <c r="D23" s="258"/>
      <c r="E23" s="260" t="s">
        <v>1477</v>
      </c>
      <c r="F23" s="383" t="s">
        <v>1478</v>
      </c>
      <c r="G23" s="383"/>
      <c r="H23" s="383"/>
      <c r="I23" s="383"/>
      <c r="J23" s="383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83" t="s">
        <v>1479</v>
      </c>
      <c r="D25" s="383"/>
      <c r="E25" s="383"/>
      <c r="F25" s="383"/>
      <c r="G25" s="383"/>
      <c r="H25" s="383"/>
      <c r="I25" s="383"/>
      <c r="J25" s="383"/>
      <c r="K25" s="254"/>
    </row>
    <row r="26" spans="2:11" s="1" customFormat="1" ht="15" customHeight="1">
      <c r="B26" s="257"/>
      <c r="C26" s="383" t="s">
        <v>1480</v>
      </c>
      <c r="D26" s="383"/>
      <c r="E26" s="383"/>
      <c r="F26" s="383"/>
      <c r="G26" s="383"/>
      <c r="H26" s="383"/>
      <c r="I26" s="383"/>
      <c r="J26" s="383"/>
      <c r="K26" s="254"/>
    </row>
    <row r="27" spans="2:11" s="1" customFormat="1" ht="15" customHeight="1">
      <c r="B27" s="257"/>
      <c r="C27" s="256"/>
      <c r="D27" s="383" t="s">
        <v>1481</v>
      </c>
      <c r="E27" s="383"/>
      <c r="F27" s="383"/>
      <c r="G27" s="383"/>
      <c r="H27" s="383"/>
      <c r="I27" s="383"/>
      <c r="J27" s="383"/>
      <c r="K27" s="254"/>
    </row>
    <row r="28" spans="2:11" s="1" customFormat="1" ht="15" customHeight="1">
      <c r="B28" s="257"/>
      <c r="C28" s="258"/>
      <c r="D28" s="383" t="s">
        <v>1482</v>
      </c>
      <c r="E28" s="383"/>
      <c r="F28" s="383"/>
      <c r="G28" s="383"/>
      <c r="H28" s="383"/>
      <c r="I28" s="383"/>
      <c r="J28" s="383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83" t="s">
        <v>1483</v>
      </c>
      <c r="E30" s="383"/>
      <c r="F30" s="383"/>
      <c r="G30" s="383"/>
      <c r="H30" s="383"/>
      <c r="I30" s="383"/>
      <c r="J30" s="383"/>
      <c r="K30" s="254"/>
    </row>
    <row r="31" spans="2:11" s="1" customFormat="1" ht="15" customHeight="1">
      <c r="B31" s="257"/>
      <c r="C31" s="258"/>
      <c r="D31" s="383" t="s">
        <v>1484</v>
      </c>
      <c r="E31" s="383"/>
      <c r="F31" s="383"/>
      <c r="G31" s="383"/>
      <c r="H31" s="383"/>
      <c r="I31" s="383"/>
      <c r="J31" s="383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83" t="s">
        <v>1485</v>
      </c>
      <c r="E33" s="383"/>
      <c r="F33" s="383"/>
      <c r="G33" s="383"/>
      <c r="H33" s="383"/>
      <c r="I33" s="383"/>
      <c r="J33" s="383"/>
      <c r="K33" s="254"/>
    </row>
    <row r="34" spans="2:11" s="1" customFormat="1" ht="15" customHeight="1">
      <c r="B34" s="257"/>
      <c r="C34" s="258"/>
      <c r="D34" s="383" t="s">
        <v>1486</v>
      </c>
      <c r="E34" s="383"/>
      <c r="F34" s="383"/>
      <c r="G34" s="383"/>
      <c r="H34" s="383"/>
      <c r="I34" s="383"/>
      <c r="J34" s="383"/>
      <c r="K34" s="254"/>
    </row>
    <row r="35" spans="2:11" s="1" customFormat="1" ht="15" customHeight="1">
      <c r="B35" s="257"/>
      <c r="C35" s="258"/>
      <c r="D35" s="383" t="s">
        <v>1487</v>
      </c>
      <c r="E35" s="383"/>
      <c r="F35" s="383"/>
      <c r="G35" s="383"/>
      <c r="H35" s="383"/>
      <c r="I35" s="383"/>
      <c r="J35" s="383"/>
      <c r="K35" s="254"/>
    </row>
    <row r="36" spans="2:11" s="1" customFormat="1" ht="15" customHeight="1">
      <c r="B36" s="257"/>
      <c r="C36" s="258"/>
      <c r="D36" s="256"/>
      <c r="E36" s="259" t="s">
        <v>118</v>
      </c>
      <c r="F36" s="256"/>
      <c r="G36" s="383" t="s">
        <v>1488</v>
      </c>
      <c r="H36" s="383"/>
      <c r="I36" s="383"/>
      <c r="J36" s="383"/>
      <c r="K36" s="254"/>
    </row>
    <row r="37" spans="2:11" s="1" customFormat="1" ht="30.75" customHeight="1">
      <c r="B37" s="257"/>
      <c r="C37" s="258"/>
      <c r="D37" s="256"/>
      <c r="E37" s="259" t="s">
        <v>1489</v>
      </c>
      <c r="F37" s="256"/>
      <c r="G37" s="383" t="s">
        <v>1490</v>
      </c>
      <c r="H37" s="383"/>
      <c r="I37" s="383"/>
      <c r="J37" s="383"/>
      <c r="K37" s="254"/>
    </row>
    <row r="38" spans="2:11" s="1" customFormat="1" ht="15" customHeight="1">
      <c r="B38" s="257"/>
      <c r="C38" s="258"/>
      <c r="D38" s="256"/>
      <c r="E38" s="259" t="s">
        <v>55</v>
      </c>
      <c r="F38" s="256"/>
      <c r="G38" s="383" t="s">
        <v>1491</v>
      </c>
      <c r="H38" s="383"/>
      <c r="I38" s="383"/>
      <c r="J38" s="383"/>
      <c r="K38" s="254"/>
    </row>
    <row r="39" spans="2:11" s="1" customFormat="1" ht="15" customHeight="1">
      <c r="B39" s="257"/>
      <c r="C39" s="258"/>
      <c r="D39" s="256"/>
      <c r="E39" s="259" t="s">
        <v>56</v>
      </c>
      <c r="F39" s="256"/>
      <c r="G39" s="383" t="s">
        <v>1492</v>
      </c>
      <c r="H39" s="383"/>
      <c r="I39" s="383"/>
      <c r="J39" s="383"/>
      <c r="K39" s="254"/>
    </row>
    <row r="40" spans="2:11" s="1" customFormat="1" ht="15" customHeight="1">
      <c r="B40" s="257"/>
      <c r="C40" s="258"/>
      <c r="D40" s="256"/>
      <c r="E40" s="259" t="s">
        <v>119</v>
      </c>
      <c r="F40" s="256"/>
      <c r="G40" s="383" t="s">
        <v>1493</v>
      </c>
      <c r="H40" s="383"/>
      <c r="I40" s="383"/>
      <c r="J40" s="383"/>
      <c r="K40" s="254"/>
    </row>
    <row r="41" spans="2:11" s="1" customFormat="1" ht="15" customHeight="1">
      <c r="B41" s="257"/>
      <c r="C41" s="258"/>
      <c r="D41" s="256"/>
      <c r="E41" s="259" t="s">
        <v>120</v>
      </c>
      <c r="F41" s="256"/>
      <c r="G41" s="383" t="s">
        <v>1494</v>
      </c>
      <c r="H41" s="383"/>
      <c r="I41" s="383"/>
      <c r="J41" s="383"/>
      <c r="K41" s="254"/>
    </row>
    <row r="42" spans="2:11" s="1" customFormat="1" ht="15" customHeight="1">
      <c r="B42" s="257"/>
      <c r="C42" s="258"/>
      <c r="D42" s="256"/>
      <c r="E42" s="259" t="s">
        <v>1495</v>
      </c>
      <c r="F42" s="256"/>
      <c r="G42" s="383" t="s">
        <v>1496</v>
      </c>
      <c r="H42" s="383"/>
      <c r="I42" s="383"/>
      <c r="J42" s="383"/>
      <c r="K42" s="254"/>
    </row>
    <row r="43" spans="2:11" s="1" customFormat="1" ht="15" customHeight="1">
      <c r="B43" s="257"/>
      <c r="C43" s="258"/>
      <c r="D43" s="256"/>
      <c r="E43" s="259"/>
      <c r="F43" s="256"/>
      <c r="G43" s="383" t="s">
        <v>1497</v>
      </c>
      <c r="H43" s="383"/>
      <c r="I43" s="383"/>
      <c r="J43" s="383"/>
      <c r="K43" s="254"/>
    </row>
    <row r="44" spans="2:11" s="1" customFormat="1" ht="15" customHeight="1">
      <c r="B44" s="257"/>
      <c r="C44" s="258"/>
      <c r="D44" s="256"/>
      <c r="E44" s="259" t="s">
        <v>1498</v>
      </c>
      <c r="F44" s="256"/>
      <c r="G44" s="383" t="s">
        <v>1499</v>
      </c>
      <c r="H44" s="383"/>
      <c r="I44" s="383"/>
      <c r="J44" s="383"/>
      <c r="K44" s="254"/>
    </row>
    <row r="45" spans="2:11" s="1" customFormat="1" ht="15" customHeight="1">
      <c r="B45" s="257"/>
      <c r="C45" s="258"/>
      <c r="D45" s="256"/>
      <c r="E45" s="259" t="s">
        <v>122</v>
      </c>
      <c r="F45" s="256"/>
      <c r="G45" s="383" t="s">
        <v>1500</v>
      </c>
      <c r="H45" s="383"/>
      <c r="I45" s="383"/>
      <c r="J45" s="383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83" t="s">
        <v>1501</v>
      </c>
      <c r="E47" s="383"/>
      <c r="F47" s="383"/>
      <c r="G47" s="383"/>
      <c r="H47" s="383"/>
      <c r="I47" s="383"/>
      <c r="J47" s="383"/>
      <c r="K47" s="254"/>
    </row>
    <row r="48" spans="2:11" s="1" customFormat="1" ht="15" customHeight="1">
      <c r="B48" s="257"/>
      <c r="C48" s="258"/>
      <c r="D48" s="258"/>
      <c r="E48" s="383" t="s">
        <v>1502</v>
      </c>
      <c r="F48" s="383"/>
      <c r="G48" s="383"/>
      <c r="H48" s="383"/>
      <c r="I48" s="383"/>
      <c r="J48" s="383"/>
      <c r="K48" s="254"/>
    </row>
    <row r="49" spans="2:11" s="1" customFormat="1" ht="15" customHeight="1">
      <c r="B49" s="257"/>
      <c r="C49" s="258"/>
      <c r="D49" s="258"/>
      <c r="E49" s="383" t="s">
        <v>1503</v>
      </c>
      <c r="F49" s="383"/>
      <c r="G49" s="383"/>
      <c r="H49" s="383"/>
      <c r="I49" s="383"/>
      <c r="J49" s="383"/>
      <c r="K49" s="254"/>
    </row>
    <row r="50" spans="2:11" s="1" customFormat="1" ht="15" customHeight="1">
      <c r="B50" s="257"/>
      <c r="C50" s="258"/>
      <c r="D50" s="258"/>
      <c r="E50" s="383" t="s">
        <v>1504</v>
      </c>
      <c r="F50" s="383"/>
      <c r="G50" s="383"/>
      <c r="H50" s="383"/>
      <c r="I50" s="383"/>
      <c r="J50" s="383"/>
      <c r="K50" s="254"/>
    </row>
    <row r="51" spans="2:11" s="1" customFormat="1" ht="15" customHeight="1">
      <c r="B51" s="257"/>
      <c r="C51" s="258"/>
      <c r="D51" s="383" t="s">
        <v>1505</v>
      </c>
      <c r="E51" s="383"/>
      <c r="F51" s="383"/>
      <c r="G51" s="383"/>
      <c r="H51" s="383"/>
      <c r="I51" s="383"/>
      <c r="J51" s="383"/>
      <c r="K51" s="254"/>
    </row>
    <row r="52" spans="2:11" s="1" customFormat="1" ht="25.5" customHeight="1">
      <c r="B52" s="253"/>
      <c r="C52" s="384" t="s">
        <v>1506</v>
      </c>
      <c r="D52" s="384"/>
      <c r="E52" s="384"/>
      <c r="F52" s="384"/>
      <c r="G52" s="384"/>
      <c r="H52" s="384"/>
      <c r="I52" s="384"/>
      <c r="J52" s="384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83" t="s">
        <v>1507</v>
      </c>
      <c r="D54" s="383"/>
      <c r="E54" s="383"/>
      <c r="F54" s="383"/>
      <c r="G54" s="383"/>
      <c r="H54" s="383"/>
      <c r="I54" s="383"/>
      <c r="J54" s="383"/>
      <c r="K54" s="254"/>
    </row>
    <row r="55" spans="2:11" s="1" customFormat="1" ht="15" customHeight="1">
      <c r="B55" s="253"/>
      <c r="C55" s="383" t="s">
        <v>1508</v>
      </c>
      <c r="D55" s="383"/>
      <c r="E55" s="383"/>
      <c r="F55" s="383"/>
      <c r="G55" s="383"/>
      <c r="H55" s="383"/>
      <c r="I55" s="383"/>
      <c r="J55" s="383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83" t="s">
        <v>1509</v>
      </c>
      <c r="D57" s="383"/>
      <c r="E57" s="383"/>
      <c r="F57" s="383"/>
      <c r="G57" s="383"/>
      <c r="H57" s="383"/>
      <c r="I57" s="383"/>
      <c r="J57" s="383"/>
      <c r="K57" s="254"/>
    </row>
    <row r="58" spans="2:11" s="1" customFormat="1" ht="15" customHeight="1">
      <c r="B58" s="253"/>
      <c r="C58" s="258"/>
      <c r="D58" s="383" t="s">
        <v>1510</v>
      </c>
      <c r="E58" s="383"/>
      <c r="F58" s="383"/>
      <c r="G58" s="383"/>
      <c r="H58" s="383"/>
      <c r="I58" s="383"/>
      <c r="J58" s="383"/>
      <c r="K58" s="254"/>
    </row>
    <row r="59" spans="2:11" s="1" customFormat="1" ht="15" customHeight="1">
      <c r="B59" s="253"/>
      <c r="C59" s="258"/>
      <c r="D59" s="383" t="s">
        <v>1511</v>
      </c>
      <c r="E59" s="383"/>
      <c r="F59" s="383"/>
      <c r="G59" s="383"/>
      <c r="H59" s="383"/>
      <c r="I59" s="383"/>
      <c r="J59" s="383"/>
      <c r="K59" s="254"/>
    </row>
    <row r="60" spans="2:11" s="1" customFormat="1" ht="15" customHeight="1">
      <c r="B60" s="253"/>
      <c r="C60" s="258"/>
      <c r="D60" s="383" t="s">
        <v>1512</v>
      </c>
      <c r="E60" s="383"/>
      <c r="F60" s="383"/>
      <c r="G60" s="383"/>
      <c r="H60" s="383"/>
      <c r="I60" s="383"/>
      <c r="J60" s="383"/>
      <c r="K60" s="254"/>
    </row>
    <row r="61" spans="2:11" s="1" customFormat="1" ht="15" customHeight="1">
      <c r="B61" s="253"/>
      <c r="C61" s="258"/>
      <c r="D61" s="383" t="s">
        <v>1513</v>
      </c>
      <c r="E61" s="383"/>
      <c r="F61" s="383"/>
      <c r="G61" s="383"/>
      <c r="H61" s="383"/>
      <c r="I61" s="383"/>
      <c r="J61" s="383"/>
      <c r="K61" s="254"/>
    </row>
    <row r="62" spans="2:11" s="1" customFormat="1" ht="15" customHeight="1">
      <c r="B62" s="253"/>
      <c r="C62" s="258"/>
      <c r="D62" s="385" t="s">
        <v>1514</v>
      </c>
      <c r="E62" s="385"/>
      <c r="F62" s="385"/>
      <c r="G62" s="385"/>
      <c r="H62" s="385"/>
      <c r="I62" s="385"/>
      <c r="J62" s="385"/>
      <c r="K62" s="254"/>
    </row>
    <row r="63" spans="2:11" s="1" customFormat="1" ht="15" customHeight="1">
      <c r="B63" s="253"/>
      <c r="C63" s="258"/>
      <c r="D63" s="383" t="s">
        <v>1515</v>
      </c>
      <c r="E63" s="383"/>
      <c r="F63" s="383"/>
      <c r="G63" s="383"/>
      <c r="H63" s="383"/>
      <c r="I63" s="383"/>
      <c r="J63" s="383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83" t="s">
        <v>1516</v>
      </c>
      <c r="E65" s="383"/>
      <c r="F65" s="383"/>
      <c r="G65" s="383"/>
      <c r="H65" s="383"/>
      <c r="I65" s="383"/>
      <c r="J65" s="383"/>
      <c r="K65" s="254"/>
    </row>
    <row r="66" spans="2:11" s="1" customFormat="1" ht="15" customHeight="1">
      <c r="B66" s="253"/>
      <c r="C66" s="258"/>
      <c r="D66" s="385" t="s">
        <v>1517</v>
      </c>
      <c r="E66" s="385"/>
      <c r="F66" s="385"/>
      <c r="G66" s="385"/>
      <c r="H66" s="385"/>
      <c r="I66" s="385"/>
      <c r="J66" s="385"/>
      <c r="K66" s="254"/>
    </row>
    <row r="67" spans="2:11" s="1" customFormat="1" ht="15" customHeight="1">
      <c r="B67" s="253"/>
      <c r="C67" s="258"/>
      <c r="D67" s="383" t="s">
        <v>1518</v>
      </c>
      <c r="E67" s="383"/>
      <c r="F67" s="383"/>
      <c r="G67" s="383"/>
      <c r="H67" s="383"/>
      <c r="I67" s="383"/>
      <c r="J67" s="383"/>
      <c r="K67" s="254"/>
    </row>
    <row r="68" spans="2:11" s="1" customFormat="1" ht="15" customHeight="1">
      <c r="B68" s="253"/>
      <c r="C68" s="258"/>
      <c r="D68" s="383" t="s">
        <v>1519</v>
      </c>
      <c r="E68" s="383"/>
      <c r="F68" s="383"/>
      <c r="G68" s="383"/>
      <c r="H68" s="383"/>
      <c r="I68" s="383"/>
      <c r="J68" s="383"/>
      <c r="K68" s="254"/>
    </row>
    <row r="69" spans="2:11" s="1" customFormat="1" ht="15" customHeight="1">
      <c r="B69" s="253"/>
      <c r="C69" s="258"/>
      <c r="D69" s="383" t="s">
        <v>1520</v>
      </c>
      <c r="E69" s="383"/>
      <c r="F69" s="383"/>
      <c r="G69" s="383"/>
      <c r="H69" s="383"/>
      <c r="I69" s="383"/>
      <c r="J69" s="383"/>
      <c r="K69" s="254"/>
    </row>
    <row r="70" spans="2:11" s="1" customFormat="1" ht="15" customHeight="1">
      <c r="B70" s="253"/>
      <c r="C70" s="258"/>
      <c r="D70" s="383" t="s">
        <v>1521</v>
      </c>
      <c r="E70" s="383"/>
      <c r="F70" s="383"/>
      <c r="G70" s="383"/>
      <c r="H70" s="383"/>
      <c r="I70" s="383"/>
      <c r="J70" s="383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78" t="s">
        <v>1522</v>
      </c>
      <c r="D75" s="378"/>
      <c r="E75" s="378"/>
      <c r="F75" s="378"/>
      <c r="G75" s="378"/>
      <c r="H75" s="378"/>
      <c r="I75" s="378"/>
      <c r="J75" s="378"/>
      <c r="K75" s="271"/>
    </row>
    <row r="76" spans="2:11" s="1" customFormat="1" ht="17.25" customHeight="1">
      <c r="B76" s="270"/>
      <c r="C76" s="272" t="s">
        <v>1523</v>
      </c>
      <c r="D76" s="272"/>
      <c r="E76" s="272"/>
      <c r="F76" s="272" t="s">
        <v>1524</v>
      </c>
      <c r="G76" s="273"/>
      <c r="H76" s="272" t="s">
        <v>56</v>
      </c>
      <c r="I76" s="272" t="s">
        <v>59</v>
      </c>
      <c r="J76" s="272" t="s">
        <v>1525</v>
      </c>
      <c r="K76" s="271"/>
    </row>
    <row r="77" spans="2:11" s="1" customFormat="1" ht="17.25" customHeight="1">
      <c r="B77" s="270"/>
      <c r="C77" s="274" t="s">
        <v>1526</v>
      </c>
      <c r="D77" s="274"/>
      <c r="E77" s="274"/>
      <c r="F77" s="275" t="s">
        <v>1527</v>
      </c>
      <c r="G77" s="276"/>
      <c r="H77" s="274"/>
      <c r="I77" s="274"/>
      <c r="J77" s="274" t="s">
        <v>1528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55</v>
      </c>
      <c r="D79" s="279"/>
      <c r="E79" s="279"/>
      <c r="F79" s="280" t="s">
        <v>1529</v>
      </c>
      <c r="G79" s="281"/>
      <c r="H79" s="259" t="s">
        <v>1530</v>
      </c>
      <c r="I79" s="259" t="s">
        <v>1531</v>
      </c>
      <c r="J79" s="259">
        <v>20</v>
      </c>
      <c r="K79" s="271"/>
    </row>
    <row r="80" spans="2:11" s="1" customFormat="1" ht="15" customHeight="1">
      <c r="B80" s="270"/>
      <c r="C80" s="259" t="s">
        <v>1532</v>
      </c>
      <c r="D80" s="259"/>
      <c r="E80" s="259"/>
      <c r="F80" s="280" t="s">
        <v>1529</v>
      </c>
      <c r="G80" s="281"/>
      <c r="H80" s="259" t="s">
        <v>1533</v>
      </c>
      <c r="I80" s="259" t="s">
        <v>1531</v>
      </c>
      <c r="J80" s="259">
        <v>120</v>
      </c>
      <c r="K80" s="271"/>
    </row>
    <row r="81" spans="2:11" s="1" customFormat="1" ht="15" customHeight="1">
      <c r="B81" s="282"/>
      <c r="C81" s="259" t="s">
        <v>1534</v>
      </c>
      <c r="D81" s="259"/>
      <c r="E81" s="259"/>
      <c r="F81" s="280" t="s">
        <v>1535</v>
      </c>
      <c r="G81" s="281"/>
      <c r="H81" s="259" t="s">
        <v>1536</v>
      </c>
      <c r="I81" s="259" t="s">
        <v>1531</v>
      </c>
      <c r="J81" s="259">
        <v>50</v>
      </c>
      <c r="K81" s="271"/>
    </row>
    <row r="82" spans="2:11" s="1" customFormat="1" ht="15" customHeight="1">
      <c r="B82" s="282"/>
      <c r="C82" s="259" t="s">
        <v>1537</v>
      </c>
      <c r="D82" s="259"/>
      <c r="E82" s="259"/>
      <c r="F82" s="280" t="s">
        <v>1529</v>
      </c>
      <c r="G82" s="281"/>
      <c r="H82" s="259" t="s">
        <v>1538</v>
      </c>
      <c r="I82" s="259" t="s">
        <v>1539</v>
      </c>
      <c r="J82" s="259"/>
      <c r="K82" s="271"/>
    </row>
    <row r="83" spans="2:11" s="1" customFormat="1" ht="15" customHeight="1">
      <c r="B83" s="282"/>
      <c r="C83" s="283" t="s">
        <v>1540</v>
      </c>
      <c r="D83" s="283"/>
      <c r="E83" s="283"/>
      <c r="F83" s="284" t="s">
        <v>1535</v>
      </c>
      <c r="G83" s="283"/>
      <c r="H83" s="283" t="s">
        <v>1541</v>
      </c>
      <c r="I83" s="283" t="s">
        <v>1531</v>
      </c>
      <c r="J83" s="283">
        <v>15</v>
      </c>
      <c r="K83" s="271"/>
    </row>
    <row r="84" spans="2:11" s="1" customFormat="1" ht="15" customHeight="1">
      <c r="B84" s="282"/>
      <c r="C84" s="283" t="s">
        <v>1542</v>
      </c>
      <c r="D84" s="283"/>
      <c r="E84" s="283"/>
      <c r="F84" s="284" t="s">
        <v>1535</v>
      </c>
      <c r="G84" s="283"/>
      <c r="H84" s="283" t="s">
        <v>1543</v>
      </c>
      <c r="I84" s="283" t="s">
        <v>1531</v>
      </c>
      <c r="J84" s="283">
        <v>15</v>
      </c>
      <c r="K84" s="271"/>
    </row>
    <row r="85" spans="2:11" s="1" customFormat="1" ht="15" customHeight="1">
      <c r="B85" s="282"/>
      <c r="C85" s="283" t="s">
        <v>1544</v>
      </c>
      <c r="D85" s="283"/>
      <c r="E85" s="283"/>
      <c r="F85" s="284" t="s">
        <v>1535</v>
      </c>
      <c r="G85" s="283"/>
      <c r="H85" s="283" t="s">
        <v>1545</v>
      </c>
      <c r="I85" s="283" t="s">
        <v>1531</v>
      </c>
      <c r="J85" s="283">
        <v>20</v>
      </c>
      <c r="K85" s="271"/>
    </row>
    <row r="86" spans="2:11" s="1" customFormat="1" ht="15" customHeight="1">
      <c r="B86" s="282"/>
      <c r="C86" s="283" t="s">
        <v>1546</v>
      </c>
      <c r="D86" s="283"/>
      <c r="E86" s="283"/>
      <c r="F86" s="284" t="s">
        <v>1535</v>
      </c>
      <c r="G86" s="283"/>
      <c r="H86" s="283" t="s">
        <v>1547</v>
      </c>
      <c r="I86" s="283" t="s">
        <v>1531</v>
      </c>
      <c r="J86" s="283">
        <v>20</v>
      </c>
      <c r="K86" s="271"/>
    </row>
    <row r="87" spans="2:11" s="1" customFormat="1" ht="15" customHeight="1">
      <c r="B87" s="282"/>
      <c r="C87" s="259" t="s">
        <v>1548</v>
      </c>
      <c r="D87" s="259"/>
      <c r="E87" s="259"/>
      <c r="F87" s="280" t="s">
        <v>1535</v>
      </c>
      <c r="G87" s="281"/>
      <c r="H87" s="259" t="s">
        <v>1549</v>
      </c>
      <c r="I87" s="259" t="s">
        <v>1531</v>
      </c>
      <c r="J87" s="259">
        <v>50</v>
      </c>
      <c r="K87" s="271"/>
    </row>
    <row r="88" spans="2:11" s="1" customFormat="1" ht="15" customHeight="1">
      <c r="B88" s="282"/>
      <c r="C88" s="259" t="s">
        <v>1550</v>
      </c>
      <c r="D88" s="259"/>
      <c r="E88" s="259"/>
      <c r="F88" s="280" t="s">
        <v>1535</v>
      </c>
      <c r="G88" s="281"/>
      <c r="H88" s="259" t="s">
        <v>1551</v>
      </c>
      <c r="I88" s="259" t="s">
        <v>1531</v>
      </c>
      <c r="J88" s="259">
        <v>20</v>
      </c>
      <c r="K88" s="271"/>
    </row>
    <row r="89" spans="2:11" s="1" customFormat="1" ht="15" customHeight="1">
      <c r="B89" s="282"/>
      <c r="C89" s="259" t="s">
        <v>1552</v>
      </c>
      <c r="D89" s="259"/>
      <c r="E89" s="259"/>
      <c r="F89" s="280" t="s">
        <v>1535</v>
      </c>
      <c r="G89" s="281"/>
      <c r="H89" s="259" t="s">
        <v>1553</v>
      </c>
      <c r="I89" s="259" t="s">
        <v>1531</v>
      </c>
      <c r="J89" s="259">
        <v>20</v>
      </c>
      <c r="K89" s="271"/>
    </row>
    <row r="90" spans="2:11" s="1" customFormat="1" ht="15" customHeight="1">
      <c r="B90" s="282"/>
      <c r="C90" s="259" t="s">
        <v>1554</v>
      </c>
      <c r="D90" s="259"/>
      <c r="E90" s="259"/>
      <c r="F90" s="280" t="s">
        <v>1535</v>
      </c>
      <c r="G90" s="281"/>
      <c r="H90" s="259" t="s">
        <v>1555</v>
      </c>
      <c r="I90" s="259" t="s">
        <v>1531</v>
      </c>
      <c r="J90" s="259">
        <v>50</v>
      </c>
      <c r="K90" s="271"/>
    </row>
    <row r="91" spans="2:11" s="1" customFormat="1" ht="15" customHeight="1">
      <c r="B91" s="282"/>
      <c r="C91" s="259" t="s">
        <v>1556</v>
      </c>
      <c r="D91" s="259"/>
      <c r="E91" s="259"/>
      <c r="F91" s="280" t="s">
        <v>1535</v>
      </c>
      <c r="G91" s="281"/>
      <c r="H91" s="259" t="s">
        <v>1556</v>
      </c>
      <c r="I91" s="259" t="s">
        <v>1531</v>
      </c>
      <c r="J91" s="259">
        <v>50</v>
      </c>
      <c r="K91" s="271"/>
    </row>
    <row r="92" spans="2:11" s="1" customFormat="1" ht="15" customHeight="1">
      <c r="B92" s="282"/>
      <c r="C92" s="259" t="s">
        <v>1557</v>
      </c>
      <c r="D92" s="259"/>
      <c r="E92" s="259"/>
      <c r="F92" s="280" t="s">
        <v>1535</v>
      </c>
      <c r="G92" s="281"/>
      <c r="H92" s="259" t="s">
        <v>1558</v>
      </c>
      <c r="I92" s="259" t="s">
        <v>1531</v>
      </c>
      <c r="J92" s="259">
        <v>255</v>
      </c>
      <c r="K92" s="271"/>
    </row>
    <row r="93" spans="2:11" s="1" customFormat="1" ht="15" customHeight="1">
      <c r="B93" s="282"/>
      <c r="C93" s="259" t="s">
        <v>1559</v>
      </c>
      <c r="D93" s="259"/>
      <c r="E93" s="259"/>
      <c r="F93" s="280" t="s">
        <v>1529</v>
      </c>
      <c r="G93" s="281"/>
      <c r="H93" s="259" t="s">
        <v>1560</v>
      </c>
      <c r="I93" s="259" t="s">
        <v>1561</v>
      </c>
      <c r="J93" s="259"/>
      <c r="K93" s="271"/>
    </row>
    <row r="94" spans="2:11" s="1" customFormat="1" ht="15" customHeight="1">
      <c r="B94" s="282"/>
      <c r="C94" s="259" t="s">
        <v>1562</v>
      </c>
      <c r="D94" s="259"/>
      <c r="E94" s="259"/>
      <c r="F94" s="280" t="s">
        <v>1529</v>
      </c>
      <c r="G94" s="281"/>
      <c r="H94" s="259" t="s">
        <v>1563</v>
      </c>
      <c r="I94" s="259" t="s">
        <v>1564</v>
      </c>
      <c r="J94" s="259"/>
      <c r="K94" s="271"/>
    </row>
    <row r="95" spans="2:11" s="1" customFormat="1" ht="15" customHeight="1">
      <c r="B95" s="282"/>
      <c r="C95" s="259" t="s">
        <v>1565</v>
      </c>
      <c r="D95" s="259"/>
      <c r="E95" s="259"/>
      <c r="F95" s="280" t="s">
        <v>1529</v>
      </c>
      <c r="G95" s="281"/>
      <c r="H95" s="259" t="s">
        <v>1565</v>
      </c>
      <c r="I95" s="259" t="s">
        <v>1564</v>
      </c>
      <c r="J95" s="259"/>
      <c r="K95" s="271"/>
    </row>
    <row r="96" spans="2:11" s="1" customFormat="1" ht="15" customHeight="1">
      <c r="B96" s="282"/>
      <c r="C96" s="259" t="s">
        <v>40</v>
      </c>
      <c r="D96" s="259"/>
      <c r="E96" s="259"/>
      <c r="F96" s="280" t="s">
        <v>1529</v>
      </c>
      <c r="G96" s="281"/>
      <c r="H96" s="259" t="s">
        <v>1566</v>
      </c>
      <c r="I96" s="259" t="s">
        <v>1564</v>
      </c>
      <c r="J96" s="259"/>
      <c r="K96" s="271"/>
    </row>
    <row r="97" spans="2:11" s="1" customFormat="1" ht="15" customHeight="1">
      <c r="B97" s="282"/>
      <c r="C97" s="259" t="s">
        <v>50</v>
      </c>
      <c r="D97" s="259"/>
      <c r="E97" s="259"/>
      <c r="F97" s="280" t="s">
        <v>1529</v>
      </c>
      <c r="G97" s="281"/>
      <c r="H97" s="259" t="s">
        <v>1567</v>
      </c>
      <c r="I97" s="259" t="s">
        <v>1564</v>
      </c>
      <c r="J97" s="259"/>
      <c r="K97" s="271"/>
    </row>
    <row r="98" spans="2:11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78" t="s">
        <v>1568</v>
      </c>
      <c r="D102" s="378"/>
      <c r="E102" s="378"/>
      <c r="F102" s="378"/>
      <c r="G102" s="378"/>
      <c r="H102" s="378"/>
      <c r="I102" s="378"/>
      <c r="J102" s="378"/>
      <c r="K102" s="271"/>
    </row>
    <row r="103" spans="2:11" s="1" customFormat="1" ht="17.25" customHeight="1">
      <c r="B103" s="270"/>
      <c r="C103" s="272" t="s">
        <v>1523</v>
      </c>
      <c r="D103" s="272"/>
      <c r="E103" s="272"/>
      <c r="F103" s="272" t="s">
        <v>1524</v>
      </c>
      <c r="G103" s="273"/>
      <c r="H103" s="272" t="s">
        <v>56</v>
      </c>
      <c r="I103" s="272" t="s">
        <v>59</v>
      </c>
      <c r="J103" s="272" t="s">
        <v>1525</v>
      </c>
      <c r="K103" s="271"/>
    </row>
    <row r="104" spans="2:11" s="1" customFormat="1" ht="17.25" customHeight="1">
      <c r="B104" s="270"/>
      <c r="C104" s="274" t="s">
        <v>1526</v>
      </c>
      <c r="D104" s="274"/>
      <c r="E104" s="274"/>
      <c r="F104" s="275" t="s">
        <v>1527</v>
      </c>
      <c r="G104" s="276"/>
      <c r="H104" s="274"/>
      <c r="I104" s="274"/>
      <c r="J104" s="274" t="s">
        <v>1528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s="1" customFormat="1" ht="15" customHeight="1">
      <c r="B106" s="270"/>
      <c r="C106" s="259" t="s">
        <v>55</v>
      </c>
      <c r="D106" s="279"/>
      <c r="E106" s="279"/>
      <c r="F106" s="280" t="s">
        <v>1529</v>
      </c>
      <c r="G106" s="259"/>
      <c r="H106" s="259" t="s">
        <v>1569</v>
      </c>
      <c r="I106" s="259" t="s">
        <v>1531</v>
      </c>
      <c r="J106" s="259">
        <v>20</v>
      </c>
      <c r="K106" s="271"/>
    </row>
    <row r="107" spans="2:11" s="1" customFormat="1" ht="15" customHeight="1">
      <c r="B107" s="270"/>
      <c r="C107" s="259" t="s">
        <v>1532</v>
      </c>
      <c r="D107" s="259"/>
      <c r="E107" s="259"/>
      <c r="F107" s="280" t="s">
        <v>1529</v>
      </c>
      <c r="G107" s="259"/>
      <c r="H107" s="259" t="s">
        <v>1569</v>
      </c>
      <c r="I107" s="259" t="s">
        <v>1531</v>
      </c>
      <c r="J107" s="259">
        <v>120</v>
      </c>
      <c r="K107" s="271"/>
    </row>
    <row r="108" spans="2:11" s="1" customFormat="1" ht="15" customHeight="1">
      <c r="B108" s="282"/>
      <c r="C108" s="259" t="s">
        <v>1534</v>
      </c>
      <c r="D108" s="259"/>
      <c r="E108" s="259"/>
      <c r="F108" s="280" t="s">
        <v>1535</v>
      </c>
      <c r="G108" s="259"/>
      <c r="H108" s="259" t="s">
        <v>1569</v>
      </c>
      <c r="I108" s="259" t="s">
        <v>1531</v>
      </c>
      <c r="J108" s="259">
        <v>50</v>
      </c>
      <c r="K108" s="271"/>
    </row>
    <row r="109" spans="2:11" s="1" customFormat="1" ht="15" customHeight="1">
      <c r="B109" s="282"/>
      <c r="C109" s="259" t="s">
        <v>1537</v>
      </c>
      <c r="D109" s="259"/>
      <c r="E109" s="259"/>
      <c r="F109" s="280" t="s">
        <v>1529</v>
      </c>
      <c r="G109" s="259"/>
      <c r="H109" s="259" t="s">
        <v>1569</v>
      </c>
      <c r="I109" s="259" t="s">
        <v>1539</v>
      </c>
      <c r="J109" s="259"/>
      <c r="K109" s="271"/>
    </row>
    <row r="110" spans="2:11" s="1" customFormat="1" ht="15" customHeight="1">
      <c r="B110" s="282"/>
      <c r="C110" s="259" t="s">
        <v>1548</v>
      </c>
      <c r="D110" s="259"/>
      <c r="E110" s="259"/>
      <c r="F110" s="280" t="s">
        <v>1535</v>
      </c>
      <c r="G110" s="259"/>
      <c r="H110" s="259" t="s">
        <v>1569</v>
      </c>
      <c r="I110" s="259" t="s">
        <v>1531</v>
      </c>
      <c r="J110" s="259">
        <v>50</v>
      </c>
      <c r="K110" s="271"/>
    </row>
    <row r="111" spans="2:11" s="1" customFormat="1" ht="15" customHeight="1">
      <c r="B111" s="282"/>
      <c r="C111" s="259" t="s">
        <v>1556</v>
      </c>
      <c r="D111" s="259"/>
      <c r="E111" s="259"/>
      <c r="F111" s="280" t="s">
        <v>1535</v>
      </c>
      <c r="G111" s="259"/>
      <c r="H111" s="259" t="s">
        <v>1569</v>
      </c>
      <c r="I111" s="259" t="s">
        <v>1531</v>
      </c>
      <c r="J111" s="259">
        <v>50</v>
      </c>
      <c r="K111" s="271"/>
    </row>
    <row r="112" spans="2:11" s="1" customFormat="1" ht="15" customHeight="1">
      <c r="B112" s="282"/>
      <c r="C112" s="259" t="s">
        <v>1554</v>
      </c>
      <c r="D112" s="259"/>
      <c r="E112" s="259"/>
      <c r="F112" s="280" t="s">
        <v>1535</v>
      </c>
      <c r="G112" s="259"/>
      <c r="H112" s="259" t="s">
        <v>1569</v>
      </c>
      <c r="I112" s="259" t="s">
        <v>1531</v>
      </c>
      <c r="J112" s="259">
        <v>50</v>
      </c>
      <c r="K112" s="271"/>
    </row>
    <row r="113" spans="2:11" s="1" customFormat="1" ht="15" customHeight="1">
      <c r="B113" s="282"/>
      <c r="C113" s="259" t="s">
        <v>55</v>
      </c>
      <c r="D113" s="259"/>
      <c r="E113" s="259"/>
      <c r="F113" s="280" t="s">
        <v>1529</v>
      </c>
      <c r="G113" s="259"/>
      <c r="H113" s="259" t="s">
        <v>1570</v>
      </c>
      <c r="I113" s="259" t="s">
        <v>1531</v>
      </c>
      <c r="J113" s="259">
        <v>20</v>
      </c>
      <c r="K113" s="271"/>
    </row>
    <row r="114" spans="2:11" s="1" customFormat="1" ht="15" customHeight="1">
      <c r="B114" s="282"/>
      <c r="C114" s="259" t="s">
        <v>1571</v>
      </c>
      <c r="D114" s="259"/>
      <c r="E114" s="259"/>
      <c r="F114" s="280" t="s">
        <v>1529</v>
      </c>
      <c r="G114" s="259"/>
      <c r="H114" s="259" t="s">
        <v>1572</v>
      </c>
      <c r="I114" s="259" t="s">
        <v>1531</v>
      </c>
      <c r="J114" s="259">
        <v>120</v>
      </c>
      <c r="K114" s="271"/>
    </row>
    <row r="115" spans="2:11" s="1" customFormat="1" ht="15" customHeight="1">
      <c r="B115" s="282"/>
      <c r="C115" s="259" t="s">
        <v>40</v>
      </c>
      <c r="D115" s="259"/>
      <c r="E115" s="259"/>
      <c r="F115" s="280" t="s">
        <v>1529</v>
      </c>
      <c r="G115" s="259"/>
      <c r="H115" s="259" t="s">
        <v>1573</v>
      </c>
      <c r="I115" s="259" t="s">
        <v>1564</v>
      </c>
      <c r="J115" s="259"/>
      <c r="K115" s="271"/>
    </row>
    <row r="116" spans="2:11" s="1" customFormat="1" ht="15" customHeight="1">
      <c r="B116" s="282"/>
      <c r="C116" s="259" t="s">
        <v>50</v>
      </c>
      <c r="D116" s="259"/>
      <c r="E116" s="259"/>
      <c r="F116" s="280" t="s">
        <v>1529</v>
      </c>
      <c r="G116" s="259"/>
      <c r="H116" s="259" t="s">
        <v>1574</v>
      </c>
      <c r="I116" s="259" t="s">
        <v>1564</v>
      </c>
      <c r="J116" s="259"/>
      <c r="K116" s="271"/>
    </row>
    <row r="117" spans="2:11" s="1" customFormat="1" ht="15" customHeight="1">
      <c r="B117" s="282"/>
      <c r="C117" s="259" t="s">
        <v>59</v>
      </c>
      <c r="D117" s="259"/>
      <c r="E117" s="259"/>
      <c r="F117" s="280" t="s">
        <v>1529</v>
      </c>
      <c r="G117" s="259"/>
      <c r="H117" s="259" t="s">
        <v>1575</v>
      </c>
      <c r="I117" s="259" t="s">
        <v>1576</v>
      </c>
      <c r="J117" s="259"/>
      <c r="K117" s="271"/>
    </row>
    <row r="118" spans="2:11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s="1" customFormat="1" ht="45" customHeight="1">
      <c r="B122" s="298"/>
      <c r="C122" s="379" t="s">
        <v>1577</v>
      </c>
      <c r="D122" s="379"/>
      <c r="E122" s="379"/>
      <c r="F122" s="379"/>
      <c r="G122" s="379"/>
      <c r="H122" s="379"/>
      <c r="I122" s="379"/>
      <c r="J122" s="379"/>
      <c r="K122" s="299"/>
    </row>
    <row r="123" spans="2:11" s="1" customFormat="1" ht="17.25" customHeight="1">
      <c r="B123" s="300"/>
      <c r="C123" s="272" t="s">
        <v>1523</v>
      </c>
      <c r="D123" s="272"/>
      <c r="E123" s="272"/>
      <c r="F123" s="272" t="s">
        <v>1524</v>
      </c>
      <c r="G123" s="273"/>
      <c r="H123" s="272" t="s">
        <v>56</v>
      </c>
      <c r="I123" s="272" t="s">
        <v>59</v>
      </c>
      <c r="J123" s="272" t="s">
        <v>1525</v>
      </c>
      <c r="K123" s="301"/>
    </row>
    <row r="124" spans="2:11" s="1" customFormat="1" ht="17.25" customHeight="1">
      <c r="B124" s="300"/>
      <c r="C124" s="274" t="s">
        <v>1526</v>
      </c>
      <c r="D124" s="274"/>
      <c r="E124" s="274"/>
      <c r="F124" s="275" t="s">
        <v>1527</v>
      </c>
      <c r="G124" s="276"/>
      <c r="H124" s="274"/>
      <c r="I124" s="274"/>
      <c r="J124" s="274" t="s">
        <v>1528</v>
      </c>
      <c r="K124" s="301"/>
    </row>
    <row r="125" spans="2:11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s="1" customFormat="1" ht="15" customHeight="1">
      <c r="B126" s="302"/>
      <c r="C126" s="259" t="s">
        <v>1532</v>
      </c>
      <c r="D126" s="279"/>
      <c r="E126" s="279"/>
      <c r="F126" s="280" t="s">
        <v>1529</v>
      </c>
      <c r="G126" s="259"/>
      <c r="H126" s="259" t="s">
        <v>1569</v>
      </c>
      <c r="I126" s="259" t="s">
        <v>1531</v>
      </c>
      <c r="J126" s="259">
        <v>120</v>
      </c>
      <c r="K126" s="305"/>
    </row>
    <row r="127" spans="2:11" s="1" customFormat="1" ht="15" customHeight="1">
      <c r="B127" s="302"/>
      <c r="C127" s="259" t="s">
        <v>1578</v>
      </c>
      <c r="D127" s="259"/>
      <c r="E127" s="259"/>
      <c r="F127" s="280" t="s">
        <v>1529</v>
      </c>
      <c r="G127" s="259"/>
      <c r="H127" s="259" t="s">
        <v>1579</v>
      </c>
      <c r="I127" s="259" t="s">
        <v>1531</v>
      </c>
      <c r="J127" s="259" t="s">
        <v>1580</v>
      </c>
      <c r="K127" s="305"/>
    </row>
    <row r="128" spans="2:11" s="1" customFormat="1" ht="15" customHeight="1">
      <c r="B128" s="302"/>
      <c r="C128" s="259" t="s">
        <v>1477</v>
      </c>
      <c r="D128" s="259"/>
      <c r="E128" s="259"/>
      <c r="F128" s="280" t="s">
        <v>1529</v>
      </c>
      <c r="G128" s="259"/>
      <c r="H128" s="259" t="s">
        <v>1581</v>
      </c>
      <c r="I128" s="259" t="s">
        <v>1531</v>
      </c>
      <c r="J128" s="259" t="s">
        <v>1580</v>
      </c>
      <c r="K128" s="305"/>
    </row>
    <row r="129" spans="2:11" s="1" customFormat="1" ht="15" customHeight="1">
      <c r="B129" s="302"/>
      <c r="C129" s="259" t="s">
        <v>1540</v>
      </c>
      <c r="D129" s="259"/>
      <c r="E129" s="259"/>
      <c r="F129" s="280" t="s">
        <v>1535</v>
      </c>
      <c r="G129" s="259"/>
      <c r="H129" s="259" t="s">
        <v>1541</v>
      </c>
      <c r="I129" s="259" t="s">
        <v>1531</v>
      </c>
      <c r="J129" s="259">
        <v>15</v>
      </c>
      <c r="K129" s="305"/>
    </row>
    <row r="130" spans="2:11" s="1" customFormat="1" ht="15" customHeight="1">
      <c r="B130" s="302"/>
      <c r="C130" s="283" t="s">
        <v>1542</v>
      </c>
      <c r="D130" s="283"/>
      <c r="E130" s="283"/>
      <c r="F130" s="284" t="s">
        <v>1535</v>
      </c>
      <c r="G130" s="283"/>
      <c r="H130" s="283" t="s">
        <v>1543</v>
      </c>
      <c r="I130" s="283" t="s">
        <v>1531</v>
      </c>
      <c r="J130" s="283">
        <v>15</v>
      </c>
      <c r="K130" s="305"/>
    </row>
    <row r="131" spans="2:11" s="1" customFormat="1" ht="15" customHeight="1">
      <c r="B131" s="302"/>
      <c r="C131" s="283" t="s">
        <v>1544</v>
      </c>
      <c r="D131" s="283"/>
      <c r="E131" s="283"/>
      <c r="F131" s="284" t="s">
        <v>1535</v>
      </c>
      <c r="G131" s="283"/>
      <c r="H131" s="283" t="s">
        <v>1545</v>
      </c>
      <c r="I131" s="283" t="s">
        <v>1531</v>
      </c>
      <c r="J131" s="283">
        <v>20</v>
      </c>
      <c r="K131" s="305"/>
    </row>
    <row r="132" spans="2:11" s="1" customFormat="1" ht="15" customHeight="1">
      <c r="B132" s="302"/>
      <c r="C132" s="283" t="s">
        <v>1546</v>
      </c>
      <c r="D132" s="283"/>
      <c r="E132" s="283"/>
      <c r="F132" s="284" t="s">
        <v>1535</v>
      </c>
      <c r="G132" s="283"/>
      <c r="H132" s="283" t="s">
        <v>1547</v>
      </c>
      <c r="I132" s="283" t="s">
        <v>1531</v>
      </c>
      <c r="J132" s="283">
        <v>20</v>
      </c>
      <c r="K132" s="305"/>
    </row>
    <row r="133" spans="2:11" s="1" customFormat="1" ht="15" customHeight="1">
      <c r="B133" s="302"/>
      <c r="C133" s="259" t="s">
        <v>1534</v>
      </c>
      <c r="D133" s="259"/>
      <c r="E133" s="259"/>
      <c r="F133" s="280" t="s">
        <v>1535</v>
      </c>
      <c r="G133" s="259"/>
      <c r="H133" s="259" t="s">
        <v>1569</v>
      </c>
      <c r="I133" s="259" t="s">
        <v>1531</v>
      </c>
      <c r="J133" s="259">
        <v>50</v>
      </c>
      <c r="K133" s="305"/>
    </row>
    <row r="134" spans="2:11" s="1" customFormat="1" ht="15" customHeight="1">
      <c r="B134" s="302"/>
      <c r="C134" s="259" t="s">
        <v>1548</v>
      </c>
      <c r="D134" s="259"/>
      <c r="E134" s="259"/>
      <c r="F134" s="280" t="s">
        <v>1535</v>
      </c>
      <c r="G134" s="259"/>
      <c r="H134" s="259" t="s">
        <v>1569</v>
      </c>
      <c r="I134" s="259" t="s">
        <v>1531</v>
      </c>
      <c r="J134" s="259">
        <v>50</v>
      </c>
      <c r="K134" s="305"/>
    </row>
    <row r="135" spans="2:11" s="1" customFormat="1" ht="15" customHeight="1">
      <c r="B135" s="302"/>
      <c r="C135" s="259" t="s">
        <v>1554</v>
      </c>
      <c r="D135" s="259"/>
      <c r="E135" s="259"/>
      <c r="F135" s="280" t="s">
        <v>1535</v>
      </c>
      <c r="G135" s="259"/>
      <c r="H135" s="259" t="s">
        <v>1569</v>
      </c>
      <c r="I135" s="259" t="s">
        <v>1531</v>
      </c>
      <c r="J135" s="259">
        <v>50</v>
      </c>
      <c r="K135" s="305"/>
    </row>
    <row r="136" spans="2:11" s="1" customFormat="1" ht="15" customHeight="1">
      <c r="B136" s="302"/>
      <c r="C136" s="259" t="s">
        <v>1556</v>
      </c>
      <c r="D136" s="259"/>
      <c r="E136" s="259"/>
      <c r="F136" s="280" t="s">
        <v>1535</v>
      </c>
      <c r="G136" s="259"/>
      <c r="H136" s="259" t="s">
        <v>1569</v>
      </c>
      <c r="I136" s="259" t="s">
        <v>1531</v>
      </c>
      <c r="J136" s="259">
        <v>50</v>
      </c>
      <c r="K136" s="305"/>
    </row>
    <row r="137" spans="2:11" s="1" customFormat="1" ht="15" customHeight="1">
      <c r="B137" s="302"/>
      <c r="C137" s="259" t="s">
        <v>1557</v>
      </c>
      <c r="D137" s="259"/>
      <c r="E137" s="259"/>
      <c r="F137" s="280" t="s">
        <v>1535</v>
      </c>
      <c r="G137" s="259"/>
      <c r="H137" s="259" t="s">
        <v>1582</v>
      </c>
      <c r="I137" s="259" t="s">
        <v>1531</v>
      </c>
      <c r="J137" s="259">
        <v>255</v>
      </c>
      <c r="K137" s="305"/>
    </row>
    <row r="138" spans="2:11" s="1" customFormat="1" ht="15" customHeight="1">
      <c r="B138" s="302"/>
      <c r="C138" s="259" t="s">
        <v>1559</v>
      </c>
      <c r="D138" s="259"/>
      <c r="E138" s="259"/>
      <c r="F138" s="280" t="s">
        <v>1529</v>
      </c>
      <c r="G138" s="259"/>
      <c r="H138" s="259" t="s">
        <v>1583</v>
      </c>
      <c r="I138" s="259" t="s">
        <v>1561</v>
      </c>
      <c r="J138" s="259"/>
      <c r="K138" s="305"/>
    </row>
    <row r="139" spans="2:11" s="1" customFormat="1" ht="15" customHeight="1">
      <c r="B139" s="302"/>
      <c r="C139" s="259" t="s">
        <v>1562</v>
      </c>
      <c r="D139" s="259"/>
      <c r="E139" s="259"/>
      <c r="F139" s="280" t="s">
        <v>1529</v>
      </c>
      <c r="G139" s="259"/>
      <c r="H139" s="259" t="s">
        <v>1584</v>
      </c>
      <c r="I139" s="259" t="s">
        <v>1564</v>
      </c>
      <c r="J139" s="259"/>
      <c r="K139" s="305"/>
    </row>
    <row r="140" spans="2:11" s="1" customFormat="1" ht="15" customHeight="1">
      <c r="B140" s="302"/>
      <c r="C140" s="259" t="s">
        <v>1565</v>
      </c>
      <c r="D140" s="259"/>
      <c r="E140" s="259"/>
      <c r="F140" s="280" t="s">
        <v>1529</v>
      </c>
      <c r="G140" s="259"/>
      <c r="H140" s="259" t="s">
        <v>1565</v>
      </c>
      <c r="I140" s="259" t="s">
        <v>1564</v>
      </c>
      <c r="J140" s="259"/>
      <c r="K140" s="305"/>
    </row>
    <row r="141" spans="2:11" s="1" customFormat="1" ht="15" customHeight="1">
      <c r="B141" s="302"/>
      <c r="C141" s="259" t="s">
        <v>40</v>
      </c>
      <c r="D141" s="259"/>
      <c r="E141" s="259"/>
      <c r="F141" s="280" t="s">
        <v>1529</v>
      </c>
      <c r="G141" s="259"/>
      <c r="H141" s="259" t="s">
        <v>1585</v>
      </c>
      <c r="I141" s="259" t="s">
        <v>1564</v>
      </c>
      <c r="J141" s="259"/>
      <c r="K141" s="305"/>
    </row>
    <row r="142" spans="2:11" s="1" customFormat="1" ht="15" customHeight="1">
      <c r="B142" s="302"/>
      <c r="C142" s="259" t="s">
        <v>1586</v>
      </c>
      <c r="D142" s="259"/>
      <c r="E142" s="259"/>
      <c r="F142" s="280" t="s">
        <v>1529</v>
      </c>
      <c r="G142" s="259"/>
      <c r="H142" s="259" t="s">
        <v>1587</v>
      </c>
      <c r="I142" s="259" t="s">
        <v>1564</v>
      </c>
      <c r="J142" s="259"/>
      <c r="K142" s="305"/>
    </row>
    <row r="143" spans="2:11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78" t="s">
        <v>1588</v>
      </c>
      <c r="D147" s="378"/>
      <c r="E147" s="378"/>
      <c r="F147" s="378"/>
      <c r="G147" s="378"/>
      <c r="H147" s="378"/>
      <c r="I147" s="378"/>
      <c r="J147" s="378"/>
      <c r="K147" s="271"/>
    </row>
    <row r="148" spans="2:11" s="1" customFormat="1" ht="17.25" customHeight="1">
      <c r="B148" s="270"/>
      <c r="C148" s="272" t="s">
        <v>1523</v>
      </c>
      <c r="D148" s="272"/>
      <c r="E148" s="272"/>
      <c r="F148" s="272" t="s">
        <v>1524</v>
      </c>
      <c r="G148" s="273"/>
      <c r="H148" s="272" t="s">
        <v>56</v>
      </c>
      <c r="I148" s="272" t="s">
        <v>59</v>
      </c>
      <c r="J148" s="272" t="s">
        <v>1525</v>
      </c>
      <c r="K148" s="271"/>
    </row>
    <row r="149" spans="2:11" s="1" customFormat="1" ht="17.25" customHeight="1">
      <c r="B149" s="270"/>
      <c r="C149" s="274" t="s">
        <v>1526</v>
      </c>
      <c r="D149" s="274"/>
      <c r="E149" s="274"/>
      <c r="F149" s="275" t="s">
        <v>1527</v>
      </c>
      <c r="G149" s="276"/>
      <c r="H149" s="274"/>
      <c r="I149" s="274"/>
      <c r="J149" s="274" t="s">
        <v>1528</v>
      </c>
      <c r="K149" s="271"/>
    </row>
    <row r="150" spans="2:11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s="1" customFormat="1" ht="15" customHeight="1">
      <c r="B151" s="282"/>
      <c r="C151" s="309" t="s">
        <v>1532</v>
      </c>
      <c r="D151" s="259"/>
      <c r="E151" s="259"/>
      <c r="F151" s="310" t="s">
        <v>1529</v>
      </c>
      <c r="G151" s="259"/>
      <c r="H151" s="309" t="s">
        <v>1569</v>
      </c>
      <c r="I151" s="309" t="s">
        <v>1531</v>
      </c>
      <c r="J151" s="309">
        <v>120</v>
      </c>
      <c r="K151" s="305"/>
    </row>
    <row r="152" spans="2:11" s="1" customFormat="1" ht="15" customHeight="1">
      <c r="B152" s="282"/>
      <c r="C152" s="309" t="s">
        <v>1578</v>
      </c>
      <c r="D152" s="259"/>
      <c r="E152" s="259"/>
      <c r="F152" s="310" t="s">
        <v>1529</v>
      </c>
      <c r="G152" s="259"/>
      <c r="H152" s="309" t="s">
        <v>1589</v>
      </c>
      <c r="I152" s="309" t="s">
        <v>1531</v>
      </c>
      <c r="J152" s="309" t="s">
        <v>1580</v>
      </c>
      <c r="K152" s="305"/>
    </row>
    <row r="153" spans="2:11" s="1" customFormat="1" ht="15" customHeight="1">
      <c r="B153" s="282"/>
      <c r="C153" s="309" t="s">
        <v>1477</v>
      </c>
      <c r="D153" s="259"/>
      <c r="E153" s="259"/>
      <c r="F153" s="310" t="s">
        <v>1529</v>
      </c>
      <c r="G153" s="259"/>
      <c r="H153" s="309" t="s">
        <v>1590</v>
      </c>
      <c r="I153" s="309" t="s">
        <v>1531</v>
      </c>
      <c r="J153" s="309" t="s">
        <v>1580</v>
      </c>
      <c r="K153" s="305"/>
    </row>
    <row r="154" spans="2:11" s="1" customFormat="1" ht="15" customHeight="1">
      <c r="B154" s="282"/>
      <c r="C154" s="309" t="s">
        <v>1534</v>
      </c>
      <c r="D154" s="259"/>
      <c r="E154" s="259"/>
      <c r="F154" s="310" t="s">
        <v>1535</v>
      </c>
      <c r="G154" s="259"/>
      <c r="H154" s="309" t="s">
        <v>1569</v>
      </c>
      <c r="I154" s="309" t="s">
        <v>1531</v>
      </c>
      <c r="J154" s="309">
        <v>50</v>
      </c>
      <c r="K154" s="305"/>
    </row>
    <row r="155" spans="2:11" s="1" customFormat="1" ht="15" customHeight="1">
      <c r="B155" s="282"/>
      <c r="C155" s="309" t="s">
        <v>1537</v>
      </c>
      <c r="D155" s="259"/>
      <c r="E155" s="259"/>
      <c r="F155" s="310" t="s">
        <v>1529</v>
      </c>
      <c r="G155" s="259"/>
      <c r="H155" s="309" t="s">
        <v>1569</v>
      </c>
      <c r="I155" s="309" t="s">
        <v>1539</v>
      </c>
      <c r="J155" s="309"/>
      <c r="K155" s="305"/>
    </row>
    <row r="156" spans="2:11" s="1" customFormat="1" ht="15" customHeight="1">
      <c r="B156" s="282"/>
      <c r="C156" s="309" t="s">
        <v>1548</v>
      </c>
      <c r="D156" s="259"/>
      <c r="E156" s="259"/>
      <c r="F156" s="310" t="s">
        <v>1535</v>
      </c>
      <c r="G156" s="259"/>
      <c r="H156" s="309" t="s">
        <v>1569</v>
      </c>
      <c r="I156" s="309" t="s">
        <v>1531</v>
      </c>
      <c r="J156" s="309">
        <v>50</v>
      </c>
      <c r="K156" s="305"/>
    </row>
    <row r="157" spans="2:11" s="1" customFormat="1" ht="15" customHeight="1">
      <c r="B157" s="282"/>
      <c r="C157" s="309" t="s">
        <v>1556</v>
      </c>
      <c r="D157" s="259"/>
      <c r="E157" s="259"/>
      <c r="F157" s="310" t="s">
        <v>1535</v>
      </c>
      <c r="G157" s="259"/>
      <c r="H157" s="309" t="s">
        <v>1569</v>
      </c>
      <c r="I157" s="309" t="s">
        <v>1531</v>
      </c>
      <c r="J157" s="309">
        <v>50</v>
      </c>
      <c r="K157" s="305"/>
    </row>
    <row r="158" spans="2:11" s="1" customFormat="1" ht="15" customHeight="1">
      <c r="B158" s="282"/>
      <c r="C158" s="309" t="s">
        <v>1554</v>
      </c>
      <c r="D158" s="259"/>
      <c r="E158" s="259"/>
      <c r="F158" s="310" t="s">
        <v>1535</v>
      </c>
      <c r="G158" s="259"/>
      <c r="H158" s="309" t="s">
        <v>1569</v>
      </c>
      <c r="I158" s="309" t="s">
        <v>1531</v>
      </c>
      <c r="J158" s="309">
        <v>50</v>
      </c>
      <c r="K158" s="305"/>
    </row>
    <row r="159" spans="2:11" s="1" customFormat="1" ht="15" customHeight="1">
      <c r="B159" s="282"/>
      <c r="C159" s="309" t="s">
        <v>101</v>
      </c>
      <c r="D159" s="259"/>
      <c r="E159" s="259"/>
      <c r="F159" s="310" t="s">
        <v>1529</v>
      </c>
      <c r="G159" s="259"/>
      <c r="H159" s="309" t="s">
        <v>1591</v>
      </c>
      <c r="I159" s="309" t="s">
        <v>1531</v>
      </c>
      <c r="J159" s="309" t="s">
        <v>1592</v>
      </c>
      <c r="K159" s="305"/>
    </row>
    <row r="160" spans="2:11" s="1" customFormat="1" ht="15" customHeight="1">
      <c r="B160" s="282"/>
      <c r="C160" s="309" t="s">
        <v>1593</v>
      </c>
      <c r="D160" s="259"/>
      <c r="E160" s="259"/>
      <c r="F160" s="310" t="s">
        <v>1529</v>
      </c>
      <c r="G160" s="259"/>
      <c r="H160" s="309" t="s">
        <v>1594</v>
      </c>
      <c r="I160" s="309" t="s">
        <v>1564</v>
      </c>
      <c r="J160" s="309"/>
      <c r="K160" s="305"/>
    </row>
    <row r="161" spans="2:1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79" t="s">
        <v>1595</v>
      </c>
      <c r="D165" s="379"/>
      <c r="E165" s="379"/>
      <c r="F165" s="379"/>
      <c r="G165" s="379"/>
      <c r="H165" s="379"/>
      <c r="I165" s="379"/>
      <c r="J165" s="379"/>
      <c r="K165" s="252"/>
    </row>
    <row r="166" spans="2:11" s="1" customFormat="1" ht="17.25" customHeight="1">
      <c r="B166" s="251"/>
      <c r="C166" s="272" t="s">
        <v>1523</v>
      </c>
      <c r="D166" s="272"/>
      <c r="E166" s="272"/>
      <c r="F166" s="272" t="s">
        <v>1524</v>
      </c>
      <c r="G166" s="314"/>
      <c r="H166" s="315" t="s">
        <v>56</v>
      </c>
      <c r="I166" s="315" t="s">
        <v>59</v>
      </c>
      <c r="J166" s="272" t="s">
        <v>1525</v>
      </c>
      <c r="K166" s="252"/>
    </row>
    <row r="167" spans="2:11" s="1" customFormat="1" ht="17.25" customHeight="1">
      <c r="B167" s="253"/>
      <c r="C167" s="274" t="s">
        <v>1526</v>
      </c>
      <c r="D167" s="274"/>
      <c r="E167" s="274"/>
      <c r="F167" s="275" t="s">
        <v>1527</v>
      </c>
      <c r="G167" s="316"/>
      <c r="H167" s="317"/>
      <c r="I167" s="317"/>
      <c r="J167" s="274" t="s">
        <v>1528</v>
      </c>
      <c r="K167" s="254"/>
    </row>
    <row r="168" spans="2:11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s="1" customFormat="1" ht="15" customHeight="1">
      <c r="B169" s="282"/>
      <c r="C169" s="259" t="s">
        <v>1532</v>
      </c>
      <c r="D169" s="259"/>
      <c r="E169" s="259"/>
      <c r="F169" s="280" t="s">
        <v>1529</v>
      </c>
      <c r="G169" s="259"/>
      <c r="H169" s="259" t="s">
        <v>1569</v>
      </c>
      <c r="I169" s="259" t="s">
        <v>1531</v>
      </c>
      <c r="J169" s="259">
        <v>120</v>
      </c>
      <c r="K169" s="305"/>
    </row>
    <row r="170" spans="2:11" s="1" customFormat="1" ht="15" customHeight="1">
      <c r="B170" s="282"/>
      <c r="C170" s="259" t="s">
        <v>1578</v>
      </c>
      <c r="D170" s="259"/>
      <c r="E170" s="259"/>
      <c r="F170" s="280" t="s">
        <v>1529</v>
      </c>
      <c r="G170" s="259"/>
      <c r="H170" s="259" t="s">
        <v>1579</v>
      </c>
      <c r="I170" s="259" t="s">
        <v>1531</v>
      </c>
      <c r="J170" s="259" t="s">
        <v>1580</v>
      </c>
      <c r="K170" s="305"/>
    </row>
    <row r="171" spans="2:11" s="1" customFormat="1" ht="15" customHeight="1">
      <c r="B171" s="282"/>
      <c r="C171" s="259" t="s">
        <v>1477</v>
      </c>
      <c r="D171" s="259"/>
      <c r="E171" s="259"/>
      <c r="F171" s="280" t="s">
        <v>1529</v>
      </c>
      <c r="G171" s="259"/>
      <c r="H171" s="259" t="s">
        <v>1596</v>
      </c>
      <c r="I171" s="259" t="s">
        <v>1531</v>
      </c>
      <c r="J171" s="259" t="s">
        <v>1580</v>
      </c>
      <c r="K171" s="305"/>
    </row>
    <row r="172" spans="2:11" s="1" customFormat="1" ht="15" customHeight="1">
      <c r="B172" s="282"/>
      <c r="C172" s="259" t="s">
        <v>1534</v>
      </c>
      <c r="D172" s="259"/>
      <c r="E172" s="259"/>
      <c r="F172" s="280" t="s">
        <v>1535</v>
      </c>
      <c r="G172" s="259"/>
      <c r="H172" s="259" t="s">
        <v>1596</v>
      </c>
      <c r="I172" s="259" t="s">
        <v>1531</v>
      </c>
      <c r="J172" s="259">
        <v>50</v>
      </c>
      <c r="K172" s="305"/>
    </row>
    <row r="173" spans="2:11" s="1" customFormat="1" ht="15" customHeight="1">
      <c r="B173" s="282"/>
      <c r="C173" s="259" t="s">
        <v>1537</v>
      </c>
      <c r="D173" s="259"/>
      <c r="E173" s="259"/>
      <c r="F173" s="280" t="s">
        <v>1529</v>
      </c>
      <c r="G173" s="259"/>
      <c r="H173" s="259" t="s">
        <v>1596</v>
      </c>
      <c r="I173" s="259" t="s">
        <v>1539</v>
      </c>
      <c r="J173" s="259"/>
      <c r="K173" s="305"/>
    </row>
    <row r="174" spans="2:11" s="1" customFormat="1" ht="15" customHeight="1">
      <c r="B174" s="282"/>
      <c r="C174" s="259" t="s">
        <v>1548</v>
      </c>
      <c r="D174" s="259"/>
      <c r="E174" s="259"/>
      <c r="F174" s="280" t="s">
        <v>1535</v>
      </c>
      <c r="G174" s="259"/>
      <c r="H174" s="259" t="s">
        <v>1596</v>
      </c>
      <c r="I174" s="259" t="s">
        <v>1531</v>
      </c>
      <c r="J174" s="259">
        <v>50</v>
      </c>
      <c r="K174" s="305"/>
    </row>
    <row r="175" spans="2:11" s="1" customFormat="1" ht="15" customHeight="1">
      <c r="B175" s="282"/>
      <c r="C175" s="259" t="s">
        <v>1556</v>
      </c>
      <c r="D175" s="259"/>
      <c r="E175" s="259"/>
      <c r="F175" s="280" t="s">
        <v>1535</v>
      </c>
      <c r="G175" s="259"/>
      <c r="H175" s="259" t="s">
        <v>1596</v>
      </c>
      <c r="I175" s="259" t="s">
        <v>1531</v>
      </c>
      <c r="J175" s="259">
        <v>50</v>
      </c>
      <c r="K175" s="305"/>
    </row>
    <row r="176" spans="2:11" s="1" customFormat="1" ht="15" customHeight="1">
      <c r="B176" s="282"/>
      <c r="C176" s="259" t="s">
        <v>1554</v>
      </c>
      <c r="D176" s="259"/>
      <c r="E176" s="259"/>
      <c r="F176" s="280" t="s">
        <v>1535</v>
      </c>
      <c r="G176" s="259"/>
      <c r="H176" s="259" t="s">
        <v>1596</v>
      </c>
      <c r="I176" s="259" t="s">
        <v>1531</v>
      </c>
      <c r="J176" s="259">
        <v>50</v>
      </c>
      <c r="K176" s="305"/>
    </row>
    <row r="177" spans="2:11" s="1" customFormat="1" ht="15" customHeight="1">
      <c r="B177" s="282"/>
      <c r="C177" s="259" t="s">
        <v>118</v>
      </c>
      <c r="D177" s="259"/>
      <c r="E177" s="259"/>
      <c r="F177" s="280" t="s">
        <v>1529</v>
      </c>
      <c r="G177" s="259"/>
      <c r="H177" s="259" t="s">
        <v>1597</v>
      </c>
      <c r="I177" s="259" t="s">
        <v>1598</v>
      </c>
      <c r="J177" s="259"/>
      <c r="K177" s="305"/>
    </row>
    <row r="178" spans="2:11" s="1" customFormat="1" ht="15" customHeight="1">
      <c r="B178" s="282"/>
      <c r="C178" s="259" t="s">
        <v>59</v>
      </c>
      <c r="D178" s="259"/>
      <c r="E178" s="259"/>
      <c r="F178" s="280" t="s">
        <v>1529</v>
      </c>
      <c r="G178" s="259"/>
      <c r="H178" s="259" t="s">
        <v>1599</v>
      </c>
      <c r="I178" s="259" t="s">
        <v>1600</v>
      </c>
      <c r="J178" s="259">
        <v>1</v>
      </c>
      <c r="K178" s="305"/>
    </row>
    <row r="179" spans="2:11" s="1" customFormat="1" ht="15" customHeight="1">
      <c r="B179" s="282"/>
      <c r="C179" s="259" t="s">
        <v>55</v>
      </c>
      <c r="D179" s="259"/>
      <c r="E179" s="259"/>
      <c r="F179" s="280" t="s">
        <v>1529</v>
      </c>
      <c r="G179" s="259"/>
      <c r="H179" s="259" t="s">
        <v>1601</v>
      </c>
      <c r="I179" s="259" t="s">
        <v>1531</v>
      </c>
      <c r="J179" s="259">
        <v>20</v>
      </c>
      <c r="K179" s="305"/>
    </row>
    <row r="180" spans="2:11" s="1" customFormat="1" ht="15" customHeight="1">
      <c r="B180" s="282"/>
      <c r="C180" s="259" t="s">
        <v>56</v>
      </c>
      <c r="D180" s="259"/>
      <c r="E180" s="259"/>
      <c r="F180" s="280" t="s">
        <v>1529</v>
      </c>
      <c r="G180" s="259"/>
      <c r="H180" s="259" t="s">
        <v>1602</v>
      </c>
      <c r="I180" s="259" t="s">
        <v>1531</v>
      </c>
      <c r="J180" s="259">
        <v>255</v>
      </c>
      <c r="K180" s="305"/>
    </row>
    <row r="181" spans="2:11" s="1" customFormat="1" ht="15" customHeight="1">
      <c r="B181" s="282"/>
      <c r="C181" s="259" t="s">
        <v>119</v>
      </c>
      <c r="D181" s="259"/>
      <c r="E181" s="259"/>
      <c r="F181" s="280" t="s">
        <v>1529</v>
      </c>
      <c r="G181" s="259"/>
      <c r="H181" s="259" t="s">
        <v>1493</v>
      </c>
      <c r="I181" s="259" t="s">
        <v>1531</v>
      </c>
      <c r="J181" s="259">
        <v>10</v>
      </c>
      <c r="K181" s="305"/>
    </row>
    <row r="182" spans="2:11" s="1" customFormat="1" ht="15" customHeight="1">
      <c r="B182" s="282"/>
      <c r="C182" s="259" t="s">
        <v>120</v>
      </c>
      <c r="D182" s="259"/>
      <c r="E182" s="259"/>
      <c r="F182" s="280" t="s">
        <v>1529</v>
      </c>
      <c r="G182" s="259"/>
      <c r="H182" s="259" t="s">
        <v>1603</v>
      </c>
      <c r="I182" s="259" t="s">
        <v>1564</v>
      </c>
      <c r="J182" s="259"/>
      <c r="K182" s="305"/>
    </row>
    <row r="183" spans="2:11" s="1" customFormat="1" ht="15" customHeight="1">
      <c r="B183" s="282"/>
      <c r="C183" s="259" t="s">
        <v>1604</v>
      </c>
      <c r="D183" s="259"/>
      <c r="E183" s="259"/>
      <c r="F183" s="280" t="s">
        <v>1529</v>
      </c>
      <c r="G183" s="259"/>
      <c r="H183" s="259" t="s">
        <v>1605</v>
      </c>
      <c r="I183" s="259" t="s">
        <v>1564</v>
      </c>
      <c r="J183" s="259"/>
      <c r="K183" s="305"/>
    </row>
    <row r="184" spans="2:11" s="1" customFormat="1" ht="15" customHeight="1">
      <c r="B184" s="282"/>
      <c r="C184" s="259" t="s">
        <v>1593</v>
      </c>
      <c r="D184" s="259"/>
      <c r="E184" s="259"/>
      <c r="F184" s="280" t="s">
        <v>1529</v>
      </c>
      <c r="G184" s="259"/>
      <c r="H184" s="259" t="s">
        <v>1606</v>
      </c>
      <c r="I184" s="259" t="s">
        <v>1564</v>
      </c>
      <c r="J184" s="259"/>
      <c r="K184" s="305"/>
    </row>
    <row r="185" spans="2:11" s="1" customFormat="1" ht="15" customHeight="1">
      <c r="B185" s="282"/>
      <c r="C185" s="259" t="s">
        <v>122</v>
      </c>
      <c r="D185" s="259"/>
      <c r="E185" s="259"/>
      <c r="F185" s="280" t="s">
        <v>1535</v>
      </c>
      <c r="G185" s="259"/>
      <c r="H185" s="259" t="s">
        <v>1607</v>
      </c>
      <c r="I185" s="259" t="s">
        <v>1531</v>
      </c>
      <c r="J185" s="259">
        <v>50</v>
      </c>
      <c r="K185" s="305"/>
    </row>
    <row r="186" spans="2:11" s="1" customFormat="1" ht="15" customHeight="1">
      <c r="B186" s="282"/>
      <c r="C186" s="259" t="s">
        <v>1608</v>
      </c>
      <c r="D186" s="259"/>
      <c r="E186" s="259"/>
      <c r="F186" s="280" t="s">
        <v>1535</v>
      </c>
      <c r="G186" s="259"/>
      <c r="H186" s="259" t="s">
        <v>1609</v>
      </c>
      <c r="I186" s="259" t="s">
        <v>1610</v>
      </c>
      <c r="J186" s="259"/>
      <c r="K186" s="305"/>
    </row>
    <row r="187" spans="2:11" s="1" customFormat="1" ht="15" customHeight="1">
      <c r="B187" s="282"/>
      <c r="C187" s="259" t="s">
        <v>1611</v>
      </c>
      <c r="D187" s="259"/>
      <c r="E187" s="259"/>
      <c r="F187" s="280" t="s">
        <v>1535</v>
      </c>
      <c r="G187" s="259"/>
      <c r="H187" s="259" t="s">
        <v>1612</v>
      </c>
      <c r="I187" s="259" t="s">
        <v>1610</v>
      </c>
      <c r="J187" s="259"/>
      <c r="K187" s="305"/>
    </row>
    <row r="188" spans="2:11" s="1" customFormat="1" ht="15" customHeight="1">
      <c r="B188" s="282"/>
      <c r="C188" s="259" t="s">
        <v>1613</v>
      </c>
      <c r="D188" s="259"/>
      <c r="E188" s="259"/>
      <c r="F188" s="280" t="s">
        <v>1535</v>
      </c>
      <c r="G188" s="259"/>
      <c r="H188" s="259" t="s">
        <v>1614</v>
      </c>
      <c r="I188" s="259" t="s">
        <v>1610</v>
      </c>
      <c r="J188" s="259"/>
      <c r="K188" s="305"/>
    </row>
    <row r="189" spans="2:11" s="1" customFormat="1" ht="15" customHeight="1">
      <c r="B189" s="282"/>
      <c r="C189" s="318" t="s">
        <v>1615</v>
      </c>
      <c r="D189" s="259"/>
      <c r="E189" s="259"/>
      <c r="F189" s="280" t="s">
        <v>1535</v>
      </c>
      <c r="G189" s="259"/>
      <c r="H189" s="259" t="s">
        <v>1616</v>
      </c>
      <c r="I189" s="259" t="s">
        <v>1617</v>
      </c>
      <c r="J189" s="319" t="s">
        <v>1618</v>
      </c>
      <c r="K189" s="305"/>
    </row>
    <row r="190" spans="2:11" s="1" customFormat="1" ht="15" customHeight="1">
      <c r="B190" s="282"/>
      <c r="C190" s="318" t="s">
        <v>44</v>
      </c>
      <c r="D190" s="259"/>
      <c r="E190" s="259"/>
      <c r="F190" s="280" t="s">
        <v>1529</v>
      </c>
      <c r="G190" s="259"/>
      <c r="H190" s="256" t="s">
        <v>1619</v>
      </c>
      <c r="I190" s="259" t="s">
        <v>1620</v>
      </c>
      <c r="J190" s="259"/>
      <c r="K190" s="305"/>
    </row>
    <row r="191" spans="2:11" s="1" customFormat="1" ht="15" customHeight="1">
      <c r="B191" s="282"/>
      <c r="C191" s="318" t="s">
        <v>1621</v>
      </c>
      <c r="D191" s="259"/>
      <c r="E191" s="259"/>
      <c r="F191" s="280" t="s">
        <v>1529</v>
      </c>
      <c r="G191" s="259"/>
      <c r="H191" s="259" t="s">
        <v>1622</v>
      </c>
      <c r="I191" s="259" t="s">
        <v>1564</v>
      </c>
      <c r="J191" s="259"/>
      <c r="K191" s="305"/>
    </row>
    <row r="192" spans="2:11" s="1" customFormat="1" ht="15" customHeight="1">
      <c r="B192" s="282"/>
      <c r="C192" s="318" t="s">
        <v>1623</v>
      </c>
      <c r="D192" s="259"/>
      <c r="E192" s="259"/>
      <c r="F192" s="280" t="s">
        <v>1529</v>
      </c>
      <c r="G192" s="259"/>
      <c r="H192" s="259" t="s">
        <v>1624</v>
      </c>
      <c r="I192" s="259" t="s">
        <v>1564</v>
      </c>
      <c r="J192" s="259"/>
      <c r="K192" s="305"/>
    </row>
    <row r="193" spans="2:11" s="1" customFormat="1" ht="15" customHeight="1">
      <c r="B193" s="282"/>
      <c r="C193" s="318" t="s">
        <v>1625</v>
      </c>
      <c r="D193" s="259"/>
      <c r="E193" s="259"/>
      <c r="F193" s="280" t="s">
        <v>1535</v>
      </c>
      <c r="G193" s="259"/>
      <c r="H193" s="259" t="s">
        <v>1626</v>
      </c>
      <c r="I193" s="259" t="s">
        <v>1564</v>
      </c>
      <c r="J193" s="259"/>
      <c r="K193" s="305"/>
    </row>
    <row r="194" spans="2:11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pans="2:11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pans="2:11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s="1" customFormat="1" ht="21">
      <c r="B199" s="251"/>
      <c r="C199" s="379" t="s">
        <v>1627</v>
      </c>
      <c r="D199" s="379"/>
      <c r="E199" s="379"/>
      <c r="F199" s="379"/>
      <c r="G199" s="379"/>
      <c r="H199" s="379"/>
      <c r="I199" s="379"/>
      <c r="J199" s="379"/>
      <c r="K199" s="252"/>
    </row>
    <row r="200" spans="2:11" s="1" customFormat="1" ht="25.5" customHeight="1">
      <c r="B200" s="251"/>
      <c r="C200" s="321" t="s">
        <v>1628</v>
      </c>
      <c r="D200" s="321"/>
      <c r="E200" s="321"/>
      <c r="F200" s="321" t="s">
        <v>1629</v>
      </c>
      <c r="G200" s="322"/>
      <c r="H200" s="380" t="s">
        <v>1630</v>
      </c>
      <c r="I200" s="380"/>
      <c r="J200" s="380"/>
      <c r="K200" s="252"/>
    </row>
    <row r="201" spans="2:1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pans="2:11" s="1" customFormat="1" ht="15" customHeight="1">
      <c r="B202" s="282"/>
      <c r="C202" s="259" t="s">
        <v>1620</v>
      </c>
      <c r="D202" s="259"/>
      <c r="E202" s="259"/>
      <c r="F202" s="280" t="s">
        <v>45</v>
      </c>
      <c r="G202" s="259"/>
      <c r="H202" s="381" t="s">
        <v>1631</v>
      </c>
      <c r="I202" s="381"/>
      <c r="J202" s="381"/>
      <c r="K202" s="305"/>
    </row>
    <row r="203" spans="2:11" s="1" customFormat="1" ht="15" customHeight="1">
      <c r="B203" s="282"/>
      <c r="C203" s="259"/>
      <c r="D203" s="259"/>
      <c r="E203" s="259"/>
      <c r="F203" s="280" t="s">
        <v>46</v>
      </c>
      <c r="G203" s="259"/>
      <c r="H203" s="381" t="s">
        <v>1632</v>
      </c>
      <c r="I203" s="381"/>
      <c r="J203" s="381"/>
      <c r="K203" s="305"/>
    </row>
    <row r="204" spans="2:11" s="1" customFormat="1" ht="15" customHeight="1">
      <c r="B204" s="282"/>
      <c r="C204" s="259"/>
      <c r="D204" s="259"/>
      <c r="E204" s="259"/>
      <c r="F204" s="280" t="s">
        <v>49</v>
      </c>
      <c r="G204" s="259"/>
      <c r="H204" s="381" t="s">
        <v>1633</v>
      </c>
      <c r="I204" s="381"/>
      <c r="J204" s="381"/>
      <c r="K204" s="305"/>
    </row>
    <row r="205" spans="2:11" s="1" customFormat="1" ht="15" customHeight="1">
      <c r="B205" s="282"/>
      <c r="C205" s="259"/>
      <c r="D205" s="259"/>
      <c r="E205" s="259"/>
      <c r="F205" s="280" t="s">
        <v>47</v>
      </c>
      <c r="G205" s="259"/>
      <c r="H205" s="381" t="s">
        <v>1634</v>
      </c>
      <c r="I205" s="381"/>
      <c r="J205" s="381"/>
      <c r="K205" s="305"/>
    </row>
    <row r="206" spans="2:11" s="1" customFormat="1" ht="15" customHeight="1">
      <c r="B206" s="282"/>
      <c r="C206" s="259"/>
      <c r="D206" s="259"/>
      <c r="E206" s="259"/>
      <c r="F206" s="280" t="s">
        <v>48</v>
      </c>
      <c r="G206" s="259"/>
      <c r="H206" s="381" t="s">
        <v>1635</v>
      </c>
      <c r="I206" s="381"/>
      <c r="J206" s="381"/>
      <c r="K206" s="305"/>
    </row>
    <row r="207" spans="2:11" s="1" customFormat="1" ht="15" customHeight="1">
      <c r="B207" s="282"/>
      <c r="C207" s="259"/>
      <c r="D207" s="259"/>
      <c r="E207" s="259"/>
      <c r="F207" s="280"/>
      <c r="G207" s="259"/>
      <c r="H207" s="259"/>
      <c r="I207" s="259"/>
      <c r="J207" s="259"/>
      <c r="K207" s="305"/>
    </row>
    <row r="208" spans="2:11" s="1" customFormat="1" ht="15" customHeight="1">
      <c r="B208" s="282"/>
      <c r="C208" s="259" t="s">
        <v>1576</v>
      </c>
      <c r="D208" s="259"/>
      <c r="E208" s="259"/>
      <c r="F208" s="280" t="s">
        <v>81</v>
      </c>
      <c r="G208" s="259"/>
      <c r="H208" s="381" t="s">
        <v>1636</v>
      </c>
      <c r="I208" s="381"/>
      <c r="J208" s="381"/>
      <c r="K208" s="305"/>
    </row>
    <row r="209" spans="2:11" s="1" customFormat="1" ht="15" customHeight="1">
      <c r="B209" s="282"/>
      <c r="C209" s="259"/>
      <c r="D209" s="259"/>
      <c r="E209" s="259"/>
      <c r="F209" s="280" t="s">
        <v>1473</v>
      </c>
      <c r="G209" s="259"/>
      <c r="H209" s="381" t="s">
        <v>1474</v>
      </c>
      <c r="I209" s="381"/>
      <c r="J209" s="381"/>
      <c r="K209" s="305"/>
    </row>
    <row r="210" spans="2:11" s="1" customFormat="1" ht="15" customHeight="1">
      <c r="B210" s="282"/>
      <c r="C210" s="259"/>
      <c r="D210" s="259"/>
      <c r="E210" s="259"/>
      <c r="F210" s="280" t="s">
        <v>1471</v>
      </c>
      <c r="G210" s="259"/>
      <c r="H210" s="381" t="s">
        <v>1637</v>
      </c>
      <c r="I210" s="381"/>
      <c r="J210" s="381"/>
      <c r="K210" s="305"/>
    </row>
    <row r="211" spans="2:11" s="1" customFormat="1" ht="15" customHeight="1">
      <c r="B211" s="323"/>
      <c r="C211" s="259"/>
      <c r="D211" s="259"/>
      <c r="E211" s="259"/>
      <c r="F211" s="280" t="s">
        <v>1475</v>
      </c>
      <c r="G211" s="318"/>
      <c r="H211" s="382" t="s">
        <v>95</v>
      </c>
      <c r="I211" s="382"/>
      <c r="J211" s="382"/>
      <c r="K211" s="324"/>
    </row>
    <row r="212" spans="2:11" s="1" customFormat="1" ht="15" customHeight="1">
      <c r="B212" s="323"/>
      <c r="C212" s="259"/>
      <c r="D212" s="259"/>
      <c r="E212" s="259"/>
      <c r="F212" s="280" t="s">
        <v>1476</v>
      </c>
      <c r="G212" s="318"/>
      <c r="H212" s="382" t="s">
        <v>1638</v>
      </c>
      <c r="I212" s="382"/>
      <c r="J212" s="382"/>
      <c r="K212" s="324"/>
    </row>
    <row r="213" spans="2:11" s="1" customFormat="1" ht="15" customHeight="1">
      <c r="B213" s="323"/>
      <c r="C213" s="259"/>
      <c r="D213" s="259"/>
      <c r="E213" s="259"/>
      <c r="F213" s="280"/>
      <c r="G213" s="318"/>
      <c r="H213" s="309"/>
      <c r="I213" s="309"/>
      <c r="J213" s="309"/>
      <c r="K213" s="324"/>
    </row>
    <row r="214" spans="2:11" s="1" customFormat="1" ht="15" customHeight="1">
      <c r="B214" s="323"/>
      <c r="C214" s="259" t="s">
        <v>1600</v>
      </c>
      <c r="D214" s="259"/>
      <c r="E214" s="259"/>
      <c r="F214" s="280">
        <v>1</v>
      </c>
      <c r="G214" s="318"/>
      <c r="H214" s="382" t="s">
        <v>1639</v>
      </c>
      <c r="I214" s="382"/>
      <c r="J214" s="382"/>
      <c r="K214" s="324"/>
    </row>
    <row r="215" spans="2:11" s="1" customFormat="1" ht="15" customHeight="1">
      <c r="B215" s="323"/>
      <c r="C215" s="259"/>
      <c r="D215" s="259"/>
      <c r="E215" s="259"/>
      <c r="F215" s="280">
        <v>2</v>
      </c>
      <c r="G215" s="318"/>
      <c r="H215" s="382" t="s">
        <v>1640</v>
      </c>
      <c r="I215" s="382"/>
      <c r="J215" s="382"/>
      <c r="K215" s="324"/>
    </row>
    <row r="216" spans="2:11" s="1" customFormat="1" ht="15" customHeight="1">
      <c r="B216" s="323"/>
      <c r="C216" s="259"/>
      <c r="D216" s="259"/>
      <c r="E216" s="259"/>
      <c r="F216" s="280">
        <v>3</v>
      </c>
      <c r="G216" s="318"/>
      <c r="H216" s="382" t="s">
        <v>1641</v>
      </c>
      <c r="I216" s="382"/>
      <c r="J216" s="382"/>
      <c r="K216" s="324"/>
    </row>
    <row r="217" spans="2:11" s="1" customFormat="1" ht="15" customHeight="1">
      <c r="B217" s="323"/>
      <c r="C217" s="259"/>
      <c r="D217" s="259"/>
      <c r="E217" s="259"/>
      <c r="F217" s="280">
        <v>4</v>
      </c>
      <c r="G217" s="318"/>
      <c r="H217" s="382" t="s">
        <v>1642</v>
      </c>
      <c r="I217" s="382"/>
      <c r="J217" s="382"/>
      <c r="K217" s="324"/>
    </row>
    <row r="218" spans="2:11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Stavební část</vt:lpstr>
      <vt:lpstr>02 - Zdravotně technické ...</vt:lpstr>
      <vt:lpstr>03 - Vzduchotechnika</vt:lpstr>
      <vt:lpstr>04 - Elektroinstalace</vt:lpstr>
      <vt:lpstr>05 - Vedlejší a ostatní n...</vt:lpstr>
      <vt:lpstr>Pokyny pro vyplnění</vt:lpstr>
      <vt:lpstr>'01 - Stavební část'!Názvy_tisku</vt:lpstr>
      <vt:lpstr>'02 - Zdravotně technické ...'!Názvy_tisku</vt:lpstr>
      <vt:lpstr>'03 - Vzduchotechnika'!Názvy_tisku</vt:lpstr>
      <vt:lpstr>'04 - Elektroinstalace'!Názvy_tisku</vt:lpstr>
      <vt:lpstr>'05 - Vedlejší a ostatní n...'!Názvy_tisku</vt:lpstr>
      <vt:lpstr>'Rekapitulace stavby'!Názvy_tisku</vt:lpstr>
      <vt:lpstr>'01 - Stavební část'!Oblast_tisku</vt:lpstr>
      <vt:lpstr>'02 - Zdravotně technické ...'!Oblast_tisku</vt:lpstr>
      <vt:lpstr>'03 - Vzduchotechnika'!Oblast_tisku</vt:lpstr>
      <vt:lpstr>'04 - Elektroinstalace'!Oblast_tisku</vt:lpstr>
      <vt:lpstr>'05 -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mklucho</cp:lastModifiedBy>
  <dcterms:created xsi:type="dcterms:W3CDTF">2021-08-07T17:26:17Z</dcterms:created>
  <dcterms:modified xsi:type="dcterms:W3CDTF">2021-08-12T05:09:15Z</dcterms:modified>
</cp:coreProperties>
</file>