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!Data!\2019\9203-25 TV19-032zmA -  Přemístění veřejných WC na autobusový terminál v Ostrově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ZTI" sheetId="3" r:id="rId3"/>
    <sheet name="C - Elektročást" sheetId="4" r:id="rId4"/>
    <sheet name="D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 - Stavební část'!$C$128:$K$370</definedName>
    <definedName name="_xlnm.Print_Area" localSheetId="1">'A - Stavební část'!$C$82:$J$110,'A - Stavební část'!$C$116:$K$370</definedName>
    <definedName name="_xlnm.Print_Titles" localSheetId="1">'A - Stavební část'!$128:$128</definedName>
    <definedName name="_xlnm._FilterDatabase" localSheetId="2" hidden="1">'B - ZTI'!$C$129:$K$494</definedName>
    <definedName name="_xlnm.Print_Area" localSheetId="2">'B - ZTI'!$C$82:$J$111,'B - ZTI'!$C$117:$K$494</definedName>
    <definedName name="_xlnm.Print_Titles" localSheetId="2">'B - ZTI'!$129:$129</definedName>
    <definedName name="_xlnm._FilterDatabase" localSheetId="3" hidden="1">'C - Elektročást'!$C$116:$K$119</definedName>
    <definedName name="_xlnm.Print_Area" localSheetId="3">'C - Elektročást'!$C$82:$J$98,'C - Elektročást'!$C$104:$K$119</definedName>
    <definedName name="_xlnm.Print_Titles" localSheetId="3">'C - Elektročást'!$116:$116</definedName>
    <definedName name="_xlnm._FilterDatabase" localSheetId="4" hidden="1">'D - VRN'!$C$116:$K$137</definedName>
    <definedName name="_xlnm.Print_Area" localSheetId="4">'D - VRN'!$C$82:$J$98,'D - VRN'!$C$104:$K$137</definedName>
    <definedName name="_xlnm.Print_Titles" localSheetId="4">'D - VRN'!$116:$116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85"/>
  <c i="4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494"/>
  <c r="BH494"/>
  <c r="BG494"/>
  <c r="BF494"/>
  <c r="T494"/>
  <c r="T493"/>
  <c r="R494"/>
  <c r="R493"/>
  <c r="P494"/>
  <c r="P493"/>
  <c r="BI492"/>
  <c r="BH492"/>
  <c r="BG492"/>
  <c r="BF492"/>
  <c r="T492"/>
  <c r="R492"/>
  <c r="P492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61"/>
  <c r="BH461"/>
  <c r="BG461"/>
  <c r="BF461"/>
  <c r="T461"/>
  <c r="R461"/>
  <c r="P461"/>
  <c r="BI458"/>
  <c r="BH458"/>
  <c r="BG458"/>
  <c r="BF458"/>
  <c r="T458"/>
  <c r="R458"/>
  <c r="P458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3"/>
  <c r="BH433"/>
  <c r="BG433"/>
  <c r="BF433"/>
  <c r="T433"/>
  <c r="R433"/>
  <c r="P433"/>
  <c r="BI432"/>
  <c r="BH432"/>
  <c r="BG432"/>
  <c r="BF432"/>
  <c r="T432"/>
  <c r="R432"/>
  <c r="P432"/>
  <c r="BI428"/>
  <c r="BH428"/>
  <c r="BG428"/>
  <c r="BF428"/>
  <c r="T428"/>
  <c r="R428"/>
  <c r="P428"/>
  <c r="BI427"/>
  <c r="BH427"/>
  <c r="BG427"/>
  <c r="BF427"/>
  <c r="T427"/>
  <c r="R427"/>
  <c r="P427"/>
  <c r="BI419"/>
  <c r="BH419"/>
  <c r="BG419"/>
  <c r="BF419"/>
  <c r="T419"/>
  <c r="T418"/>
  <c r="R419"/>
  <c r="R418"/>
  <c r="P419"/>
  <c r="P418"/>
  <c r="BI415"/>
  <c r="BH415"/>
  <c r="BG415"/>
  <c r="BF415"/>
  <c r="T415"/>
  <c r="R415"/>
  <c r="P415"/>
  <c r="BI414"/>
  <c r="BH414"/>
  <c r="BG414"/>
  <c r="BF414"/>
  <c r="T414"/>
  <c r="R414"/>
  <c r="P414"/>
  <c r="BI411"/>
  <c r="BH411"/>
  <c r="BG411"/>
  <c r="BF411"/>
  <c r="T411"/>
  <c r="R411"/>
  <c r="P411"/>
  <c r="BI410"/>
  <c r="BH410"/>
  <c r="BG410"/>
  <c r="BF410"/>
  <c r="T410"/>
  <c r="R410"/>
  <c r="P410"/>
  <c r="BI406"/>
  <c r="BH406"/>
  <c r="BG406"/>
  <c r="BF406"/>
  <c r="T406"/>
  <c r="R406"/>
  <c r="P406"/>
  <c r="BI405"/>
  <c r="BH405"/>
  <c r="BG405"/>
  <c r="BF405"/>
  <c r="T405"/>
  <c r="R405"/>
  <c r="P405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2"/>
  <c r="BH392"/>
  <c r="BG392"/>
  <c r="BF392"/>
  <c r="T392"/>
  <c r="R392"/>
  <c r="P392"/>
  <c r="BI384"/>
  <c r="BH384"/>
  <c r="BG384"/>
  <c r="BF384"/>
  <c r="T384"/>
  <c r="R384"/>
  <c r="P384"/>
  <c r="BI370"/>
  <c r="BH370"/>
  <c r="BG370"/>
  <c r="BF370"/>
  <c r="T370"/>
  <c r="R370"/>
  <c r="P370"/>
  <c r="BI369"/>
  <c r="BH369"/>
  <c r="BG369"/>
  <c r="BF369"/>
  <c r="T369"/>
  <c r="R369"/>
  <c r="P369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T328"/>
  <c r="R329"/>
  <c r="R328"/>
  <c r="P329"/>
  <c r="P32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7"/>
  <c r="BH227"/>
  <c r="BG227"/>
  <c r="BF227"/>
  <c r="T227"/>
  <c r="T226"/>
  <c r="R227"/>
  <c r="R226"/>
  <c r="P227"/>
  <c r="P226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0"/>
  <c r="BH200"/>
  <c r="BG200"/>
  <c r="BF200"/>
  <c r="T200"/>
  <c r="R200"/>
  <c r="P200"/>
  <c r="BI192"/>
  <c r="BH192"/>
  <c r="BG192"/>
  <c r="BF192"/>
  <c r="T192"/>
  <c r="R192"/>
  <c r="P192"/>
  <c r="BI180"/>
  <c r="BH180"/>
  <c r="BG180"/>
  <c r="BF180"/>
  <c r="T180"/>
  <c r="R180"/>
  <c r="P180"/>
  <c r="BI176"/>
  <c r="BH176"/>
  <c r="BG176"/>
  <c r="BF176"/>
  <c r="T176"/>
  <c r="R176"/>
  <c r="P17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38"/>
  <c r="BH138"/>
  <c r="BG138"/>
  <c r="BF138"/>
  <c r="T138"/>
  <c r="R138"/>
  <c r="P138"/>
  <c r="BI134"/>
  <c r="BH134"/>
  <c r="BG134"/>
  <c r="BF134"/>
  <c r="T134"/>
  <c r="R134"/>
  <c r="P134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2" r="J37"/>
  <c r="J36"/>
  <c i="1" r="AY95"/>
  <c i="2" r="J35"/>
  <c i="1" r="AX95"/>
  <c i="2" r="BI368"/>
  <c r="BH368"/>
  <c r="BG368"/>
  <c r="BF368"/>
  <c r="T368"/>
  <c r="R368"/>
  <c r="P368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T283"/>
  <c r="R284"/>
  <c r="R283"/>
  <c r="P284"/>
  <c r="P283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1" r="L90"/>
  <c r="AM90"/>
  <c r="AM89"/>
  <c r="L89"/>
  <c r="AM87"/>
  <c r="L87"/>
  <c r="L85"/>
  <c r="L84"/>
  <c i="5" r="J137"/>
  <c r="BK136"/>
  <c r="J135"/>
  <c r="J132"/>
  <c r="BK131"/>
  <c r="BK130"/>
  <c r="J129"/>
  <c r="J125"/>
  <c r="BK120"/>
  <c r="BK119"/>
  <c i="3" r="J494"/>
  <c r="BK492"/>
  <c r="BK491"/>
  <c r="BK488"/>
  <c r="J485"/>
  <c r="BK461"/>
  <c r="BK452"/>
  <c r="J443"/>
  <c r="BK440"/>
  <c r="J439"/>
  <c r="J438"/>
  <c r="BK437"/>
  <c r="BK433"/>
  <c r="J427"/>
  <c r="J415"/>
  <c r="BK411"/>
  <c r="BK406"/>
  <c r="J405"/>
  <c r="BK402"/>
  <c r="J400"/>
  <c r="J384"/>
  <c r="BK370"/>
  <c r="J364"/>
  <c r="J356"/>
  <c r="BK353"/>
  <c r="BK352"/>
  <c r="BK342"/>
  <c r="J337"/>
  <c r="BK333"/>
  <c r="BK324"/>
  <c r="BK321"/>
  <c r="J320"/>
  <c r="J309"/>
  <c r="J305"/>
  <c r="BK301"/>
  <c r="BK286"/>
  <c r="J269"/>
  <c r="BK264"/>
  <c r="BK261"/>
  <c r="BK257"/>
  <c r="J249"/>
  <c r="J243"/>
  <c r="J227"/>
  <c r="BK222"/>
  <c r="BK214"/>
  <c r="BK210"/>
  <c r="J208"/>
  <c r="BK207"/>
  <c r="BK163"/>
  <c r="BK158"/>
  <c r="J157"/>
  <c r="BK156"/>
  <c r="BK149"/>
  <c i="2" r="BK362"/>
  <c r="J358"/>
  <c r="BK355"/>
  <c r="BK345"/>
  <c r="BK339"/>
  <c r="J338"/>
  <c r="BK337"/>
  <c r="J336"/>
  <c r="J333"/>
  <c r="J324"/>
  <c r="J322"/>
  <c r="BK314"/>
  <c r="J303"/>
  <c r="J300"/>
  <c r="BK284"/>
  <c r="J279"/>
  <c r="BK275"/>
  <c r="J271"/>
  <c r="J266"/>
  <c r="BK260"/>
  <c r="J258"/>
  <c r="BK249"/>
  <c r="J240"/>
  <c r="J226"/>
  <c r="BK215"/>
  <c r="J212"/>
  <c r="J195"/>
  <c r="J187"/>
  <c r="J183"/>
  <c r="J179"/>
  <c r="J156"/>
  <c r="BK150"/>
  <c r="J138"/>
  <c i="1" r="AS94"/>
  <c i="5" r="BK137"/>
  <c r="J136"/>
  <c r="BK135"/>
  <c r="BK132"/>
  <c r="J131"/>
  <c r="BK129"/>
  <c r="BK125"/>
  <c r="BK121"/>
  <c r="J120"/>
  <c i="4" r="J119"/>
  <c i="3" r="BK494"/>
  <c r="J492"/>
  <c r="J491"/>
  <c r="J488"/>
  <c r="BK485"/>
  <c r="J482"/>
  <c r="J458"/>
  <c r="J447"/>
  <c r="BK438"/>
  <c r="J433"/>
  <c r="BK432"/>
  <c r="J428"/>
  <c r="BK427"/>
  <c r="BK419"/>
  <c r="BK415"/>
  <c r="J414"/>
  <c r="J411"/>
  <c r="BK410"/>
  <c r="BK405"/>
  <c r="J402"/>
  <c r="J399"/>
  <c r="J360"/>
  <c r="J353"/>
  <c r="J352"/>
  <c r="BK350"/>
  <c r="BK346"/>
  <c r="BK329"/>
  <c r="J327"/>
  <c r="BK320"/>
  <c r="J313"/>
  <c r="BK305"/>
  <c r="J301"/>
  <c r="BK282"/>
  <c r="BK249"/>
  <c r="J234"/>
  <c r="BK227"/>
  <c r="J222"/>
  <c r="BK219"/>
  <c r="BK218"/>
  <c r="J214"/>
  <c r="J213"/>
  <c r="J210"/>
  <c r="J207"/>
  <c r="BK200"/>
  <c r="BK160"/>
  <c r="J158"/>
  <c r="J149"/>
  <c r="BK145"/>
  <c r="BK138"/>
  <c r="J134"/>
  <c i="2" r="J362"/>
  <c r="BK361"/>
  <c r="BK358"/>
  <c r="J355"/>
  <c r="BK354"/>
  <c r="J353"/>
  <c r="J345"/>
  <c r="BK330"/>
  <c r="J326"/>
  <c r="BK325"/>
  <c r="BK324"/>
  <c r="BK322"/>
  <c r="J319"/>
  <c r="J314"/>
  <c r="BK303"/>
  <c r="BK300"/>
  <c r="BK293"/>
  <c r="J290"/>
  <c r="BK282"/>
  <c r="J275"/>
  <c r="BK270"/>
  <c r="J269"/>
  <c r="J259"/>
  <c r="BK246"/>
  <c r="J243"/>
  <c r="J229"/>
  <c r="BK223"/>
  <c r="BK217"/>
  <c r="J214"/>
  <c r="BK212"/>
  <c r="J206"/>
  <c r="BK195"/>
  <c r="J175"/>
  <c r="BK138"/>
  <c r="BK132"/>
  <c i="5" r="J130"/>
  <c r="J121"/>
  <c r="J119"/>
  <c i="4" r="BK119"/>
  <c i="3" r="BK482"/>
  <c r="J461"/>
  <c r="BK458"/>
  <c r="J452"/>
  <c r="BK447"/>
  <c r="BK443"/>
  <c r="J440"/>
  <c r="BK439"/>
  <c r="J437"/>
  <c r="J432"/>
  <c r="BK428"/>
  <c r="J419"/>
  <c r="BK414"/>
  <c r="J410"/>
  <c r="J406"/>
  <c r="BK400"/>
  <c r="BK399"/>
  <c r="BK392"/>
  <c r="BK384"/>
  <c r="J369"/>
  <c r="BK351"/>
  <c r="J350"/>
  <c r="J346"/>
  <c r="BK337"/>
  <c r="J329"/>
  <c r="BK327"/>
  <c r="J321"/>
  <c r="BK316"/>
  <c r="BK309"/>
  <c r="BK290"/>
  <c r="J282"/>
  <c r="BK274"/>
  <c r="BK269"/>
  <c r="J264"/>
  <c r="J257"/>
  <c r="BK243"/>
  <c r="J242"/>
  <c r="BK241"/>
  <c r="BK240"/>
  <c r="BK237"/>
  <c r="BK234"/>
  <c r="J223"/>
  <c r="J218"/>
  <c r="BK213"/>
  <c r="J192"/>
  <c r="BK180"/>
  <c r="J176"/>
  <c r="J163"/>
  <c r="J160"/>
  <c r="BK159"/>
  <c r="BK157"/>
  <c r="J156"/>
  <c i="2" r="J361"/>
  <c r="J354"/>
  <c r="BK352"/>
  <c r="J349"/>
  <c r="J339"/>
  <c r="BK336"/>
  <c r="J330"/>
  <c r="BK326"/>
  <c r="J325"/>
  <c r="BK319"/>
  <c r="BK316"/>
  <c r="BK306"/>
  <c r="J293"/>
  <c r="BK290"/>
  <c r="BK287"/>
  <c r="J272"/>
  <c r="BK271"/>
  <c r="J270"/>
  <c r="BK269"/>
  <c r="BK266"/>
  <c r="J260"/>
  <c r="BK259"/>
  <c r="BK258"/>
  <c r="BK254"/>
  <c r="J246"/>
  <c r="J234"/>
  <c r="BK229"/>
  <c r="BK226"/>
  <c r="BK206"/>
  <c r="BK201"/>
  <c r="BK184"/>
  <c r="BK183"/>
  <c r="J180"/>
  <c r="BK179"/>
  <c r="BK172"/>
  <c r="J169"/>
  <c r="J166"/>
  <c r="BK164"/>
  <c r="J163"/>
  <c r="BK156"/>
  <c r="J153"/>
  <c r="J150"/>
  <c r="BK145"/>
  <c r="J142"/>
  <c r="BK135"/>
  <c r="J132"/>
  <c i="3" r="J392"/>
  <c r="J370"/>
  <c r="BK369"/>
  <c r="BK364"/>
  <c r="BK360"/>
  <c r="BK356"/>
  <c r="J351"/>
  <c r="J342"/>
  <c r="J333"/>
  <c r="J324"/>
  <c r="J316"/>
  <c r="BK313"/>
  <c r="J290"/>
  <c r="J286"/>
  <c r="J274"/>
  <c r="J261"/>
  <c r="BK242"/>
  <c r="J241"/>
  <c r="J240"/>
  <c r="J237"/>
  <c r="BK223"/>
  <c r="J219"/>
  <c r="BK208"/>
  <c r="J200"/>
  <c r="BK192"/>
  <c r="J180"/>
  <c r="BK176"/>
  <c r="J159"/>
  <c r="J145"/>
  <c r="J138"/>
  <c r="BK134"/>
  <c i="2" r="BK368"/>
  <c r="J368"/>
  <c r="BK353"/>
  <c r="J352"/>
  <c r="BK349"/>
  <c r="BK338"/>
  <c r="J337"/>
  <c r="BK333"/>
  <c r="J316"/>
  <c r="J306"/>
  <c r="J287"/>
  <c r="J284"/>
  <c r="J282"/>
  <c r="BK279"/>
  <c r="BK272"/>
  <c r="J254"/>
  <c r="J249"/>
  <c r="BK243"/>
  <c r="BK240"/>
  <c r="BK234"/>
  <c r="J223"/>
  <c r="J217"/>
  <c r="J215"/>
  <c r="BK214"/>
  <c r="J201"/>
  <c r="BK187"/>
  <c r="J184"/>
  <c r="BK180"/>
  <c r="BK175"/>
  <c r="J172"/>
  <c r="BK169"/>
  <c r="BK166"/>
  <c r="J164"/>
  <c r="BK163"/>
  <c r="BK153"/>
  <c r="J145"/>
  <c r="BK142"/>
  <c r="J135"/>
  <c i="4" r="F37"/>
  <c i="1" r="BD97"/>
  <c i="4" r="F35"/>
  <c i="1" r="BB97"/>
  <c i="4" r="F36"/>
  <c i="1" r="BC97"/>
  <c i="4" r="F34"/>
  <c i="1" r="BA97"/>
  <c i="2" l="1" r="T131"/>
  <c r="T194"/>
  <c r="P216"/>
  <c r="R233"/>
  <c r="R248"/>
  <c r="T286"/>
  <c r="P315"/>
  <c r="R323"/>
  <c r="P348"/>
  <c r="BK131"/>
  <c r="BK194"/>
  <c r="J194"/>
  <c r="J99"/>
  <c r="BK216"/>
  <c r="J216"/>
  <c r="J101"/>
  <c r="BK233"/>
  <c r="J233"/>
  <c r="J102"/>
  <c r="T233"/>
  <c r="T248"/>
  <c r="BK286"/>
  <c r="J286"/>
  <c r="J106"/>
  <c r="BK315"/>
  <c r="J315"/>
  <c r="J107"/>
  <c r="T315"/>
  <c r="T323"/>
  <c r="R348"/>
  <c i="3" r="BK133"/>
  <c r="J133"/>
  <c r="J99"/>
  <c r="P133"/>
  <c r="BK233"/>
  <c r="J233"/>
  <c r="J101"/>
  <c r="R233"/>
  <c r="P260"/>
  <c r="BK319"/>
  <c r="J319"/>
  <c r="J103"/>
  <c r="BK332"/>
  <c r="T332"/>
  <c r="P426"/>
  <c i="2" r="R131"/>
  <c r="R194"/>
  <c r="BK213"/>
  <c r="J213"/>
  <c r="J100"/>
  <c r="P213"/>
  <c r="R213"/>
  <c r="T216"/>
  <c r="BK248"/>
  <c r="J248"/>
  <c r="J103"/>
  <c r="P286"/>
  <c r="R315"/>
  <c r="P323"/>
  <c r="T348"/>
  <c i="3" r="T133"/>
  <c r="P233"/>
  <c r="T233"/>
  <c r="T260"/>
  <c r="R319"/>
  <c r="R332"/>
  <c r="T426"/>
  <c i="5" r="BK118"/>
  <c r="J118"/>
  <c r="J97"/>
  <c r="T118"/>
  <c r="T117"/>
  <c i="2" r="P131"/>
  <c r="P194"/>
  <c r="T213"/>
  <c r="R216"/>
  <c r="P233"/>
  <c r="P248"/>
  <c r="R286"/>
  <c r="R285"/>
  <c r="BK323"/>
  <c r="J323"/>
  <c r="J108"/>
  <c r="BK348"/>
  <c r="J348"/>
  <c r="J109"/>
  <c i="3" r="R133"/>
  <c r="R132"/>
  <c r="R131"/>
  <c r="BK260"/>
  <c r="J260"/>
  <c r="J102"/>
  <c r="R260"/>
  <c r="P319"/>
  <c r="T319"/>
  <c r="P332"/>
  <c r="P331"/>
  <c r="P330"/>
  <c r="BK426"/>
  <c r="J426"/>
  <c r="J109"/>
  <c r="R426"/>
  <c i="5" r="P118"/>
  <c r="P117"/>
  <c i="1" r="AU98"/>
  <c i="5" r="R118"/>
  <c r="R117"/>
  <c i="2" r="F92"/>
  <c r="BE201"/>
  <c r="BE226"/>
  <c r="BE229"/>
  <c r="BE246"/>
  <c r="BE258"/>
  <c r="BE259"/>
  <c r="BE266"/>
  <c r="BE270"/>
  <c r="BE287"/>
  <c r="BE300"/>
  <c r="BE319"/>
  <c r="BE322"/>
  <c r="BE324"/>
  <c r="BE325"/>
  <c r="BE349"/>
  <c r="BE354"/>
  <c r="BE361"/>
  <c r="BE362"/>
  <c r="BE368"/>
  <c i="3" r="E85"/>
  <c r="J124"/>
  <c r="BE149"/>
  <c r="BE157"/>
  <c r="BE160"/>
  <c r="BE207"/>
  <c r="BE210"/>
  <c r="BE213"/>
  <c r="BE214"/>
  <c r="BE249"/>
  <c r="BE261"/>
  <c r="BE264"/>
  <c r="BE290"/>
  <c r="BE305"/>
  <c r="BE329"/>
  <c r="BE346"/>
  <c r="BE351"/>
  <c r="BE384"/>
  <c i="2" r="E85"/>
  <c r="BE138"/>
  <c r="BE175"/>
  <c r="BE187"/>
  <c r="BE212"/>
  <c r="BE214"/>
  <c r="BE217"/>
  <c r="BE223"/>
  <c r="BE240"/>
  <c r="BE272"/>
  <c r="BE279"/>
  <c r="BE293"/>
  <c r="BE303"/>
  <c r="BE314"/>
  <c r="BE336"/>
  <c r="BE353"/>
  <c r="BE355"/>
  <c i="3" r="F92"/>
  <c r="BE145"/>
  <c r="BE200"/>
  <c r="BE208"/>
  <c r="BE219"/>
  <c r="BE223"/>
  <c r="BE282"/>
  <c r="BE301"/>
  <c r="BE320"/>
  <c r="BE321"/>
  <c r="BE333"/>
  <c r="BE352"/>
  <c r="BE353"/>
  <c r="BE356"/>
  <c r="BE360"/>
  <c r="BE399"/>
  <c r="BE402"/>
  <c r="BE405"/>
  <c r="BE411"/>
  <c r="BE415"/>
  <c r="BE427"/>
  <c r="BE433"/>
  <c r="BE440"/>
  <c r="BE443"/>
  <c r="BE452"/>
  <c r="BE461"/>
  <c r="BK226"/>
  <c r="J226"/>
  <c r="J100"/>
  <c r="BK493"/>
  <c r="J493"/>
  <c r="J110"/>
  <c i="4" r="E85"/>
  <c r="J89"/>
  <c r="BE119"/>
  <c r="BK118"/>
  <c r="J118"/>
  <c r="J97"/>
  <c i="5" r="BE120"/>
  <c i="2" r="J89"/>
  <c r="BE142"/>
  <c r="BE145"/>
  <c r="BE150"/>
  <c r="BE153"/>
  <c r="BE166"/>
  <c r="BE180"/>
  <c r="BE183"/>
  <c r="BE184"/>
  <c r="BE215"/>
  <c r="BE234"/>
  <c r="BE249"/>
  <c r="BE260"/>
  <c r="BE271"/>
  <c r="BE275"/>
  <c r="BE290"/>
  <c r="BE306"/>
  <c r="BE316"/>
  <c r="BE333"/>
  <c r="BE337"/>
  <c r="BE338"/>
  <c r="BE339"/>
  <c r="BE352"/>
  <c r="BK283"/>
  <c r="J283"/>
  <c r="J104"/>
  <c i="3" r="BE156"/>
  <c r="BE159"/>
  <c r="BE176"/>
  <c r="BE180"/>
  <c r="BE222"/>
  <c r="BE234"/>
  <c r="BE241"/>
  <c r="BE242"/>
  <c r="BE257"/>
  <c r="BE269"/>
  <c r="BE286"/>
  <c r="BE316"/>
  <c r="BE324"/>
  <c r="BE327"/>
  <c r="BE337"/>
  <c r="BE364"/>
  <c r="BE369"/>
  <c r="BE370"/>
  <c r="BE406"/>
  <c r="BE419"/>
  <c r="BE428"/>
  <c r="BE437"/>
  <c r="BE492"/>
  <c r="BK418"/>
  <c r="J418"/>
  <c r="J108"/>
  <c i="4" r="F92"/>
  <c i="5" r="F92"/>
  <c r="E107"/>
  <c r="BE119"/>
  <c r="BE121"/>
  <c r="BE129"/>
  <c r="BE130"/>
  <c r="BE132"/>
  <c r="BE137"/>
  <c i="2" r="BE132"/>
  <c r="BE135"/>
  <c r="BE156"/>
  <c r="BE163"/>
  <c r="BE164"/>
  <c r="BE169"/>
  <c r="BE172"/>
  <c r="BE179"/>
  <c r="BE195"/>
  <c r="BE206"/>
  <c r="BE243"/>
  <c r="BE254"/>
  <c r="BE269"/>
  <c r="BE282"/>
  <c r="BE284"/>
  <c r="BE326"/>
  <c r="BE330"/>
  <c r="BE345"/>
  <c r="BE358"/>
  <c i="3" r="BE134"/>
  <c r="BE138"/>
  <c r="BE158"/>
  <c r="BE163"/>
  <c r="BE192"/>
  <c r="BE218"/>
  <c r="BE227"/>
  <c r="BE237"/>
  <c r="BE240"/>
  <c r="BE243"/>
  <c r="BE274"/>
  <c r="BE309"/>
  <c r="BE313"/>
  <c r="BE342"/>
  <c r="BE350"/>
  <c r="BE392"/>
  <c r="BE400"/>
  <c r="BE410"/>
  <c r="BE414"/>
  <c r="BE432"/>
  <c r="BE438"/>
  <c r="BE439"/>
  <c r="BE447"/>
  <c r="BE458"/>
  <c r="BE482"/>
  <c r="BE485"/>
  <c r="BE488"/>
  <c r="BE491"/>
  <c r="BE494"/>
  <c r="BK328"/>
  <c r="J328"/>
  <c r="J104"/>
  <c i="5" r="J89"/>
  <c r="BE125"/>
  <c r="BE131"/>
  <c r="BE135"/>
  <c r="BE136"/>
  <c i="2" r="J34"/>
  <c i="1" r="AW95"/>
  <c i="2" r="F35"/>
  <c i="1" r="BB95"/>
  <c i="3" r="F35"/>
  <c i="1" r="BB96"/>
  <c i="3" r="F37"/>
  <c i="1" r="BD96"/>
  <c i="3" r="F34"/>
  <c i="1" r="BA96"/>
  <c i="2" r="F37"/>
  <c i="1" r="BD95"/>
  <c i="5" r="J34"/>
  <c i="1" r="AW98"/>
  <c i="5" r="F37"/>
  <c i="1" r="BD98"/>
  <c i="4" r="F33"/>
  <c i="1" r="AZ97"/>
  <c i="3" r="F36"/>
  <c i="1" r="BC96"/>
  <c i="2" r="F34"/>
  <c i="1" r="BA95"/>
  <c i="2" r="F36"/>
  <c i="1" r="BC95"/>
  <c i="3" r="J34"/>
  <c i="1" r="AW96"/>
  <c i="5" r="F34"/>
  <c i="1" r="BA98"/>
  <c i="5" r="F35"/>
  <c i="1" r="BB98"/>
  <c i="5" r="F36"/>
  <c i="1" r="BC98"/>
  <c i="4" r="J34"/>
  <c i="1" r="AW97"/>
  <c i="3" l="1" r="R331"/>
  <c r="R330"/>
  <c r="T132"/>
  <c r="T131"/>
  <c i="2" r="R130"/>
  <c r="R129"/>
  <c i="3" r="T331"/>
  <c r="T330"/>
  <c i="2" r="BK130"/>
  <c r="J130"/>
  <c r="J97"/>
  <c i="3" r="R130"/>
  <c i="2" r="P130"/>
  <c r="T285"/>
  <c r="T130"/>
  <c r="T129"/>
  <c r="P285"/>
  <c i="3" r="BK331"/>
  <c r="BK330"/>
  <c r="J330"/>
  <c r="J105"/>
  <c r="P132"/>
  <c r="P131"/>
  <c r="P130"/>
  <c i="1" r="AU96"/>
  <c i="2" r="BK285"/>
  <c r="J285"/>
  <c r="J105"/>
  <c r="J131"/>
  <c r="J98"/>
  <c i="3" r="J332"/>
  <c r="J107"/>
  <c r="BK132"/>
  <c r="J132"/>
  <c r="J98"/>
  <c i="5" r="BK117"/>
  <c r="J117"/>
  <c r="J96"/>
  <c i="4" r="BK117"/>
  <c r="J117"/>
  <c r="J96"/>
  <c r="J33"/>
  <c i="1" r="AV97"/>
  <c r="AT97"/>
  <c r="BC94"/>
  <c r="AY94"/>
  <c i="3" r="J33"/>
  <c i="1" r="AV96"/>
  <c r="AT96"/>
  <c i="3" r="F33"/>
  <c i="1" r="AZ96"/>
  <c i="2" r="J33"/>
  <c i="1" r="AV95"/>
  <c r="AT95"/>
  <c r="BA94"/>
  <c r="W30"/>
  <c r="BD94"/>
  <c r="W33"/>
  <c i="5" r="J33"/>
  <c i="1" r="AV98"/>
  <c r="AT98"/>
  <c r="BB94"/>
  <c r="W31"/>
  <c i="2" r="F33"/>
  <c i="1" r="AZ95"/>
  <c i="5" r="F33"/>
  <c i="1" r="AZ98"/>
  <c i="2" l="1" r="P129"/>
  <c i="1" r="AU95"/>
  <c i="3" r="T130"/>
  <c i="2" r="BK129"/>
  <c r="J129"/>
  <c r="J96"/>
  <c i="3" r="BK131"/>
  <c r="J131"/>
  <c r="J97"/>
  <c r="J331"/>
  <c r="J106"/>
  <c i="1" r="AU94"/>
  <c r="AX94"/>
  <c r="W32"/>
  <c r="AZ94"/>
  <c r="AV94"/>
  <c r="AK29"/>
  <c r="AW94"/>
  <c r="AK30"/>
  <c i="5" r="J30"/>
  <c i="1" r="AG98"/>
  <c r="AN98"/>
  <c i="4" r="J30"/>
  <c i="1" r="AG97"/>
  <c r="AN97"/>
  <c i="5" l="1" r="J39"/>
  <c i="3" r="BK130"/>
  <c r="J130"/>
  <c r="J96"/>
  <c i="4" r="J39"/>
  <c i="2" r="J30"/>
  <c i="1" r="AG95"/>
  <c r="AN95"/>
  <c r="W29"/>
  <c r="AT94"/>
  <c i="2" l="1" r="J39"/>
  <c i="3" r="J30"/>
  <c i="1" r="AG96"/>
  <c r="AN96"/>
  <c i="3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<sst xmlns="http://schemas.openxmlformats.org/spreadsheetml/2006/main">
  <si>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</si>
  <si>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</si>
  <si>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</si>
  <si>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</si>
  <si>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</si>
  <si>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{1f6ecded-b184-40bc-bb02-113d0f36b9af}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</si>
  <si>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</si>
  <si>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</si>
  <si>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</si>
  <si>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</si>
  <si>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</si>
  <si>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</si>
  <si>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</si>
  <si>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</si>
  <si>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TV19-032zmA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</si>
  <si>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</si>
  <si>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</si>
  <si>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Přemístění veřejných WC na autobusový terminál v Ostrově</t>
  </si>
  <si>
    <t>KSO:</t>
  </si>
  <si>
    <t>815 9</t>
  </si>
  <si>
    <t>CC-CZ:</t>
  </si>
  <si>
    <t>zak.č.9203-25</t>
  </si>
  <si>
    <t>Místo:</t>
  </si>
  <si>
    <t>Ostrov</t>
  </si>
  <si>
    <t>Datum:</t>
  </si>
  <si>
    <t>10. 1. 2020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</si>
  <si>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</si>
  <si>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</si>
  <si>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</si>
  <si>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</si>
  <si>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</si>
  <si>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</si>
  <si>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</si>
  <si>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BPO spol. s r.o.,Lidická 1239,36317 OSTROV</t>
  </si>
  <si>
    <t>True</t>
  </si>
  <si>
    <t>Zpracovatel:</t>
  </si>
  <si>
    <t>Tomanová Ing.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</si>
  <si>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</si>
  <si>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</si>
  <si>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</si>
  <si>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</si>
  <si>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</si>
  <si>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</si>
  <si>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</si>
  <si>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</si>
  <si>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</si>
  <si>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</si>
  <si>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</si>
  <si>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</si>
  <si>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</si>
  <si>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</si>
  <si>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</si>
  <si>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</si>
  <si>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</si>
  <si>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</si>
  <si>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</si>
  <si>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</si>
  <si>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</si>
  <si>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</si>
  <si>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</si>
  <si>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</si>
  <si>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</si>
  <si>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</si>
  <si>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</si>
  <si>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</si>
  <si>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</si>
  <si>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</si>
  <si>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</si>
  <si>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</si>
  <si>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</si>
  <si>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</si>
  <si>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</si>
  <si>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</si>
  <si>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</si>
  <si>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</si>
  <si>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</si>
  <si>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</si>
  <si>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</si>
  <si>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</si>
  <si>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</si>
  <si>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</si>
  <si>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</si>
  <si>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</si>
  <si>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</si>
  <si>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</si>
  <si>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</si>
  <si>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</si>
  <si>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</si>
  <si>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{7b9fea39-fe10-4498-8060-b1e49a220004}</t>
  </si>
  <si>
    <t>2</t>
  </si>
  <si>
    <t>B</t>
  </si>
  <si>
    <t>ZTI</t>
  </si>
  <si>
    <t>{2130cc63-7ad8-43d3-9c38-26c853717cd7}</t>
  </si>
  <si>
    <t>C</t>
  </si>
  <si>
    <t>Elektročást</t>
  </si>
  <si>
    <t>{4b4efdfd-693c-4059-8108-d7f80cb98029}</t>
  </si>
  <si>
    <t>VRN</t>
  </si>
  <si>
    <t>{b7db7aca-699b-4350-a902-08fcdf8919e9}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</si>
  <si>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</si>
  <si>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</si>
  <si>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</si>
  <si>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</si>
  <si>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</si>
  <si>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</si>
  <si>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</si>
  <si>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</si>
  <si>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</si>
  <si>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</si>
  <si>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</si>
  <si>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38 - Různé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</si>
  <si>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</si>
  <si>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</si>
  <si>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</si>
  <si>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</si>
  <si>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</si>
  <si>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</si>
  <si>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</si>
  <si>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</si>
  <si>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</si>
  <si>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</si>
  <si>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</si>
  <si>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</si>
  <si>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</si>
  <si>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</si>
  <si>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</si>
  <si>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</si>
  <si>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</si>
  <si>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</si>
  <si>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</si>
  <si>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</si>
  <si>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</si>
  <si>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</si>
  <si>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</si>
  <si>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</si>
  <si>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</si>
  <si>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</si>
  <si>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</si>
  <si>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122202201</t>
  </si>
  <si>
    <t>Odkopávky a prokopávky nezapažené pro silnice objemu do 100 m3 v hornině tř. 3</t>
  </si>
  <si>
    <t>m3</t>
  </si>
  <si>
    <t>CS ÚRS 2019 02</t>
  </si>
  <si>
    <t>4</t>
  </si>
  <si>
    <t>40559818</t>
  </si>
  <si>
    <t>VV</t>
  </si>
  <si>
    <t>odkopávka pro zpevněnou plochu (dlažbu) před objektem WC</t>
  </si>
  <si>
    <t>62,0*0,4+0,2</t>
  </si>
  <si>
    <t>122202209</t>
  </si>
  <si>
    <t>Příplatek k odkopávkám a prokopávkám pro silnice v hornině tř. 3 za lepivost</t>
  </si>
  <si>
    <t>-970087561</t>
  </si>
  <si>
    <t>lepivost 50%</t>
  </si>
  <si>
    <t>25,0*0,5</t>
  </si>
  <si>
    <t>3</t>
  </si>
  <si>
    <t>131201101</t>
  </si>
  <si>
    <t>Hloubení jam nezapažených v hornině tř. 3 objemu do 100 m3</t>
  </si>
  <si>
    <t>-1973682582</t>
  </si>
  <si>
    <t>(0,4+0,6)/2*(3,0*0,4*2)*(3,5+0,4*2)</t>
  </si>
  <si>
    <t>0,34</t>
  </si>
  <si>
    <t>Součet</t>
  </si>
  <si>
    <t>131201109</t>
  </si>
  <si>
    <t>Příplatek za lepivost u hloubení jam nezapažených v hornině tř. 3</t>
  </si>
  <si>
    <t>1062347541</t>
  </si>
  <si>
    <t>5,5*0,5</t>
  </si>
  <si>
    <t>5</t>
  </si>
  <si>
    <t>132201101</t>
  </si>
  <si>
    <t>Hloubení rýh š do 600 mm v hornině tř. 3 objemu do 100 m3</t>
  </si>
  <si>
    <t>186912300</t>
  </si>
  <si>
    <t>pro základové pasy</t>
  </si>
  <si>
    <t>0,25*0,55*(3,0+3,0)*2</t>
  </si>
  <si>
    <t>0,35</t>
  </si>
  <si>
    <t>6</t>
  </si>
  <si>
    <t>132201109</t>
  </si>
  <si>
    <t>Příplatek za lepivost k hloubení rýh š do 600 mm v hornině tř. 3</t>
  </si>
  <si>
    <t>1339935640</t>
  </si>
  <si>
    <t>2,0*0,1</t>
  </si>
  <si>
    <t>7</t>
  </si>
  <si>
    <t>174101101</t>
  </si>
  <si>
    <t>Zásyp jam, šachet rýh nebo kolem objektů sypaninou se zhutněním</t>
  </si>
  <si>
    <t>-1881228467</t>
  </si>
  <si>
    <t>okolo osazené buňky WC v ploše okapového chodníčku</t>
  </si>
  <si>
    <t>0,2*0,45*(3,0+0,45+3,5+0,45)*2+0,168</t>
  </si>
  <si>
    <t>8</t>
  </si>
  <si>
    <t>162701103</t>
  </si>
  <si>
    <t>Vodorovné přemístění do 8000 m výkopku/sypaniny z horniny tř. 1 až 4</t>
  </si>
  <si>
    <t>532557754</t>
  </si>
  <si>
    <t>přebytečná zemina</t>
  </si>
  <si>
    <t>výkop dle pol.122202201+131201101+132201101</t>
  </si>
  <si>
    <t>25,0+5,5+2,0</t>
  </si>
  <si>
    <t>méně zásyp - pol.174101101</t>
  </si>
  <si>
    <t>-1,5</t>
  </si>
  <si>
    <t>9</t>
  </si>
  <si>
    <t>171201201</t>
  </si>
  <si>
    <t>Uložení sypaniny na skládky</t>
  </si>
  <si>
    <t>1445503431</t>
  </si>
  <si>
    <t>10</t>
  </si>
  <si>
    <t>17120121R</t>
  </si>
  <si>
    <t>Poplatek za uložení stavebního odpadu - zeminy a kameniva na skládce</t>
  </si>
  <si>
    <t>t</t>
  </si>
  <si>
    <t>1003939311</t>
  </si>
  <si>
    <t>31,0*1,5</t>
  </si>
  <si>
    <t>11</t>
  </si>
  <si>
    <t>181301101</t>
  </si>
  <si>
    <t>Rozprostření ornice tl vrstvy do 100 mm pl do 500 m2 v rovině nebo ve svahu do 1:5</t>
  </si>
  <si>
    <t>m2</t>
  </si>
  <si>
    <t>1341989020</t>
  </si>
  <si>
    <t>plocha dotčená výstavbou</t>
  </si>
  <si>
    <t>30,0</t>
  </si>
  <si>
    <t>12</t>
  </si>
  <si>
    <t>M</t>
  </si>
  <si>
    <t>10364101</t>
  </si>
  <si>
    <t xml:space="preserve">zemina pro terénní úpravy -  ornice</t>
  </si>
  <si>
    <t>-727745585</t>
  </si>
  <si>
    <t>dodávka, doprava k pol.181301102</t>
  </si>
  <si>
    <t>30,0*0,1*1,8</t>
  </si>
  <si>
    <t>13</t>
  </si>
  <si>
    <t>181411131</t>
  </si>
  <si>
    <t>Založení parkového trávníku výsevem plochy do 1000 m2 v rovině a ve svahu do 1:5</t>
  </si>
  <si>
    <t>345421063</t>
  </si>
  <si>
    <t>14</t>
  </si>
  <si>
    <t>005724100</t>
  </si>
  <si>
    <t>osivo směs travní parková</t>
  </si>
  <si>
    <t>kg</t>
  </si>
  <si>
    <t>709567754</t>
  </si>
  <si>
    <t>dodávka, doprava k pol.181411131, ztratné 3%</t>
  </si>
  <si>
    <t>množství dle ceníkové přílohy</t>
  </si>
  <si>
    <t>30,0*0,015*1,03+0,036</t>
  </si>
  <si>
    <t>185804215</t>
  </si>
  <si>
    <t>Vypletí záhonu trávníku po výsevu s naložením a odvozem odpadu do 20 km v rovině a svahu do 1:5</t>
  </si>
  <si>
    <t>-504853287</t>
  </si>
  <si>
    <t>16</t>
  </si>
  <si>
    <t>185804312</t>
  </si>
  <si>
    <t>Zalití rostlin vodou plocha přes 20 m2</t>
  </si>
  <si>
    <t>-1884919007</t>
  </si>
  <si>
    <t>pol.181411131</t>
  </si>
  <si>
    <t>30,0*10*0,001</t>
  </si>
  <si>
    <t>17</t>
  </si>
  <si>
    <t>185851121</t>
  </si>
  <si>
    <t>Dovoz vody pro zálivku rostlin za vzdálenost do 1000 m</t>
  </si>
  <si>
    <t>747202486</t>
  </si>
  <si>
    <t>18</t>
  </si>
  <si>
    <t>181951101</t>
  </si>
  <si>
    <t>Úprava pláně v hornině tř. 1 až 4 bez zhutnění</t>
  </si>
  <si>
    <t>644949548</t>
  </si>
  <si>
    <t>plochy, které se osejí trávou</t>
  </si>
  <si>
    <t>19</t>
  </si>
  <si>
    <t>181951102</t>
  </si>
  <si>
    <t>Úprava pláně v hornině tř. 1 až 4 se zhutněním</t>
  </si>
  <si>
    <t>1009214038</t>
  </si>
  <si>
    <t>pláň zpevněné plochy (dlažba</t>
  </si>
  <si>
    <t>17,0</t>
  </si>
  <si>
    <t>pod buňkou</t>
  </si>
  <si>
    <t>(3,0*0,4*2)*(3,5+0,4*2)</t>
  </si>
  <si>
    <t>0,68</t>
  </si>
  <si>
    <t>Zakládání</t>
  </si>
  <si>
    <t>20</t>
  </si>
  <si>
    <t>274313611</t>
  </si>
  <si>
    <t>Základové pásy z betonu tř. C 16/20</t>
  </si>
  <si>
    <t>-1443778962</t>
  </si>
  <si>
    <t>podkladní beton tl.50 mm</t>
  </si>
  <si>
    <t>0,05*0,25*(3,0+3,0)*2</t>
  </si>
  <si>
    <t>betonáž do výkopu +10%</t>
  </si>
  <si>
    <t>0,15*0,1</t>
  </si>
  <si>
    <t>274313911</t>
  </si>
  <si>
    <t>Základové pásy z betonu tř. C 30/37</t>
  </si>
  <si>
    <t>736664417</t>
  </si>
  <si>
    <t>0,25*0,65*(3,0+3,0)*2</t>
  </si>
  <si>
    <t>betonáž do výkopu (částečná) + 8%</t>
  </si>
  <si>
    <t>1,98*0,08+0,092</t>
  </si>
  <si>
    <t>22</t>
  </si>
  <si>
    <t>274351121</t>
  </si>
  <si>
    <t>Zřízení bednění základových pasů rovného</t>
  </si>
  <si>
    <t>447252979</t>
  </si>
  <si>
    <t>část zákl.pasů nad terénem je betonována do bednění</t>
  </si>
  <si>
    <t>0,15*(0,25+3,0)*2</t>
  </si>
  <si>
    <t>0,15*(3,0+3,5)*2</t>
  </si>
  <si>
    <t>0,075</t>
  </si>
  <si>
    <t>23</t>
  </si>
  <si>
    <t>274351122</t>
  </si>
  <si>
    <t>Odstranění bednění základových pasů rovného</t>
  </si>
  <si>
    <t>675543053</t>
  </si>
  <si>
    <t>38</t>
  </si>
  <si>
    <t>Různé kompletní konstrukce</t>
  </si>
  <si>
    <t>24</t>
  </si>
  <si>
    <t>38110010R</t>
  </si>
  <si>
    <t>Naložení ŽB prefabrikovaného objektu buňky WC z lehčeného betonu včetně zajištění a ochrany proti poškození + vodorovné přemístění k novému místu uložení (cca 1 km)+ osazení objektu na základové pasy do maltového lože</t>
  </si>
  <si>
    <t>kus</t>
  </si>
  <si>
    <t>650029743</t>
  </si>
  <si>
    <t>25</t>
  </si>
  <si>
    <t>38110020R</t>
  </si>
  <si>
    <t>Oprava poškozených ploch buňky pro přemístění</t>
  </si>
  <si>
    <t>kpl</t>
  </si>
  <si>
    <t>925241405</t>
  </si>
  <si>
    <t>Komunikace pozemní</t>
  </si>
  <si>
    <t>26</t>
  </si>
  <si>
    <t>564251111</t>
  </si>
  <si>
    <t>Podklad nebo podsyp ze štěrkopísku ŠP tl 150 mm</t>
  </si>
  <si>
    <t>1903130721</t>
  </si>
  <si>
    <t>podkladní vrstva okapového chodníku - pol.637211122</t>
  </si>
  <si>
    <t>6,0*1,1+0,4</t>
  </si>
  <si>
    <t>podkladní vrstva dlažby</t>
  </si>
  <si>
    <t>62,0</t>
  </si>
  <si>
    <t>27</t>
  </si>
  <si>
    <t>564851111</t>
  </si>
  <si>
    <t>Podklad ze štěrkodrtě ŠD tl 150 mm</t>
  </si>
  <si>
    <t>-111863493</t>
  </si>
  <si>
    <t>28</t>
  </si>
  <si>
    <t>596811120</t>
  </si>
  <si>
    <t>Kladení betonové dlažby komunikací pro pěší do lože z kameniva vel do 0,09 m2 plochy do 50 m2</t>
  </si>
  <si>
    <t>1145863220</t>
  </si>
  <si>
    <t>dle TZ, tvar atyp dlažba dle stávající okolní</t>
  </si>
  <si>
    <t>29</t>
  </si>
  <si>
    <t>59245018</t>
  </si>
  <si>
    <t>dlažba tvar obdélník betonová 200x100x60mm přírodní</t>
  </si>
  <si>
    <t>-599875812</t>
  </si>
  <si>
    <t>dodávka, doprava k pol.596811120</t>
  </si>
  <si>
    <t>ztrané 5%</t>
  </si>
  <si>
    <t>62,0*1,05+0,9</t>
  </si>
  <si>
    <t>Úpravy povrchů, podlahy a osazování výplní</t>
  </si>
  <si>
    <t>30</t>
  </si>
  <si>
    <t>622211001</t>
  </si>
  <si>
    <t>Montáž kontaktního zateplení vnějších stěn lepením a mechanickým kotvením polystyrénových desek tl do 40 mm</t>
  </si>
  <si>
    <t>-797837334</t>
  </si>
  <si>
    <t>sokl nad terénem do výšky 250 mm</t>
  </si>
  <si>
    <t>0,25*(3,0+3,5)*2</t>
  </si>
  <si>
    <t>0,75</t>
  </si>
  <si>
    <t>včetně úpravy pro omítku výztužnou tkaninou</t>
  </si>
  <si>
    <t>31</t>
  </si>
  <si>
    <t>28376438</t>
  </si>
  <si>
    <t>deska z polystyrénu XPS, hrana rovná a strukturovaný povrch 250kPa tl 30mm</t>
  </si>
  <si>
    <t>-2085596316</t>
  </si>
  <si>
    <t>dodávka, doprava k pol.916231213</t>
  </si>
  <si>
    <t>12,0*1,1+0,8</t>
  </si>
  <si>
    <t>32</t>
  </si>
  <si>
    <t>62251100R</t>
  </si>
  <si>
    <t xml:space="preserve">Tenkovrstvá  mozaiková střednězrnná omítka probarvená včetně penetrace vnějších stěn</t>
  </si>
  <si>
    <t>-1787519206</t>
  </si>
  <si>
    <t>sokl</t>
  </si>
  <si>
    <t>4,0</t>
  </si>
  <si>
    <t>33</t>
  </si>
  <si>
    <t>637211122</t>
  </si>
  <si>
    <t>Okapový chodník z betonových dlaždic tl 50-60 mm kladených do písku se zalitím spár MC</t>
  </si>
  <si>
    <t>1515002396</t>
  </si>
  <si>
    <t>12,0*0,5</t>
  </si>
  <si>
    <t>Ostatní konstrukce a práce, bourání</t>
  </si>
  <si>
    <t>34</t>
  </si>
  <si>
    <t>916231213</t>
  </si>
  <si>
    <t>Osazení chodníkového obrubníku betonového stojatého s boční opěrou do lože z betonu prostého</t>
  </si>
  <si>
    <t>m</t>
  </si>
  <si>
    <t>1810311364</t>
  </si>
  <si>
    <t>okolo nové dlažby</t>
  </si>
  <si>
    <t>9,53+4,81+2,5*3+5,5</t>
  </si>
  <si>
    <t>27,3*0,03+0,841</t>
  </si>
  <si>
    <t>35</t>
  </si>
  <si>
    <t>59217036</t>
  </si>
  <si>
    <t>obrubník betonový parkový přírodní 500x80x250mm</t>
  </si>
  <si>
    <t>-609977704</t>
  </si>
  <si>
    <t>ztrané 1%</t>
  </si>
  <si>
    <t>29,0*1,01+0,71</t>
  </si>
  <si>
    <t>36</t>
  </si>
  <si>
    <t>9555010R</t>
  </si>
  <si>
    <t>Zemnění základů zemnícím drátem - montáž, dodávka, doprava</t>
  </si>
  <si>
    <t>-664409831</t>
  </si>
  <si>
    <t>37</t>
  </si>
  <si>
    <t>9555030R</t>
  </si>
  <si>
    <t>Odpojení objektu WC od všech rozvodů a jejich zaslepení (případně jiná úprava odpojeného konce)</t>
  </si>
  <si>
    <t>-1409694622</t>
  </si>
  <si>
    <t>941111111</t>
  </si>
  <si>
    <t>Montáž lešení řadového trubkového lehkého s podlahami zatížení do 200 kg/m2 š do 0,9 m v do 10 m</t>
  </si>
  <si>
    <t>1382302400</t>
  </si>
  <si>
    <t>při demontáži</t>
  </si>
  <si>
    <t>34,0</t>
  </si>
  <si>
    <t>při opětovné montáž</t>
  </si>
  <si>
    <t>39</t>
  </si>
  <si>
    <t>941111211</t>
  </si>
  <si>
    <t>Příplatek k lešení řadovému trubkovému lehkému s podlahami š 0,9 m v 10 m za první a ZKD den použití</t>
  </si>
  <si>
    <t>-363881549</t>
  </si>
  <si>
    <t>oředpoklad: 2x 3 dny</t>
  </si>
  <si>
    <t>34,0*6</t>
  </si>
  <si>
    <t>40</t>
  </si>
  <si>
    <t>941111811</t>
  </si>
  <si>
    <t>Demontáž lešení řadového trubkového lehkého s podlahami zatížení do 200 kg/m2 š do 0,9 m v do 10 m</t>
  </si>
  <si>
    <t>1665563551</t>
  </si>
  <si>
    <t>41</t>
  </si>
  <si>
    <t>94111100R</t>
  </si>
  <si>
    <t>Přesun lešení z místa demontáže k místu nové montáže (cca 1 km) včetně naložení a složení</t>
  </si>
  <si>
    <t>982340171</t>
  </si>
  <si>
    <t>42</t>
  </si>
  <si>
    <t>94555500R</t>
  </si>
  <si>
    <t>Zajištění stability stávající kamenné zdi při demontáži a přesunu objektu WC</t>
  </si>
  <si>
    <t>2061781892</t>
  </si>
  <si>
    <t>43</t>
  </si>
  <si>
    <t>113202111</t>
  </si>
  <si>
    <t>Vytrhání obrub krajníků obrubníků stojatých</t>
  </si>
  <si>
    <t>-1904688611</t>
  </si>
  <si>
    <t>napojení na stávající dlažbu</t>
  </si>
  <si>
    <t>10,0</t>
  </si>
  <si>
    <t>44</t>
  </si>
  <si>
    <t>997221561</t>
  </si>
  <si>
    <t>Vodorovná doprava suti z kusových materiálů do 1 km</t>
  </si>
  <si>
    <t>-2142187079</t>
  </si>
  <si>
    <t>na placenou skládku - celkem 10km</t>
  </si>
  <si>
    <t>obrubníky</t>
  </si>
  <si>
    <t>2,05</t>
  </si>
  <si>
    <t>45</t>
  </si>
  <si>
    <t>997221569</t>
  </si>
  <si>
    <t>Příplatek ZKD 1 km u vodorovné dopravy suti z kusových materiálů</t>
  </si>
  <si>
    <t>2068969509</t>
  </si>
  <si>
    <t>na placenou skládku - celkem 10 km</t>
  </si>
  <si>
    <t>2,05*(10-1)</t>
  </si>
  <si>
    <t>46</t>
  </si>
  <si>
    <t>99722181R</t>
  </si>
  <si>
    <t>Poplatek za uložení na skládce (skládkovné) stavebního odpadu betonového kód odpadu 170 101</t>
  </si>
  <si>
    <t>1439389423</t>
  </si>
  <si>
    <t>998</t>
  </si>
  <si>
    <t>Přesun hmot</t>
  </si>
  <si>
    <t>47</t>
  </si>
  <si>
    <t>998011001</t>
  </si>
  <si>
    <t>Přesun hmot pro budovy zděné v do 6 m</t>
  </si>
  <si>
    <t>-1104652176</t>
  </si>
  <si>
    <t>PSV</t>
  </si>
  <si>
    <t>Práce a dodávky PSV</t>
  </si>
  <si>
    <t>711</t>
  </si>
  <si>
    <t>Izolace proti vodě, vlhkosti a plynům</t>
  </si>
  <si>
    <t>48</t>
  </si>
  <si>
    <t>711111001</t>
  </si>
  <si>
    <t>Provedení izolace proti zemní vlhkosti vodorovné za studena nátěrem penetračním</t>
  </si>
  <si>
    <t>-468557831</t>
  </si>
  <si>
    <t>horní plocha betonových základů</t>
  </si>
  <si>
    <t>0,25*(3,0+3,0)*2</t>
  </si>
  <si>
    <t>49</t>
  </si>
  <si>
    <t>711112001</t>
  </si>
  <si>
    <t>Provedení izolace proti zemní vlhkosti svislé za studena nátěrem penetračním</t>
  </si>
  <si>
    <t>-1439938916</t>
  </si>
  <si>
    <t>plocha soklu do výšky 250 mm nad úroveň vstupu</t>
  </si>
  <si>
    <t>0,5*(3,0+3,5)*2+0,5</t>
  </si>
  <si>
    <t>50</t>
  </si>
  <si>
    <t>11163150</t>
  </si>
  <si>
    <t>lak penetrační asfaltový</t>
  </si>
  <si>
    <t>-1843529097</t>
  </si>
  <si>
    <t>množství dle ceníku</t>
  </si>
  <si>
    <t>pol.711111001</t>
  </si>
  <si>
    <t>3,0*0,0003</t>
  </si>
  <si>
    <t>pol.711112001</t>
  </si>
  <si>
    <t>7,0*0,00035</t>
  </si>
  <si>
    <t>51</t>
  </si>
  <si>
    <t>711141559</t>
  </si>
  <si>
    <t>Provedení izolace proti zemní vlhkosti pásy přitavením vodorovné NAIP</t>
  </si>
  <si>
    <t>1439288277</t>
  </si>
  <si>
    <t>52</t>
  </si>
  <si>
    <t>711142559</t>
  </si>
  <si>
    <t>Provedení izolace proti zemní vlhkosti pásy přitavením svislé NAIP</t>
  </si>
  <si>
    <t>923996905</t>
  </si>
  <si>
    <t>53</t>
  </si>
  <si>
    <t>62855001</t>
  </si>
  <si>
    <t>pás asfaltový natavitelný modifikovaný SBS tl 4,0mm s vložkou z polyesterové rohože a spalitelnou PE fólií nebo jemnozrnný minerálním posypem na horním povrchu</t>
  </si>
  <si>
    <t>-358060536</t>
  </si>
  <si>
    <t>3,0*1,15</t>
  </si>
  <si>
    <t>7,0*1,2</t>
  </si>
  <si>
    <t>0,15</t>
  </si>
  <si>
    <t>54</t>
  </si>
  <si>
    <t>998711101</t>
  </si>
  <si>
    <t>Přesun hmot tonážní pro izolace proti vodě, vlhkosti a plynům v objektech výšky do 6 m</t>
  </si>
  <si>
    <t>2012442473</t>
  </si>
  <si>
    <t>713</t>
  </si>
  <si>
    <t>Izolace tepelné</t>
  </si>
  <si>
    <t>55</t>
  </si>
  <si>
    <t>713131141</t>
  </si>
  <si>
    <t>Montáž izolace tepelné stěn a základů lepením celoplošně rohoží, pásů, dílců, desek</t>
  </si>
  <si>
    <t>1527448416</t>
  </si>
  <si>
    <t>izolace stěnové konstrukce pod terénem</t>
  </si>
  <si>
    <t>0,4*(3,0+3,5)*2+0,8</t>
  </si>
  <si>
    <t>56</t>
  </si>
  <si>
    <t>-2111587288</t>
  </si>
  <si>
    <t>dodávka, doprava k pol.713131141</t>
  </si>
  <si>
    <t>57</t>
  </si>
  <si>
    <t>998713101</t>
  </si>
  <si>
    <t>Přesun hmot tonážní pro izolace tepelné v objektech v do 6 m</t>
  </si>
  <si>
    <t>-1396307925</t>
  </si>
  <si>
    <t>762</t>
  </si>
  <si>
    <t>Konstrukce tesařské</t>
  </si>
  <si>
    <t>58</t>
  </si>
  <si>
    <t>76233000R</t>
  </si>
  <si>
    <t>Dřevěná stěná výška 2m délka 4m z hoblovaných prken + hranoly, dřevo ošetřrno proti dřevokazným houbám+ochranný nátěr do venkovního prostředí - montáž, dodávka, doprava včetně spojovacích a kotevních prvků</t>
  </si>
  <si>
    <t>-2064114623</t>
  </si>
  <si>
    <t>59</t>
  </si>
  <si>
    <t>762345811</t>
  </si>
  <si>
    <t>Demontáž bednění střech k dalšímu použití z prken</t>
  </si>
  <si>
    <t>1818478595</t>
  </si>
  <si>
    <t>60</t>
  </si>
  <si>
    <t>76200100R</t>
  </si>
  <si>
    <t>Demontáž stávající dřevěné střešní konstrukce k dalšímu použití</t>
  </si>
  <si>
    <t>-1481795898</t>
  </si>
  <si>
    <t>střecha nad buňkou WC se musí rozebrat a po přemístění buňky</t>
  </si>
  <si>
    <t>se opět namontuje</t>
  </si>
  <si>
    <t>1,0</t>
  </si>
  <si>
    <t>61</t>
  </si>
  <si>
    <t>762341210</t>
  </si>
  <si>
    <t>Montáž bednění střech rovných a šikmých sklonu do 60° z hrubých prken na sraz</t>
  </si>
  <si>
    <t>2039758976</t>
  </si>
  <si>
    <t>zpětná montáž demontovaného bednění</t>
  </si>
  <si>
    <t>15,0</t>
  </si>
  <si>
    <t>62</t>
  </si>
  <si>
    <t>762395000</t>
  </si>
  <si>
    <t>Spojovací prostředky krovů, bednění, laťování, nadstřešních konstrukcí</t>
  </si>
  <si>
    <t>863898424</t>
  </si>
  <si>
    <t>k pol.762341210</t>
  </si>
  <si>
    <t>15,0*0,025*1,1</t>
  </si>
  <si>
    <t>63</t>
  </si>
  <si>
    <t>76200200R</t>
  </si>
  <si>
    <t>Zpětná montáž stávající dřevěné střešní konstrukce včetně spojovacích prostředků</t>
  </si>
  <si>
    <t>-190797267</t>
  </si>
  <si>
    <t>64</t>
  </si>
  <si>
    <t>7620021R</t>
  </si>
  <si>
    <t>náhrada poškozených demontovaných dřevěných částí střešní konstrukce a bednění včetně jejich povrchové úpravy (impregnace) - dodávka, doprava</t>
  </si>
  <si>
    <t>-1617046707</t>
  </si>
  <si>
    <t>65</t>
  </si>
  <si>
    <t>76200211R</t>
  </si>
  <si>
    <t>Kontrola ochranné vrstvy povrchu remontovaných dřevěných prvků proti dřevokazným činitelům+ případná obnova impregnace</t>
  </si>
  <si>
    <t>2138614432</t>
  </si>
  <si>
    <t>66</t>
  </si>
  <si>
    <t>998762101</t>
  </si>
  <si>
    <t>Přesun hmot tonážní pro kce tesařské v objektech v do 6 m</t>
  </si>
  <si>
    <t>-1335149633</t>
  </si>
  <si>
    <t>0,725</t>
  </si>
  <si>
    <t>při opětovné montáži</t>
  </si>
  <si>
    <t>0,735</t>
  </si>
  <si>
    <t>67</t>
  </si>
  <si>
    <t>998762194</t>
  </si>
  <si>
    <t>Příplatek k přesunu hmot tonážní 762 za zvětšený přesun do 1000 m</t>
  </si>
  <si>
    <t>750203085</t>
  </si>
  <si>
    <t>vodorovný přesun k novému místu montáže</t>
  </si>
  <si>
    <t>764</t>
  </si>
  <si>
    <t>Konstrukce klempířské</t>
  </si>
  <si>
    <t>68</t>
  </si>
  <si>
    <t>76400100R</t>
  </si>
  <si>
    <t xml:space="preserve">Demontáž krytiny  střešní krytiny buňky WC z falcovaného Al plechu se stojatou drážkou včetně dopňujícího oplechování a lišt - k dalšímu použití</t>
  </si>
  <si>
    <t>1572747152</t>
  </si>
  <si>
    <t>cca 15 m2</t>
  </si>
  <si>
    <t>69</t>
  </si>
  <si>
    <t>764004803</t>
  </si>
  <si>
    <t>Demontáž podokapního žlabu k dalšímu použití</t>
  </si>
  <si>
    <t>-1466725827</t>
  </si>
  <si>
    <t>70</t>
  </si>
  <si>
    <t>764004863</t>
  </si>
  <si>
    <t>Demontáž svodu k dalšímu použití</t>
  </si>
  <si>
    <t>-528484930</t>
  </si>
  <si>
    <t>71</t>
  </si>
  <si>
    <t>76400200R</t>
  </si>
  <si>
    <t>Montáž střešní krytiny demontované z falcovaného Al plechu se stojatou drážkou včetně dopňujícího oplechování a lišt</t>
  </si>
  <si>
    <t>1493779731</t>
  </si>
  <si>
    <t>72</t>
  </si>
  <si>
    <t>76450110R</t>
  </si>
  <si>
    <t>Montáž žlabu podokapního půlkulatého včetně doplňků</t>
  </si>
  <si>
    <t>-1918324047</t>
  </si>
  <si>
    <t>demontovaný žlab střechy</t>
  </si>
  <si>
    <t>3,1</t>
  </si>
  <si>
    <t>73</t>
  </si>
  <si>
    <t>76450813R</t>
  </si>
  <si>
    <t>Montáž kruhového svodu včetně doplňků</t>
  </si>
  <si>
    <t>-683355549</t>
  </si>
  <si>
    <t>demontovaný svod</t>
  </si>
  <si>
    <t>3,5</t>
  </si>
  <si>
    <t>74</t>
  </si>
  <si>
    <t>7640011R</t>
  </si>
  <si>
    <t>náhrada poškozených částí střešní krytiny a okapního systému - dodávka, doprava</t>
  </si>
  <si>
    <t>-1477521206</t>
  </si>
  <si>
    <t>75</t>
  </si>
  <si>
    <t>998764101</t>
  </si>
  <si>
    <t>Přesun hmot tonážní pro konstrukce klempířské v objektech v do 6 m</t>
  </si>
  <si>
    <t>-1917933395</t>
  </si>
  <si>
    <t>0,108</t>
  </si>
  <si>
    <t>při zpětné montáži</t>
  </si>
  <si>
    <t>76</t>
  </si>
  <si>
    <t>998764194</t>
  </si>
  <si>
    <t>Příplatek k přesunu hmot tonážní 764 za zvětšený přesun do 1000 m</t>
  </si>
  <si>
    <t>384217128</t>
  </si>
  <si>
    <t>B - ZTI</t>
  </si>
  <si>
    <t xml:space="preserve">KA - KANALIZAČNÍ  PŘÍPOJKA</t>
  </si>
  <si>
    <t xml:space="preserve">    HSV - Práce a dodávky HSV</t>
  </si>
  <si>
    <t xml:space="preserve">      1 - Zemní práce</t>
  </si>
  <si>
    <t xml:space="preserve">      4 - Vodorovné konstrukce</t>
  </si>
  <si>
    <t xml:space="preserve">      8 - Trubní vedení</t>
  </si>
  <si>
    <t xml:space="preserve">      89-Š - Kanalizační šachty</t>
  </si>
  <si>
    <t xml:space="preserve">      9 - Ostatní konstrukce a práce, bourání</t>
  </si>
  <si>
    <t xml:space="preserve">      998 - Přesun hmot</t>
  </si>
  <si>
    <t xml:space="preserve">VO - VODOVODNÍ  PŘÍPOJKA</t>
  </si>
  <si>
    <t>KA</t>
  </si>
  <si>
    <t xml:space="preserve">KANALIZAČNÍ  PŘÍPOJKA</t>
  </si>
  <si>
    <t>121101101</t>
  </si>
  <si>
    <t>Sejmutí ornice s přemístěním na vzdálenost do 50 m</t>
  </si>
  <si>
    <t>2019692947</t>
  </si>
  <si>
    <t>0,1*1,1*(17,0+10,0)+0,15*2,2*2,2</t>
  </si>
  <si>
    <t>0,304</t>
  </si>
  <si>
    <t>132201201</t>
  </si>
  <si>
    <t>Hloubení rýh š do 2000 mm v hornině tř. 3 objemu do 100 m3</t>
  </si>
  <si>
    <t>923060718</t>
  </si>
  <si>
    <t>1,1*((2,8+1,7)/2-0,1)*(17,0-0,5)</t>
  </si>
  <si>
    <t>1,1*((1,7+1,33)/2-0,1)*(10,0-0,5)</t>
  </si>
  <si>
    <t>pro novou šachtu</t>
  </si>
  <si>
    <t>2,2*2,2*(1,9-0,1)</t>
  </si>
  <si>
    <t>61,6*0,05+0,398</t>
  </si>
  <si>
    <t>132201209</t>
  </si>
  <si>
    <t>Příplatek za lepivost k hloubení rýh š do 2000 mm v hornině tř. 3</t>
  </si>
  <si>
    <t>-2128480339</t>
  </si>
  <si>
    <t>předpoklad lepivost 50%</t>
  </si>
  <si>
    <t>pol.132201201</t>
  </si>
  <si>
    <t>66,0*0,5</t>
  </si>
  <si>
    <t>151101101</t>
  </si>
  <si>
    <t>Zřízení příložného pažení a rozepření stěn rýh hl do 2 m</t>
  </si>
  <si>
    <t>1429687450</t>
  </si>
  <si>
    <t>2*(2,8+1,7)/2*(17,0-0,5)</t>
  </si>
  <si>
    <t>2*(1,7+1,33)/2*(10,0-0,5)</t>
  </si>
  <si>
    <t>1,9*2,2*4-1,7*0,6*4</t>
  </si>
  <si>
    <t>0,325</t>
  </si>
  <si>
    <t>151101111</t>
  </si>
  <si>
    <t>Odstranění příložného pažení a rozepření stěn rýh hl do 2 m</t>
  </si>
  <si>
    <t>1433639255</t>
  </si>
  <si>
    <t>130001101</t>
  </si>
  <si>
    <t>Příplatek za ztížení vykopávky v blízkosti podzemního vedení</t>
  </si>
  <si>
    <t>1024334025</t>
  </si>
  <si>
    <t>119001401</t>
  </si>
  <si>
    <t>Dočasné zajištění potrubí ocelového nebo litinového DN do 200 mm</t>
  </si>
  <si>
    <t>756504071</t>
  </si>
  <si>
    <t>119001421</t>
  </si>
  <si>
    <t>Dočasné zajištění kabelů a kabelových tratí ze 3 volně ložených kabelů</t>
  </si>
  <si>
    <t>-313848364</t>
  </si>
  <si>
    <t>161101101</t>
  </si>
  <si>
    <t>Svislé přemístění výkopku z horniny tř. 1 až 4 hl výkopu do 2,5 m</t>
  </si>
  <si>
    <t>862063261</t>
  </si>
  <si>
    <t>66,0</t>
  </si>
  <si>
    <t>175151101</t>
  </si>
  <si>
    <t>Obsypání potrubí strojně sypaninou bez prohození, uloženou do 3 m</t>
  </si>
  <si>
    <t>-105236462</t>
  </si>
  <si>
    <t xml:space="preserve">obsyp pískem </t>
  </si>
  <si>
    <t>potrubí DN 125</t>
  </si>
  <si>
    <t>1,1*(0,125+0,3)*10,0</t>
  </si>
  <si>
    <t>potrubí DN 150</t>
  </si>
  <si>
    <t>1,1*(0,15+0,3)*17,0</t>
  </si>
  <si>
    <t>Mezisoučet A</t>
  </si>
  <si>
    <t>méně potrubí</t>
  </si>
  <si>
    <t>-3,14*0,0625*0,0625*10,0</t>
  </si>
  <si>
    <t>-3,14*0,075*0,075*17,0</t>
  </si>
  <si>
    <t>0,023</t>
  </si>
  <si>
    <t>583313460</t>
  </si>
  <si>
    <t>kamenivo těžené drobné - písek - dodávka</t>
  </si>
  <si>
    <t>CS ÚRS 2017 02</t>
  </si>
  <si>
    <t>-9348162</t>
  </si>
  <si>
    <t>hutnění 10%, ztratné 1%</t>
  </si>
  <si>
    <t>dodávka, doprava k pol.175151101</t>
  </si>
  <si>
    <t>12,7*1,8*1,11+0,025</t>
  </si>
  <si>
    <t>1918674294</t>
  </si>
  <si>
    <t>výkopy</t>
  </si>
  <si>
    <t>pol.131201201</t>
  </si>
  <si>
    <t>méně obsyp - pol.175151101 mezisoučet A</t>
  </si>
  <si>
    <t>-13,1</t>
  </si>
  <si>
    <t>méně podklad - pol.451573111</t>
  </si>
  <si>
    <t>-3,0</t>
  </si>
  <si>
    <t>méně kanalizační šachta nová</t>
  </si>
  <si>
    <t>-3,14*0,6*0,6*1,9</t>
  </si>
  <si>
    <t>0,248</t>
  </si>
  <si>
    <t>162201101</t>
  </si>
  <si>
    <t>Vodorovné přemístění do 20 m výkopku/sypaniny z horniny tř. 1 až 4</t>
  </si>
  <si>
    <t>-2036705592</t>
  </si>
  <si>
    <t>přesun po staveništi sypkých hmot pro obsyp a zásyp</t>
  </si>
  <si>
    <t>v rýhách</t>
  </si>
  <si>
    <t>pol.175151101</t>
  </si>
  <si>
    <t>12,7</t>
  </si>
  <si>
    <t>pol.451573111</t>
  </si>
  <si>
    <t>3,0</t>
  </si>
  <si>
    <t>-667409181</t>
  </si>
  <si>
    <t>výkop dle pol.132201201</t>
  </si>
  <si>
    <t>-48,0</t>
  </si>
  <si>
    <t>-152085561</t>
  </si>
  <si>
    <t>681161426</t>
  </si>
  <si>
    <t>18,0*1,5</t>
  </si>
  <si>
    <t>-1732523274</t>
  </si>
  <si>
    <t>zpětné rozprostření ornice - pol.121101101</t>
  </si>
  <si>
    <t>4,0/0,1</t>
  </si>
  <si>
    <t>1138731852</t>
  </si>
  <si>
    <t>-599284148</t>
  </si>
  <si>
    <t>40,0*0,015*1,03+0,082</t>
  </si>
  <si>
    <t>-1654691487</t>
  </si>
  <si>
    <t>-1538037987</t>
  </si>
  <si>
    <t>40,0*10*0,001</t>
  </si>
  <si>
    <t>-1739664081</t>
  </si>
  <si>
    <t>-298504972</t>
  </si>
  <si>
    <t>40,0</t>
  </si>
  <si>
    <t>Vodorovné konstrukce</t>
  </si>
  <si>
    <t>451573111</t>
  </si>
  <si>
    <t>Lože pod potrubí otevřený výkop ze štěrkopísku</t>
  </si>
  <si>
    <t>1980954816</t>
  </si>
  <si>
    <t>pod potrubí DN 125</t>
  </si>
  <si>
    <t>1,1*0,1*10,0</t>
  </si>
  <si>
    <t>pod potrubí DN 150</t>
  </si>
  <si>
    <t>1,1*0,1*17,0+0,03</t>
  </si>
  <si>
    <t>Trubní vedení</t>
  </si>
  <si>
    <t>871315221</t>
  </si>
  <si>
    <t>Kanalizační potrubí z tvrdého PVC jednovrstvé tuhost třídy SN8 DN 160</t>
  </si>
  <si>
    <t>816161345</t>
  </si>
  <si>
    <t>stávající šachta - nová šachta</t>
  </si>
  <si>
    <t>871275211</t>
  </si>
  <si>
    <t>Kanalizační potrubí z tvrdého PVC jednovrstvé tuhost třídy SN4 DN 125</t>
  </si>
  <si>
    <t>775592567</t>
  </si>
  <si>
    <t>nová šachta - napojení Wc</t>
  </si>
  <si>
    <t>87122010R</t>
  </si>
  <si>
    <t>Napojení nového potrubí PVC DN 160 do stávající kanalizace (šachty) - montáž, doprava, dodávka vč. tvarovek</t>
  </si>
  <si>
    <t>-1463988755</t>
  </si>
  <si>
    <t>87122020R</t>
  </si>
  <si>
    <t>Napojení stávajícího potrubí PVC DN 100 do nové šachty - montáž, doprava, dodávka vč. tvarovek</t>
  </si>
  <si>
    <t>2109291063</t>
  </si>
  <si>
    <t>87122030R</t>
  </si>
  <si>
    <t>Napojení nového potrubí PVC DN 125 na objekt Veřejné WC - montáž, doprava, dodávka vč. tvarovek</t>
  </si>
  <si>
    <t>-1530719720</t>
  </si>
  <si>
    <t>892312121</t>
  </si>
  <si>
    <t>Tlaková zkouška vzduchem potrubí DN 150 těsnícím vakem ucpávkovým</t>
  </si>
  <si>
    <t>úsek</t>
  </si>
  <si>
    <t>-525772429</t>
  </si>
  <si>
    <t>platí i pro potrubí DN 125</t>
  </si>
  <si>
    <t>podtrubí DN 150</t>
  </si>
  <si>
    <t>89231001R</t>
  </si>
  <si>
    <t>Kamerová zkouška kanalizačního potrubí</t>
  </si>
  <si>
    <t>-349676567</t>
  </si>
  <si>
    <t>stávající (do stánku) PVC DN 100</t>
  </si>
  <si>
    <t>5,0</t>
  </si>
  <si>
    <t>nové PVC DN 125</t>
  </si>
  <si>
    <t xml:space="preserve">nové PVC DN 150 </t>
  </si>
  <si>
    <t>899722114</t>
  </si>
  <si>
    <t>Krytí potrubí z plastů výstražnou fólií z PVC 40 cm</t>
  </si>
  <si>
    <t>-1239837997</t>
  </si>
  <si>
    <t>výstražná fólie dle ČSN 73 6006</t>
  </si>
  <si>
    <t>27,0</t>
  </si>
  <si>
    <t>89-Š</t>
  </si>
  <si>
    <t>Kanalizační šachty</t>
  </si>
  <si>
    <t>894411111</t>
  </si>
  <si>
    <t>Zřízení šachet kanalizačních z betonových dílců na potrubí DN do 200 dno beton tř. C 25/30</t>
  </si>
  <si>
    <t>-1813052554</t>
  </si>
  <si>
    <t>nová šachta Š</t>
  </si>
  <si>
    <t>59224168</t>
  </si>
  <si>
    <t>skruž betonová přechodová 62,5/100x60x12 cm, stupadla poplastovaná kapsová</t>
  </si>
  <si>
    <t>1609140385</t>
  </si>
  <si>
    <t>dodávka, doprava k pol.894411111</t>
  </si>
  <si>
    <t>ztratné 1%</t>
  </si>
  <si>
    <t xml:space="preserve"> dle tabulky prvků  šachty</t>
  </si>
  <si>
    <t>1*1,01</t>
  </si>
  <si>
    <t>59224160</t>
  </si>
  <si>
    <t>skruž kanalizační s ocelovými stupadly 100 x 25 x 12 cm</t>
  </si>
  <si>
    <t>-2140838056</t>
  </si>
  <si>
    <t>2*1,01</t>
  </si>
  <si>
    <t>452112111</t>
  </si>
  <si>
    <t>Osazení betonových prstenců nebo rámů v do 100 mm</t>
  </si>
  <si>
    <t>-412235114</t>
  </si>
  <si>
    <t>výška 80 mm</t>
  </si>
  <si>
    <t>výška 100 mm</t>
  </si>
  <si>
    <t>Mezisoučet B</t>
  </si>
  <si>
    <t>59224176</t>
  </si>
  <si>
    <t>prstenec šachtový vyrovnávací betonový 625x120x80mm</t>
  </si>
  <si>
    <t>-655073795</t>
  </si>
  <si>
    <t>dodávka, doprava k pol.452112111 mezisoučet A</t>
  </si>
  <si>
    <t>59224187</t>
  </si>
  <si>
    <t>prstenec šachtový vyrovnávací betonový 625x120x100mm</t>
  </si>
  <si>
    <t>1746731906</t>
  </si>
  <si>
    <t>dodávka, doprava k pol.452112111 mezisoučet B</t>
  </si>
  <si>
    <t>877310440</t>
  </si>
  <si>
    <t>Montáž šachtových vložek na kanalizačním potrubí z PP trub korugovaných DN 150</t>
  </si>
  <si>
    <t>512961475</t>
  </si>
  <si>
    <t>šachtová vložka DN 100</t>
  </si>
  <si>
    <t>šachtová vložka DN 125</t>
  </si>
  <si>
    <t>šachtová vložka DN 150</t>
  </si>
  <si>
    <t>Mezisoučet C</t>
  </si>
  <si>
    <t>28612251R</t>
  </si>
  <si>
    <t>vložka šachtová kanalizační DN 100</t>
  </si>
  <si>
    <t>-1833319159</t>
  </si>
  <si>
    <t>ztratné 1,5%</t>
  </si>
  <si>
    <t>dodávka, doprava k pol.877350440 mezisoučet A</t>
  </si>
  <si>
    <t>1,0*1,015</t>
  </si>
  <si>
    <t>28612252R</t>
  </si>
  <si>
    <t>vložka šachtová kanalizační DN 125</t>
  </si>
  <si>
    <t>-1294663446</t>
  </si>
  <si>
    <t>dodávka, doprava k pol.877350440 mezisoučet B</t>
  </si>
  <si>
    <t>28612250</t>
  </si>
  <si>
    <t>vložka šachtová kanalizační DN 160</t>
  </si>
  <si>
    <t>1372698744</t>
  </si>
  <si>
    <t>dodávka, doprava k pol.877350440 mezisoučet C</t>
  </si>
  <si>
    <t>899102112</t>
  </si>
  <si>
    <t>Osazení poklopů litinových nebo ocelových včetně rámů pro třídu zatížení A15, A50</t>
  </si>
  <si>
    <t>713818512</t>
  </si>
  <si>
    <t>28661932</t>
  </si>
  <si>
    <t>poklop šachtový litinový dno DN 600 pro třídu zatížení A15</t>
  </si>
  <si>
    <t>1134103695</t>
  </si>
  <si>
    <t>dodávka, doprava k pol.899102112</t>
  </si>
  <si>
    <t>969021111</t>
  </si>
  <si>
    <t>Vybourání kanalizačního potrubí DN do 100</t>
  </si>
  <si>
    <t>-1580120918</t>
  </si>
  <si>
    <t>997013501</t>
  </si>
  <si>
    <t>Odvoz suti a vybouraných hmot na skládku nebo meziskládku do 1 km se složením</t>
  </si>
  <si>
    <t>-1729250399</t>
  </si>
  <si>
    <t>suť odd.96</t>
  </si>
  <si>
    <t>0,629</t>
  </si>
  <si>
    <t>997013509</t>
  </si>
  <si>
    <t>Příplatek k odvozu suti a vybouraných hmot na skládku ZKD 1 km přes 1 km</t>
  </si>
  <si>
    <t>2067880049</t>
  </si>
  <si>
    <t>celkem 8 km</t>
  </si>
  <si>
    <t>0,629*(8-1)</t>
  </si>
  <si>
    <t>997013831</t>
  </si>
  <si>
    <t>Poplatek za uložení na skládce (skládkovné) stavebního odpadu směsného kód odpadu 170 904</t>
  </si>
  <si>
    <t>97091406</t>
  </si>
  <si>
    <t>998276101</t>
  </si>
  <si>
    <t>Přesun hmot pro trubní vedení z trub z plastických hmot otevřený výkop</t>
  </si>
  <si>
    <t>-1377857177</t>
  </si>
  <si>
    <t>VO</t>
  </si>
  <si>
    <t xml:space="preserve">VODOVODNÍ  PŘÍPOJKA</t>
  </si>
  <si>
    <t>1135816887</t>
  </si>
  <si>
    <t>0,1*1,1*10,0</t>
  </si>
  <si>
    <t>0,9</t>
  </si>
  <si>
    <t>839047219</t>
  </si>
  <si>
    <t>1,1*(1,45-0,1)*10,0</t>
  </si>
  <si>
    <t>0,2*1,5*2,0</t>
  </si>
  <si>
    <t>0,25*1,6*2,0*2</t>
  </si>
  <si>
    <t>582435340</t>
  </si>
  <si>
    <t>17,0*0,5</t>
  </si>
  <si>
    <t>-468160874</t>
  </si>
  <si>
    <t>2*(1,45-0,15)*8,0</t>
  </si>
  <si>
    <t>2*1,75*2,0+0,2</t>
  </si>
  <si>
    <t>243943905</t>
  </si>
  <si>
    <t>-1472103652</t>
  </si>
  <si>
    <t>119001405</t>
  </si>
  <si>
    <t>Dočasné zajištění potrubí z PE DN do 200 mm</t>
  </si>
  <si>
    <t>-988595518</t>
  </si>
  <si>
    <t>1666142311</t>
  </si>
  <si>
    <t>17,05</t>
  </si>
  <si>
    <t>518509580</t>
  </si>
  <si>
    <t>potrubí DN 25</t>
  </si>
  <si>
    <t>1,1*(0,025+0,3)*10,0+0,025</t>
  </si>
  <si>
    <t>-335934936</t>
  </si>
  <si>
    <t>3,6*1,8*1,11+0,007</t>
  </si>
  <si>
    <t>175111101</t>
  </si>
  <si>
    <t>Obsypání potrubí ručně sypaninou bez prohození sítem, uloženou do 3 m</t>
  </si>
  <si>
    <t>-1278713589</t>
  </si>
  <si>
    <t>ruční hutněný obsyp vodoměrné šachty prosátou zeminou</t>
  </si>
  <si>
    <t>1,65*0,3*(0,9+2,0)*2</t>
  </si>
  <si>
    <t>0,129</t>
  </si>
  <si>
    <t>175111109</t>
  </si>
  <si>
    <t>Příplatek k obsypání potrubí za ruční prohození sypaniny sítem, uložené do 3 m</t>
  </si>
  <si>
    <t>-150131347</t>
  </si>
  <si>
    <t>-1191370770</t>
  </si>
  <si>
    <t xml:space="preserve">méně obsyp - pol.175151101 </t>
  </si>
  <si>
    <t>-3,6</t>
  </si>
  <si>
    <t>méně obsyp šachty - pol.175111101</t>
  </si>
  <si>
    <t xml:space="preserve">méně vodoměrná šachta </t>
  </si>
  <si>
    <t>-1,2*0,9*1,5</t>
  </si>
  <si>
    <t>0,07</t>
  </si>
  <si>
    <t>324480647</t>
  </si>
  <si>
    <t>3,6</t>
  </si>
  <si>
    <t>1,5</t>
  </si>
  <si>
    <t>205265783</t>
  </si>
  <si>
    <t>17,05+0,05</t>
  </si>
  <si>
    <t>-7,4</t>
  </si>
  <si>
    <t>-502038289</t>
  </si>
  <si>
    <t>-584806685</t>
  </si>
  <si>
    <t>9,7*1,5</t>
  </si>
  <si>
    <t>2020255258</t>
  </si>
  <si>
    <t>2,0/0,1</t>
  </si>
  <si>
    <t>1508982105</t>
  </si>
  <si>
    <t>-252303243</t>
  </si>
  <si>
    <t>20,0*0,015*1,03+0,091</t>
  </si>
  <si>
    <t>-458510658</t>
  </si>
  <si>
    <t>-119939026</t>
  </si>
  <si>
    <t>20,0*10*0,001</t>
  </si>
  <si>
    <t>1054366051</t>
  </si>
  <si>
    <t>-974582113</t>
  </si>
  <si>
    <t>20,0</t>
  </si>
  <si>
    <t>-313087618</t>
  </si>
  <si>
    <t>pod potrubí DN 25</t>
  </si>
  <si>
    <t>pod VŠ</t>
  </si>
  <si>
    <t>1,1*1,5*0,1</t>
  </si>
  <si>
    <t>0,235</t>
  </si>
  <si>
    <t>87116000R</t>
  </si>
  <si>
    <t>Montáž potrubí z PE100 SDR 17 otevřený výkop svařovaných na tupo D 32 x 1,9 mm</t>
  </si>
  <si>
    <t>695553755</t>
  </si>
  <si>
    <t>2861360R</t>
  </si>
  <si>
    <t xml:space="preserve">potrubí vodovodní PE 100 SDR 17  D 32x1,9mm</t>
  </si>
  <si>
    <t>168529072</t>
  </si>
  <si>
    <t>dodávka, doprava k pol.87116000R</t>
  </si>
  <si>
    <t>10,0*1,015</t>
  </si>
  <si>
    <t>77</t>
  </si>
  <si>
    <t>877161212</t>
  </si>
  <si>
    <t>Montáž kolen 90° svařovaných na tupo na vodovodním potrubí z PE trub d 32</t>
  </si>
  <si>
    <t>1634749903</t>
  </si>
  <si>
    <t>78</t>
  </si>
  <si>
    <t>2861419R</t>
  </si>
  <si>
    <t xml:space="preserve">koleno 90° SDR 17  PE 100 D 32mm</t>
  </si>
  <si>
    <t>-1774512107</t>
  </si>
  <si>
    <t>dodávka, doprava k pol.877161212</t>
  </si>
  <si>
    <t>2,0*1,015</t>
  </si>
  <si>
    <t>79</t>
  </si>
  <si>
    <t>892241111</t>
  </si>
  <si>
    <t>Tlaková zkouška vodou potrubí do 80</t>
  </si>
  <si>
    <t>-870043692</t>
  </si>
  <si>
    <t>80</t>
  </si>
  <si>
    <t>89237211R</t>
  </si>
  <si>
    <t>Zabezpečení konců potrubí DN do 50 při tlakových zkouškách vodou</t>
  </si>
  <si>
    <t>1871084862</t>
  </si>
  <si>
    <t>81</t>
  </si>
  <si>
    <t>892233122</t>
  </si>
  <si>
    <t>Proplach a dezinfekce vodovodního potrubí DN do 70</t>
  </si>
  <si>
    <t>1011828992</t>
  </si>
  <si>
    <t>82</t>
  </si>
  <si>
    <t>-1155923001</t>
  </si>
  <si>
    <t>83</t>
  </si>
  <si>
    <t>893811113</t>
  </si>
  <si>
    <t>Osazení vodoměrné šachty hranaté z PP samonosné pro běžné zatížení plochy do 1,1 m2 hloubky do 1,6 m</t>
  </si>
  <si>
    <t>-715709463</t>
  </si>
  <si>
    <t>V cenách jsou započteny i náklady na:</t>
  </si>
  <si>
    <t>- podkladní desku z betonu prostého tl. 100 mm</t>
  </si>
  <si>
    <t>84</t>
  </si>
  <si>
    <t>56230554</t>
  </si>
  <si>
    <t>šachta vodoměrná samonosná hranatá 0,9/1,2/1,5 m</t>
  </si>
  <si>
    <t>-1327093065</t>
  </si>
  <si>
    <t>šachta je vybavena vnitřním žebříkem. vodotěsnými průchodkami a</t>
  </si>
  <si>
    <t>podstavcem pro vodoměr.</t>
  </si>
  <si>
    <t xml:space="preserve">Součástí je vstup  600x600 mm s komínkem v. 300 mm s nepochozím PP poklopem.</t>
  </si>
  <si>
    <t>85</t>
  </si>
  <si>
    <t>89116221R</t>
  </si>
  <si>
    <t>Montáž vodoměru G 1 v šachtě</t>
  </si>
  <si>
    <t>827075345</t>
  </si>
  <si>
    <t>pro stánek PNS</t>
  </si>
  <si>
    <t>pro veřejné WC</t>
  </si>
  <si>
    <t>86</t>
  </si>
  <si>
    <t>3882150R</t>
  </si>
  <si>
    <t xml:space="preserve">vodoměr   DN 15  Qn 1,5</t>
  </si>
  <si>
    <t>-38807996</t>
  </si>
  <si>
    <t>dodávka, doprava k pol.89116221R</t>
  </si>
  <si>
    <t>87</t>
  </si>
  <si>
    <t>891163111</t>
  </si>
  <si>
    <t>Montáž vodovodního ventilu hlavního pro přípojky DN 25</t>
  </si>
  <si>
    <t>-766093478</t>
  </si>
  <si>
    <t>srovnatelná položka pro montáž :</t>
  </si>
  <si>
    <t>uzávěr DN 25</t>
  </si>
  <si>
    <t>uzávěr s odvodněním DN 25</t>
  </si>
  <si>
    <t>filtr DN 25</t>
  </si>
  <si>
    <t>88</t>
  </si>
  <si>
    <t>3880010R</t>
  </si>
  <si>
    <t>902216491</t>
  </si>
  <si>
    <t>dodávka, doprava k pol.891163111 mezisoučet A</t>
  </si>
  <si>
    <t>89</t>
  </si>
  <si>
    <t>3880020R</t>
  </si>
  <si>
    <t>1915117502</t>
  </si>
  <si>
    <t>dodávka, doprava k pol.891163111 mezisoučet B</t>
  </si>
  <si>
    <t>90</t>
  </si>
  <si>
    <t>3880030R</t>
  </si>
  <si>
    <t>-776370130</t>
  </si>
  <si>
    <t>dodávka, doprava k pol.891163111 mezisoučet C</t>
  </si>
  <si>
    <t>91</t>
  </si>
  <si>
    <t>89230010R</t>
  </si>
  <si>
    <t>Napojení potrubí přípojky pro WC na stávající přípojku pro stánek - montáž, dodávka, včetně tvarovek (odbočka)</t>
  </si>
  <si>
    <t>900557694</t>
  </si>
  <si>
    <t>92</t>
  </si>
  <si>
    <t>89230020R</t>
  </si>
  <si>
    <t>Napojení potrubí přípojky pro WC na objekt buňky WC - montáž, dodávka, doprava včetně tvarovek</t>
  </si>
  <si>
    <t>-270791536</t>
  </si>
  <si>
    <t>93</t>
  </si>
  <si>
    <t>702471064</t>
  </si>
  <si>
    <t>C - Elektročást</t>
  </si>
  <si>
    <t>EL - Elektročást</t>
  </si>
  <si>
    <t>EL</t>
  </si>
  <si>
    <t>EL 01</t>
  </si>
  <si>
    <t>Elektročást - přenos ze samostatného rozpočtu - viz příloha</t>
  </si>
  <si>
    <t>2039312963</t>
  </si>
  <si>
    <t>D - VRN</t>
  </si>
  <si>
    <t>VRN - Vedlejší rozpočtové náklady</t>
  </si>
  <si>
    <t>Vedlejší rozpočtové náklady</t>
  </si>
  <si>
    <t>012103000a</t>
  </si>
  <si>
    <t>Vytyčení základních směrových a výškových bodů stavby</t>
  </si>
  <si>
    <t>1024</t>
  </si>
  <si>
    <t>-1656874618</t>
  </si>
  <si>
    <t>012103000b</t>
  </si>
  <si>
    <t xml:space="preserve">Výškové a polohové vytýčení všech inženýrských sítí na staveništi a jejich ověření u správců </t>
  </si>
  <si>
    <t>917940146</t>
  </si>
  <si>
    <t>012103000</t>
  </si>
  <si>
    <t>Geodetické práce před výstavbou</t>
  </si>
  <si>
    <t>58609490</t>
  </si>
  <si>
    <t>převzetí základové spáry geologem</t>
  </si>
  <si>
    <t>sonda pro ověření neexistence sítí v místě stvby</t>
  </si>
  <si>
    <t>012303000</t>
  </si>
  <si>
    <t>Geodetické práce po výstavbě</t>
  </si>
  <si>
    <t>-441981248</t>
  </si>
  <si>
    <t xml:space="preserve">geodetické zaměření realizované stavby včetně zpracování podkladů </t>
  </si>
  <si>
    <t>pro vklad novostavby do katastru nemovitostí</t>
  </si>
  <si>
    <t>013254000</t>
  </si>
  <si>
    <t>Dokumentace skutečného provedení stavby</t>
  </si>
  <si>
    <t>-601508703</t>
  </si>
  <si>
    <t>030001000</t>
  </si>
  <si>
    <t>Zařízení staveniště</t>
  </si>
  <si>
    <t>857512757</t>
  </si>
  <si>
    <t>031002000a</t>
  </si>
  <si>
    <t xml:space="preserve">Související práce pro zařízení staveniště - Opatření k zajištění bezpečnosti účastníků realizace akce a veřejnosti (např. zajištění výkopů proti pádu,  lávky, bezpečnostní tabulky, noční osvícení výkopů apod.) </t>
  </si>
  <si>
    <t>-2023402782</t>
  </si>
  <si>
    <t>043134000</t>
  </si>
  <si>
    <t>Zkoušky zatěžovací</t>
  </si>
  <si>
    <t>1984664670</t>
  </si>
  <si>
    <t>zkoušky hutnění - pláně</t>
  </si>
  <si>
    <t>045002000</t>
  </si>
  <si>
    <t>Kompletační a koordinační činnost</t>
  </si>
  <si>
    <t>-480544628</t>
  </si>
  <si>
    <t>072103011a</t>
  </si>
  <si>
    <t>DIO (dopr.inženýrská opatření) včetně jejich návrhu a projednání s policií ČR</t>
  </si>
  <si>
    <t>-1232273691</t>
  </si>
  <si>
    <t>091003000a</t>
  </si>
  <si>
    <t xml:space="preserve">Ostatní náklady bez rozlišení - čištění veřejných komunikací a úklid staveniště a uvedení okolí do původního stavu po dokončení stavby, ochrana zeleně v těsné blízkosti stavby, pojištění stavby apod. </t>
  </si>
  <si>
    <t>-702065981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</si>
</sst>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TV19-032zmA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Přemístění veřejných WC na autobusový terminál v Ostrově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Ostrov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10. 1. 2020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Ostrov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BPO spol. s r.o.,Lidická 1239,36317 OSTROV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Tomanová Ing.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19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'A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'A - Stavební část'!P129</f>
        <v>0</v>
      </c>
      <c r="AV95" s="129">
        <f>'A - Stavební část'!J33</f>
        <v>0</v>
      </c>
      <c r="AW95" s="129">
        <f>'A - Stavební část'!J34</f>
        <v>0</v>
      </c>
      <c r="AX95" s="129">
        <f>'A - Stavební část'!J35</f>
        <v>0</v>
      </c>
      <c r="AY95" s="129">
        <f>'A - Stavební část'!J36</f>
        <v>0</v>
      </c>
      <c r="AZ95" s="129">
        <f>'A - Stavební část'!F33</f>
        <v>0</v>
      </c>
      <c r="BA95" s="129">
        <f>'A - Stavební část'!F34</f>
        <v>0</v>
      </c>
      <c r="BB95" s="129">
        <f>'A - Stavební část'!F35</f>
        <v>0</v>
      </c>
      <c r="BC95" s="129">
        <f>'A - Stavební část'!F36</f>
        <v>0</v>
      </c>
      <c r="BD95" s="131">
        <f>'A - Stavební část'!F37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19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'B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'B - ZTI'!P130</f>
        <v>0</v>
      </c>
      <c r="AV96" s="129">
        <f>'B - ZTI'!J33</f>
        <v>0</v>
      </c>
      <c r="AW96" s="129">
        <f>'B - ZTI'!J34</f>
        <v>0</v>
      </c>
      <c r="AX96" s="129">
        <f>'B - ZTI'!J35</f>
        <v>0</v>
      </c>
      <c r="AY96" s="129">
        <f>'B - ZTI'!J36</f>
        <v>0</v>
      </c>
      <c r="AZ96" s="129">
        <f>'B - ZTI'!F33</f>
        <v>0</v>
      </c>
      <c r="BA96" s="129">
        <f>'B - ZTI'!F34</f>
        <v>0</v>
      </c>
      <c r="BB96" s="129">
        <f>'B - ZTI'!F35</f>
        <v>0</v>
      </c>
      <c r="BC96" s="129">
        <f>'B - ZTI'!F36</f>
        <v>0</v>
      </c>
      <c r="BD96" s="131">
        <f>'B - ZTI'!F37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19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'C - Elektročást'!J30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'C - Elektročást'!P117</f>
        <v>0</v>
      </c>
      <c r="AV97" s="129">
        <f>'C - Elektročást'!J33</f>
        <v>0</v>
      </c>
      <c r="AW97" s="129">
        <f>'C - Elektročást'!J34</f>
        <v>0</v>
      </c>
      <c r="AX97" s="129">
        <f>'C - Elektročást'!J35</f>
        <v>0</v>
      </c>
      <c r="AY97" s="129">
        <f>'C - Elektročást'!J36</f>
        <v>0</v>
      </c>
      <c r="AZ97" s="129">
        <f>'C - Elektročást'!F33</f>
        <v>0</v>
      </c>
      <c r="BA97" s="129">
        <f>'C - Elektročást'!F34</f>
        <v>0</v>
      </c>
      <c r="BB97" s="129">
        <f>'C - Elektročást'!F35</f>
        <v>0</v>
      </c>
      <c r="BC97" s="129">
        <f>'C - Elektročást'!F36</f>
        <v>0</v>
      </c>
      <c r="BD97" s="131">
        <f>'C - Elektročást'!F37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19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78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 - VRN'!J30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'D - VRN'!P117</f>
        <v>0</v>
      </c>
      <c r="AV98" s="134">
        <f>'D - VRN'!J33</f>
        <v>0</v>
      </c>
      <c r="AW98" s="134">
        <f>'D - VRN'!J34</f>
        <v>0</v>
      </c>
      <c r="AX98" s="134">
        <f>'D - VRN'!J35</f>
        <v>0</v>
      </c>
      <c r="AY98" s="134">
        <f>'D - VRN'!J36</f>
        <v>0</v>
      </c>
      <c r="AZ98" s="134">
        <f>'D - VRN'!F33</f>
        <v>0</v>
      </c>
      <c r="BA98" s="134">
        <f>'D - VRN'!F34</f>
        <v>0</v>
      </c>
      <c r="BB98" s="134">
        <f>'D - VRN'!F35</f>
        <v>0</v>
      </c>
      <c r="BC98" s="134">
        <f>'D - VRN'!F36</f>
        <v>0</v>
      </c>
      <c r="BD98" s="136">
        <f>'D - VRN'!F37</f>
        <v>0</v>
      </c>
      <c r="BE98" s="7"/>
      <c r="BT98" s="132" t="s">
        <v>87</v>
      </c>
      <c r="BV98" s="132" t="s">
        <v>81</v>
      </c>
      <c r="BW98" s="132" t="s">
        <v>97</v>
      </c>
      <c r="BX98" s="132" t="s">
        <v>5</v>
      </c>
      <c r="CL98" s="132" t="s">
        <v>19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BKMYak5U2HapGX1yVUuaO/aIGpLxzG59s7LpdBduFj+wNDtiy3NTVw+s4BBlGdk4BRxgc+Mc8sK9sVfZHTnFkQ==" hashValue="Sq6q3Cdk3me+fqdvLv4O2RVDwxUGuFVQls5kpGJKmYqqgq5SGEVGwpusg4akjHLyM9ova5g9P1bPCo2VlZz15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 - Stavební část'!C2" display="/"/>
    <hyperlink ref="A96" location="'B - ZTI'!C2" display="/"/>
    <hyperlink ref="A97" location="'C - Elektročást'!C2" display="/"/>
    <hyperlink ref="A98" location="'D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98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Přemístění veřejných WC na autobusový terminál v Ostrově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99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100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ROUND((SUM(BE129:BE370)),  2)</f>
        <v>0</v>
      </c>
      <c r="G33" s="39"/>
      <c r="H33" s="39"/>
      <c r="I33" s="163">
        <v>0.20999999999999999</v>
      </c>
      <c r="J33" s="162">
        <f>ROUND(((SUM(BE129:BE370))*I33),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ROUND((SUM(BF129:BF370)),  2)</f>
        <v>0</v>
      </c>
      <c r="G34" s="39"/>
      <c r="H34" s="39"/>
      <c r="I34" s="163">
        <v>0.14999999999999999</v>
      </c>
      <c r="J34" s="162">
        <f>ROUND(((SUM(BF129:BF370))*I34),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ROUND((SUM(BG129:BG370)),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ROUND((SUM(BH129:BH370)),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ROUND((SUM(BI129:BI370)),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Přemístění veřejných WC na autobusový terminál v Ostrově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A - Stavební 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102</v>
      </c>
      <c r="D94" s="190"/>
      <c r="E94" s="190"/>
      <c r="F94" s="190"/>
      <c r="G94" s="190"/>
      <c r="H94" s="190"/>
      <c r="I94" s="191"/>
      <c r="J94" s="192" t="s">
        <v>103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104</v>
      </c>
      <c r="D96" s="41"/>
      <c r="E96" s="41"/>
      <c r="F96" s="41"/>
      <c r="G96" s="41"/>
      <c r="H96" s="41"/>
      <c r="I96" s="145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94"/>
      <c r="C97" s="195"/>
      <c r="D97" s="196" t="s">
        <v>106</v>
      </c>
      <c r="E97" s="197"/>
      <c r="F97" s="197"/>
      <c r="G97" s="197"/>
      <c r="H97" s="197"/>
      <c r="I97" s="198"/>
      <c r="J97" s="199">
        <f>J130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107</v>
      </c>
      <c r="E98" s="204"/>
      <c r="F98" s="204"/>
      <c r="G98" s="204"/>
      <c r="H98" s="204"/>
      <c r="I98" s="205"/>
      <c r="J98" s="206">
        <f>J131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108</v>
      </c>
      <c r="E99" s="204"/>
      <c r="F99" s="204"/>
      <c r="G99" s="204"/>
      <c r="H99" s="204"/>
      <c r="I99" s="205"/>
      <c r="J99" s="206">
        <f>J194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109</v>
      </c>
      <c r="E100" s="204"/>
      <c r="F100" s="204"/>
      <c r="G100" s="204"/>
      <c r="H100" s="204"/>
      <c r="I100" s="205"/>
      <c r="J100" s="206">
        <f>J213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110</v>
      </c>
      <c r="E101" s="204"/>
      <c r="F101" s="204"/>
      <c r="G101" s="204"/>
      <c r="H101" s="204"/>
      <c r="I101" s="205"/>
      <c r="J101" s="206">
        <f>J216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111</v>
      </c>
      <c r="E102" s="204"/>
      <c r="F102" s="204"/>
      <c r="G102" s="204"/>
      <c r="H102" s="204"/>
      <c r="I102" s="205"/>
      <c r="J102" s="206">
        <f>J233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112</v>
      </c>
      <c r="E103" s="204"/>
      <c r="F103" s="204"/>
      <c r="G103" s="204"/>
      <c r="H103" s="204"/>
      <c r="I103" s="205"/>
      <c r="J103" s="206">
        <f>J248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113</v>
      </c>
      <c r="E104" s="204"/>
      <c r="F104" s="204"/>
      <c r="G104" s="204"/>
      <c r="H104" s="204"/>
      <c r="I104" s="205"/>
      <c r="J104" s="206">
        <f>J283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4"/>
      <c r="C105" s="195"/>
      <c r="D105" s="196" t="s">
        <v>114</v>
      </c>
      <c r="E105" s="197"/>
      <c r="F105" s="197"/>
      <c r="G105" s="197"/>
      <c r="H105" s="197"/>
      <c r="I105" s="198"/>
      <c r="J105" s="199">
        <f>J285</f>
        <v>0</v>
      </c>
      <c r="K105" s="195"/>
      <c r="L105" s="20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1"/>
      <c r="C106" s="202"/>
      <c r="D106" s="203" t="s">
        <v>115</v>
      </c>
      <c r="E106" s="204"/>
      <c r="F106" s="204"/>
      <c r="G106" s="204"/>
      <c r="H106" s="204"/>
      <c r="I106" s="205"/>
      <c r="J106" s="206">
        <f>J286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1"/>
      <c r="C107" s="202"/>
      <c r="D107" s="203" t="s">
        <v>116</v>
      </c>
      <c r="E107" s="204"/>
      <c r="F107" s="204"/>
      <c r="G107" s="204"/>
      <c r="H107" s="204"/>
      <c r="I107" s="205"/>
      <c r="J107" s="206">
        <f>J315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117</v>
      </c>
      <c r="E108" s="204"/>
      <c r="F108" s="204"/>
      <c r="G108" s="204"/>
      <c r="H108" s="204"/>
      <c r="I108" s="205"/>
      <c r="J108" s="206">
        <f>J323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118</v>
      </c>
      <c r="E109" s="204"/>
      <c r="F109" s="204"/>
      <c r="G109" s="204"/>
      <c r="H109" s="204"/>
      <c r="I109" s="205"/>
      <c r="J109" s="206">
        <f>J348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8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8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119</v>
      </c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8" t="str">
        <f>E7</f>
        <v>Přemístění veřejných WC na autobusový terminál v Ostrově</v>
      </c>
      <c r="F119" s="33"/>
      <c r="G119" s="33"/>
      <c r="H119" s="33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99</v>
      </c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A - Stavební část</v>
      </c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22</v>
      </c>
      <c r="D123" s="41"/>
      <c r="E123" s="41"/>
      <c r="F123" s="28" t="str">
        <f>F12</f>
        <v>Ostrov</v>
      </c>
      <c r="G123" s="41"/>
      <c r="H123" s="41"/>
      <c r="I123" s="148" t="s">
        <v>24</v>
      </c>
      <c r="J123" s="80" t="str">
        <f>IF(J12="","",J12)</f>
        <v>10. 1. 2020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4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54.45" customHeight="1">
      <c r="A125" s="39"/>
      <c r="B125" s="40"/>
      <c r="C125" s="33" t="s">
        <v>26</v>
      </c>
      <c r="D125" s="41"/>
      <c r="E125" s="41"/>
      <c r="F125" s="28" t="str">
        <f>E15</f>
        <v>Město Ostrov</v>
      </c>
      <c r="G125" s="41"/>
      <c r="H125" s="41"/>
      <c r="I125" s="148" t="s">
        <v>32</v>
      </c>
      <c r="J125" s="37" t="str">
        <f>E21</f>
        <v>BPO spol. s r.o.,Lidická 1239,36317 OSTROV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148" t="s">
        <v>35</v>
      </c>
      <c r="J126" s="37" t="str">
        <f>E24</f>
        <v>Tomanová Ing.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8"/>
      <c r="B128" s="209"/>
      <c r="C128" s="210" t="s">
        <v>120</v>
      </c>
      <c r="D128" s="211" t="s">
        <v>64</v>
      </c>
      <c r="E128" s="211" t="s">
        <v>60</v>
      </c>
      <c r="F128" s="211" t="s">
        <v>61</v>
      </c>
      <c r="G128" s="211" t="s">
        <v>121</v>
      </c>
      <c r="H128" s="211" t="s">
        <v>122</v>
      </c>
      <c r="I128" s="212" t="s">
        <v>123</v>
      </c>
      <c r="J128" s="211" t="s">
        <v>103</v>
      </c>
      <c r="K128" s="213" t="s">
        <v>124</v>
      </c>
      <c r="L128" s="214"/>
      <c r="M128" s="101" t="s">
        <v>1</v>
      </c>
      <c r="N128" s="102" t="s">
        <v>43</v>
      </c>
      <c r="O128" s="102" t="s">
        <v>125</v>
      </c>
      <c r="P128" s="102" t="s">
        <v>126</v>
      </c>
      <c r="Q128" s="102" t="s">
        <v>127</v>
      </c>
      <c r="R128" s="102" t="s">
        <v>128</v>
      </c>
      <c r="S128" s="102" t="s">
        <v>129</v>
      </c>
      <c r="T128" s="103" t="s">
        <v>130</v>
      </c>
      <c r="U128" s="208"/>
      <c r="V128" s="208"/>
      <c r="W128" s="208"/>
      <c r="X128" s="208"/>
      <c r="Y128" s="208"/>
      <c r="Z128" s="208"/>
      <c r="AA128" s="208"/>
      <c r="AB128" s="208"/>
      <c r="AC128" s="208"/>
      <c r="AD128" s="208"/>
      <c r="AE128" s="208"/>
    </row>
    <row r="129" s="2" customFormat="1" ht="22.8" customHeight="1">
      <c r="A129" s="39"/>
      <c r="B129" s="40"/>
      <c r="C129" s="108" t="s">
        <v>131</v>
      </c>
      <c r="D129" s="41"/>
      <c r="E129" s="41"/>
      <c r="F129" s="41"/>
      <c r="G129" s="41"/>
      <c r="H129" s="41"/>
      <c r="I129" s="145"/>
      <c r="J129" s="215">
        <f>BK129</f>
        <v>0</v>
      </c>
      <c r="K129" s="41"/>
      <c r="L129" s="45"/>
      <c r="M129" s="104"/>
      <c r="N129" s="216"/>
      <c r="O129" s="105"/>
      <c r="P129" s="217">
        <f>P130+P285</f>
        <v>0</v>
      </c>
      <c r="Q129" s="105"/>
      <c r="R129" s="217">
        <f>R130+R285</f>
        <v>71.430445909999989</v>
      </c>
      <c r="S129" s="105"/>
      <c r="T129" s="218">
        <f>T130+T285</f>
        <v>2.8824999999999998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78</v>
      </c>
      <c r="AU129" s="18" t="s">
        <v>105</v>
      </c>
      <c r="BK129" s="219">
        <f>BK130+BK285</f>
        <v>0</v>
      </c>
    </row>
    <row r="130" s="12" customFormat="1" ht="25.92" customHeight="1">
      <c r="A130" s="12"/>
      <c r="B130" s="220"/>
      <c r="C130" s="221"/>
      <c r="D130" s="222" t="s">
        <v>78</v>
      </c>
      <c r="E130" s="223" t="s">
        <v>132</v>
      </c>
      <c r="F130" s="223" t="s">
        <v>133</v>
      </c>
      <c r="G130" s="221"/>
      <c r="H130" s="221"/>
      <c r="I130" s="224"/>
      <c r="J130" s="225">
        <f>BK130</f>
        <v>0</v>
      </c>
      <c r="K130" s="221"/>
      <c r="L130" s="226"/>
      <c r="M130" s="227"/>
      <c r="N130" s="228"/>
      <c r="O130" s="228"/>
      <c r="P130" s="229">
        <f>P131+P194+P213+P216+P233+P248+P283</f>
        <v>0</v>
      </c>
      <c r="Q130" s="228"/>
      <c r="R130" s="229">
        <f>R131+R194+R213+R216+R233+R248+R283</f>
        <v>71.359494099999992</v>
      </c>
      <c r="S130" s="228"/>
      <c r="T130" s="230">
        <f>T131+T194+T213+T216+T233+T248+T283</f>
        <v>2.0499999999999998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87</v>
      </c>
      <c r="AT130" s="232" t="s">
        <v>78</v>
      </c>
      <c r="AU130" s="232" t="s">
        <v>79</v>
      </c>
      <c r="AY130" s="231" t="s">
        <v>134</v>
      </c>
      <c r="BK130" s="233">
        <f>BK131+BK194+BK213+BK216+BK233+BK248+BK283</f>
        <v>0</v>
      </c>
    </row>
    <row r="131" s="12" customFormat="1" ht="22.8" customHeight="1">
      <c r="A131" s="12"/>
      <c r="B131" s="220"/>
      <c r="C131" s="221"/>
      <c r="D131" s="222" t="s">
        <v>78</v>
      </c>
      <c r="E131" s="234" t="s">
        <v>87</v>
      </c>
      <c r="F131" s="234" t="s">
        <v>135</v>
      </c>
      <c r="G131" s="221"/>
      <c r="H131" s="221"/>
      <c r="I131" s="224"/>
      <c r="J131" s="235">
        <f>BK131</f>
        <v>0</v>
      </c>
      <c r="K131" s="221"/>
      <c r="L131" s="226"/>
      <c r="M131" s="227"/>
      <c r="N131" s="228"/>
      <c r="O131" s="228"/>
      <c r="P131" s="229">
        <f>SUM(P132:P193)</f>
        <v>0</v>
      </c>
      <c r="Q131" s="228"/>
      <c r="R131" s="229">
        <f>SUM(R132:R193)</f>
        <v>5.4005000000000001</v>
      </c>
      <c r="S131" s="228"/>
      <c r="T131" s="230">
        <f>SUM(T132:T193)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87</v>
      </c>
      <c r="AT131" s="232" t="s">
        <v>78</v>
      </c>
      <c r="AU131" s="232" t="s">
        <v>87</v>
      </c>
      <c r="AY131" s="231" t="s">
        <v>134</v>
      </c>
      <c r="BK131" s="233">
        <f>SUM(BK132:BK193)</f>
        <v>0</v>
      </c>
    </row>
    <row r="132" s="2" customFormat="1" ht="16.5" customHeight="1">
      <c r="A132" s="39"/>
      <c r="B132" s="40"/>
      <c r="C132" s="236" t="s">
        <v>87</v>
      </c>
      <c r="D132" s="236" t="s">
        <v>136</v>
      </c>
      <c r="E132" s="237" t="s">
        <v>137</v>
      </c>
      <c r="F132" s="238" t="s">
        <v>138</v>
      </c>
      <c r="G132" s="239" t="s">
        <v>139</v>
      </c>
      <c r="H132" s="240">
        <v>25</v>
      </c>
      <c r="I132" s="241"/>
      <c r="J132" s="242">
        <f>ROUND(I132*H132,2)</f>
        <v>0</v>
      </c>
      <c r="K132" s="238" t="s">
        <v>140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141</v>
      </c>
      <c r="AT132" s="247" t="s">
        <v>136</v>
      </c>
      <c r="AU132" s="247" t="s">
        <v>89</v>
      </c>
      <c r="AY132" s="18" t="s">
        <v>134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141</v>
      </c>
      <c r="BM132" s="247" t="s">
        <v>142</v>
      </c>
    </row>
    <row r="133" s="13" customFormat="1">
      <c r="A133" s="13"/>
      <c r="B133" s="249"/>
      <c r="C133" s="250"/>
      <c r="D133" s="251" t="s">
        <v>143</v>
      </c>
      <c r="E133" s="252" t="s">
        <v>1</v>
      </c>
      <c r="F133" s="253" t="s">
        <v>144</v>
      </c>
      <c r="G133" s="250"/>
      <c r="H133" s="252" t="s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143</v>
      </c>
      <c r="AU133" s="259" t="s">
        <v>89</v>
      </c>
      <c r="AV133" s="13" t="s">
        <v>87</v>
      </c>
      <c r="AW133" s="13" t="s">
        <v>34</v>
      </c>
      <c r="AX133" s="13" t="s">
        <v>79</v>
      </c>
      <c r="AY133" s="259" t="s">
        <v>134</v>
      </c>
    </row>
    <row r="134" s="14" customFormat="1">
      <c r="A134" s="14"/>
      <c r="B134" s="260"/>
      <c r="C134" s="261"/>
      <c r="D134" s="251" t="s">
        <v>143</v>
      </c>
      <c r="E134" s="262" t="s">
        <v>1</v>
      </c>
      <c r="F134" s="263" t="s">
        <v>145</v>
      </c>
      <c r="G134" s="261"/>
      <c r="H134" s="264">
        <v>25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0" t="s">
        <v>143</v>
      </c>
      <c r="AU134" s="270" t="s">
        <v>89</v>
      </c>
      <c r="AV134" s="14" t="s">
        <v>89</v>
      </c>
      <c r="AW134" s="14" t="s">
        <v>34</v>
      </c>
      <c r="AX134" s="14" t="s">
        <v>87</v>
      </c>
      <c r="AY134" s="270" t="s">
        <v>134</v>
      </c>
    </row>
    <row r="135" s="2" customFormat="1" ht="16.5" customHeight="1">
      <c r="A135" s="39"/>
      <c r="B135" s="40"/>
      <c r="C135" s="236" t="s">
        <v>89</v>
      </c>
      <c r="D135" s="236" t="s">
        <v>136</v>
      </c>
      <c r="E135" s="237" t="s">
        <v>146</v>
      </c>
      <c r="F135" s="238" t="s">
        <v>147</v>
      </c>
      <c r="G135" s="239" t="s">
        <v>139</v>
      </c>
      <c r="H135" s="240">
        <v>12.5</v>
      </c>
      <c r="I135" s="241"/>
      <c r="J135" s="242">
        <f>ROUND(I135*H135,2)</f>
        <v>0</v>
      </c>
      <c r="K135" s="238" t="s">
        <v>140</v>
      </c>
      <c r="L135" s="45"/>
      <c r="M135" s="243" t="s">
        <v>1</v>
      </c>
      <c r="N135" s="244" t="s">
        <v>44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141</v>
      </c>
      <c r="AT135" s="247" t="s">
        <v>136</v>
      </c>
      <c r="AU135" s="247" t="s">
        <v>89</v>
      </c>
      <c r="AY135" s="18" t="s">
        <v>134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87</v>
      </c>
      <c r="BK135" s="248">
        <f>ROUND(I135*H135,2)</f>
        <v>0</v>
      </c>
      <c r="BL135" s="18" t="s">
        <v>141</v>
      </c>
      <c r="BM135" s="247" t="s">
        <v>148</v>
      </c>
    </row>
    <row r="136" s="13" customFormat="1">
      <c r="A136" s="13"/>
      <c r="B136" s="249"/>
      <c r="C136" s="250"/>
      <c r="D136" s="251" t="s">
        <v>143</v>
      </c>
      <c r="E136" s="252" t="s">
        <v>1</v>
      </c>
      <c r="F136" s="253" t="s">
        <v>149</v>
      </c>
      <c r="G136" s="250"/>
      <c r="H136" s="252" t="s">
        <v>1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9" t="s">
        <v>143</v>
      </c>
      <c r="AU136" s="259" t="s">
        <v>89</v>
      </c>
      <c r="AV136" s="13" t="s">
        <v>87</v>
      </c>
      <c r="AW136" s="13" t="s">
        <v>34</v>
      </c>
      <c r="AX136" s="13" t="s">
        <v>79</v>
      </c>
      <c r="AY136" s="259" t="s">
        <v>134</v>
      </c>
    </row>
    <row r="137" s="14" customFormat="1">
      <c r="A137" s="14"/>
      <c r="B137" s="260"/>
      <c r="C137" s="261"/>
      <c r="D137" s="251" t="s">
        <v>143</v>
      </c>
      <c r="E137" s="262" t="s">
        <v>1</v>
      </c>
      <c r="F137" s="263" t="s">
        <v>150</v>
      </c>
      <c r="G137" s="261"/>
      <c r="H137" s="264">
        <v>12.5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0" t="s">
        <v>143</v>
      </c>
      <c r="AU137" s="270" t="s">
        <v>89</v>
      </c>
      <c r="AV137" s="14" t="s">
        <v>89</v>
      </c>
      <c r="AW137" s="14" t="s">
        <v>34</v>
      </c>
      <c r="AX137" s="14" t="s">
        <v>87</v>
      </c>
      <c r="AY137" s="270" t="s">
        <v>134</v>
      </c>
    </row>
    <row r="138" s="2" customFormat="1" ht="16.5" customHeight="1">
      <c r="A138" s="39"/>
      <c r="B138" s="40"/>
      <c r="C138" s="236" t="s">
        <v>151</v>
      </c>
      <c r="D138" s="236" t="s">
        <v>136</v>
      </c>
      <c r="E138" s="237" t="s">
        <v>152</v>
      </c>
      <c r="F138" s="238" t="s">
        <v>153</v>
      </c>
      <c r="G138" s="239" t="s">
        <v>139</v>
      </c>
      <c r="H138" s="240">
        <v>5.5</v>
      </c>
      <c r="I138" s="241"/>
      <c r="J138" s="242">
        <f>ROUND(I138*H138,2)</f>
        <v>0</v>
      </c>
      <c r="K138" s="238" t="s">
        <v>140</v>
      </c>
      <c r="L138" s="45"/>
      <c r="M138" s="243" t="s">
        <v>1</v>
      </c>
      <c r="N138" s="244" t="s">
        <v>44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141</v>
      </c>
      <c r="AT138" s="247" t="s">
        <v>136</v>
      </c>
      <c r="AU138" s="247" t="s">
        <v>89</v>
      </c>
      <c r="AY138" s="18" t="s">
        <v>134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87</v>
      </c>
      <c r="BK138" s="248">
        <f>ROUND(I138*H138,2)</f>
        <v>0</v>
      </c>
      <c r="BL138" s="18" t="s">
        <v>141</v>
      </c>
      <c r="BM138" s="247" t="s">
        <v>154</v>
      </c>
    </row>
    <row r="139" s="14" customFormat="1">
      <c r="A139" s="14"/>
      <c r="B139" s="260"/>
      <c r="C139" s="261"/>
      <c r="D139" s="251" t="s">
        <v>143</v>
      </c>
      <c r="E139" s="262" t="s">
        <v>1</v>
      </c>
      <c r="F139" s="263" t="s">
        <v>155</v>
      </c>
      <c r="G139" s="261"/>
      <c r="H139" s="264">
        <v>5.1600000000000001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143</v>
      </c>
      <c r="AU139" s="270" t="s">
        <v>89</v>
      </c>
      <c r="AV139" s="14" t="s">
        <v>89</v>
      </c>
      <c r="AW139" s="14" t="s">
        <v>34</v>
      </c>
      <c r="AX139" s="14" t="s">
        <v>79</v>
      </c>
      <c r="AY139" s="270" t="s">
        <v>134</v>
      </c>
    </row>
    <row r="140" s="14" customFormat="1">
      <c r="A140" s="14"/>
      <c r="B140" s="260"/>
      <c r="C140" s="261"/>
      <c r="D140" s="251" t="s">
        <v>143</v>
      </c>
      <c r="E140" s="262" t="s">
        <v>1</v>
      </c>
      <c r="F140" s="263" t="s">
        <v>156</v>
      </c>
      <c r="G140" s="261"/>
      <c r="H140" s="264">
        <v>0.34000000000000002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0" t="s">
        <v>143</v>
      </c>
      <c r="AU140" s="270" t="s">
        <v>89</v>
      </c>
      <c r="AV140" s="14" t="s">
        <v>89</v>
      </c>
      <c r="AW140" s="14" t="s">
        <v>34</v>
      </c>
      <c r="AX140" s="14" t="s">
        <v>79</v>
      </c>
      <c r="AY140" s="270" t="s">
        <v>134</v>
      </c>
    </row>
    <row r="141" s="15" customFormat="1">
      <c r="A141" s="15"/>
      <c r="B141" s="271"/>
      <c r="C141" s="272"/>
      <c r="D141" s="251" t="s">
        <v>143</v>
      </c>
      <c r="E141" s="273" t="s">
        <v>1</v>
      </c>
      <c r="F141" s="274" t="s">
        <v>157</v>
      </c>
      <c r="G141" s="272"/>
      <c r="H141" s="275">
        <v>5.5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1" t="s">
        <v>143</v>
      </c>
      <c r="AU141" s="281" t="s">
        <v>89</v>
      </c>
      <c r="AV141" s="15" t="s">
        <v>141</v>
      </c>
      <c r="AW141" s="15" t="s">
        <v>34</v>
      </c>
      <c r="AX141" s="15" t="s">
        <v>87</v>
      </c>
      <c r="AY141" s="281" t="s">
        <v>134</v>
      </c>
    </row>
    <row r="142" s="2" customFormat="1" ht="16.5" customHeight="1">
      <c r="A142" s="39"/>
      <c r="B142" s="40"/>
      <c r="C142" s="236" t="s">
        <v>141</v>
      </c>
      <c r="D142" s="236" t="s">
        <v>136</v>
      </c>
      <c r="E142" s="237" t="s">
        <v>158</v>
      </c>
      <c r="F142" s="238" t="s">
        <v>159</v>
      </c>
      <c r="G142" s="239" t="s">
        <v>139</v>
      </c>
      <c r="H142" s="240">
        <v>2.75</v>
      </c>
      <c r="I142" s="241"/>
      <c r="J142" s="242">
        <f>ROUND(I142*H142,2)</f>
        <v>0</v>
      </c>
      <c r="K142" s="238" t="s">
        <v>140</v>
      </c>
      <c r="L142" s="45"/>
      <c r="M142" s="243" t="s">
        <v>1</v>
      </c>
      <c r="N142" s="244" t="s">
        <v>44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141</v>
      </c>
      <c r="AT142" s="247" t="s">
        <v>136</v>
      </c>
      <c r="AU142" s="247" t="s">
        <v>89</v>
      </c>
      <c r="AY142" s="18" t="s">
        <v>134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87</v>
      </c>
      <c r="BK142" s="248">
        <f>ROUND(I142*H142,2)</f>
        <v>0</v>
      </c>
      <c r="BL142" s="18" t="s">
        <v>141</v>
      </c>
      <c r="BM142" s="247" t="s">
        <v>160</v>
      </c>
    </row>
    <row r="143" s="13" customFormat="1">
      <c r="A143" s="13"/>
      <c r="B143" s="249"/>
      <c r="C143" s="250"/>
      <c r="D143" s="251" t="s">
        <v>143</v>
      </c>
      <c r="E143" s="252" t="s">
        <v>1</v>
      </c>
      <c r="F143" s="253" t="s">
        <v>149</v>
      </c>
      <c r="G143" s="250"/>
      <c r="H143" s="252" t="s">
        <v>1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9" t="s">
        <v>143</v>
      </c>
      <c r="AU143" s="259" t="s">
        <v>89</v>
      </c>
      <c r="AV143" s="13" t="s">
        <v>87</v>
      </c>
      <c r="AW143" s="13" t="s">
        <v>34</v>
      </c>
      <c r="AX143" s="13" t="s">
        <v>79</v>
      </c>
      <c r="AY143" s="259" t="s">
        <v>134</v>
      </c>
    </row>
    <row r="144" s="14" customFormat="1">
      <c r="A144" s="14"/>
      <c r="B144" s="260"/>
      <c r="C144" s="261"/>
      <c r="D144" s="251" t="s">
        <v>143</v>
      </c>
      <c r="E144" s="262" t="s">
        <v>1</v>
      </c>
      <c r="F144" s="263" t="s">
        <v>161</v>
      </c>
      <c r="G144" s="261"/>
      <c r="H144" s="264">
        <v>2.75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143</v>
      </c>
      <c r="AU144" s="270" t="s">
        <v>89</v>
      </c>
      <c r="AV144" s="14" t="s">
        <v>89</v>
      </c>
      <c r="AW144" s="14" t="s">
        <v>34</v>
      </c>
      <c r="AX144" s="14" t="s">
        <v>87</v>
      </c>
      <c r="AY144" s="270" t="s">
        <v>134</v>
      </c>
    </row>
    <row r="145" s="2" customFormat="1" ht="16.5" customHeight="1">
      <c r="A145" s="39"/>
      <c r="B145" s="40"/>
      <c r="C145" s="236" t="s">
        <v>162</v>
      </c>
      <c r="D145" s="236" t="s">
        <v>136</v>
      </c>
      <c r="E145" s="237" t="s">
        <v>163</v>
      </c>
      <c r="F145" s="238" t="s">
        <v>164</v>
      </c>
      <c r="G145" s="239" t="s">
        <v>139</v>
      </c>
      <c r="H145" s="240">
        <v>2</v>
      </c>
      <c r="I145" s="241"/>
      <c r="J145" s="242">
        <f>ROUND(I145*H145,2)</f>
        <v>0</v>
      </c>
      <c r="K145" s="238" t="s">
        <v>140</v>
      </c>
      <c r="L145" s="45"/>
      <c r="M145" s="243" t="s">
        <v>1</v>
      </c>
      <c r="N145" s="244" t="s">
        <v>44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141</v>
      </c>
      <c r="AT145" s="247" t="s">
        <v>136</v>
      </c>
      <c r="AU145" s="247" t="s">
        <v>89</v>
      </c>
      <c r="AY145" s="18" t="s">
        <v>134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87</v>
      </c>
      <c r="BK145" s="248">
        <f>ROUND(I145*H145,2)</f>
        <v>0</v>
      </c>
      <c r="BL145" s="18" t="s">
        <v>141</v>
      </c>
      <c r="BM145" s="247" t="s">
        <v>165</v>
      </c>
    </row>
    <row r="146" s="13" customFormat="1">
      <c r="A146" s="13"/>
      <c r="B146" s="249"/>
      <c r="C146" s="250"/>
      <c r="D146" s="251" t="s">
        <v>143</v>
      </c>
      <c r="E146" s="252" t="s">
        <v>1</v>
      </c>
      <c r="F146" s="253" t="s">
        <v>166</v>
      </c>
      <c r="G146" s="250"/>
      <c r="H146" s="252" t="s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143</v>
      </c>
      <c r="AU146" s="259" t="s">
        <v>89</v>
      </c>
      <c r="AV146" s="13" t="s">
        <v>87</v>
      </c>
      <c r="AW146" s="13" t="s">
        <v>34</v>
      </c>
      <c r="AX146" s="13" t="s">
        <v>79</v>
      </c>
      <c r="AY146" s="259" t="s">
        <v>134</v>
      </c>
    </row>
    <row r="147" s="14" customFormat="1">
      <c r="A147" s="14"/>
      <c r="B147" s="260"/>
      <c r="C147" s="261"/>
      <c r="D147" s="251" t="s">
        <v>143</v>
      </c>
      <c r="E147" s="262" t="s">
        <v>1</v>
      </c>
      <c r="F147" s="263" t="s">
        <v>167</v>
      </c>
      <c r="G147" s="261"/>
      <c r="H147" s="264">
        <v>1.6499999999999999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0" t="s">
        <v>143</v>
      </c>
      <c r="AU147" s="270" t="s">
        <v>89</v>
      </c>
      <c r="AV147" s="14" t="s">
        <v>89</v>
      </c>
      <c r="AW147" s="14" t="s">
        <v>34</v>
      </c>
      <c r="AX147" s="14" t="s">
        <v>79</v>
      </c>
      <c r="AY147" s="270" t="s">
        <v>134</v>
      </c>
    </row>
    <row r="148" s="14" customFormat="1">
      <c r="A148" s="14"/>
      <c r="B148" s="260"/>
      <c r="C148" s="261"/>
      <c r="D148" s="251" t="s">
        <v>143</v>
      </c>
      <c r="E148" s="262" t="s">
        <v>1</v>
      </c>
      <c r="F148" s="263" t="s">
        <v>168</v>
      </c>
      <c r="G148" s="261"/>
      <c r="H148" s="264">
        <v>0.34999999999999998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143</v>
      </c>
      <c r="AU148" s="270" t="s">
        <v>89</v>
      </c>
      <c r="AV148" s="14" t="s">
        <v>89</v>
      </c>
      <c r="AW148" s="14" t="s">
        <v>34</v>
      </c>
      <c r="AX148" s="14" t="s">
        <v>79</v>
      </c>
      <c r="AY148" s="270" t="s">
        <v>134</v>
      </c>
    </row>
    <row r="149" s="15" customFormat="1">
      <c r="A149" s="15"/>
      <c r="B149" s="271"/>
      <c r="C149" s="272"/>
      <c r="D149" s="251" t="s">
        <v>143</v>
      </c>
      <c r="E149" s="273" t="s">
        <v>1</v>
      </c>
      <c r="F149" s="274" t="s">
        <v>157</v>
      </c>
      <c r="G149" s="272"/>
      <c r="H149" s="275">
        <v>2</v>
      </c>
      <c r="I149" s="276"/>
      <c r="J149" s="272"/>
      <c r="K149" s="272"/>
      <c r="L149" s="277"/>
      <c r="M149" s="278"/>
      <c r="N149" s="279"/>
      <c r="O149" s="279"/>
      <c r="P149" s="279"/>
      <c r="Q149" s="279"/>
      <c r="R149" s="279"/>
      <c r="S149" s="279"/>
      <c r="T149" s="28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1" t="s">
        <v>143</v>
      </c>
      <c r="AU149" s="281" t="s">
        <v>89</v>
      </c>
      <c r="AV149" s="15" t="s">
        <v>141</v>
      </c>
      <c r="AW149" s="15" t="s">
        <v>34</v>
      </c>
      <c r="AX149" s="15" t="s">
        <v>87</v>
      </c>
      <c r="AY149" s="281" t="s">
        <v>134</v>
      </c>
    </row>
    <row r="150" s="2" customFormat="1" ht="16.5" customHeight="1">
      <c r="A150" s="39"/>
      <c r="B150" s="40"/>
      <c r="C150" s="236" t="s">
        <v>169</v>
      </c>
      <c r="D150" s="236" t="s">
        <v>136</v>
      </c>
      <c r="E150" s="237" t="s">
        <v>170</v>
      </c>
      <c r="F150" s="238" t="s">
        <v>171</v>
      </c>
      <c r="G150" s="239" t="s">
        <v>139</v>
      </c>
      <c r="H150" s="240">
        <v>0.20000000000000001</v>
      </c>
      <c r="I150" s="241"/>
      <c r="J150" s="242">
        <f>ROUND(I150*H150,2)</f>
        <v>0</v>
      </c>
      <c r="K150" s="238" t="s">
        <v>140</v>
      </c>
      <c r="L150" s="45"/>
      <c r="M150" s="243" t="s">
        <v>1</v>
      </c>
      <c r="N150" s="244" t="s">
        <v>44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141</v>
      </c>
      <c r="AT150" s="247" t="s">
        <v>136</v>
      </c>
      <c r="AU150" s="247" t="s">
        <v>89</v>
      </c>
      <c r="AY150" s="18" t="s">
        <v>134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87</v>
      </c>
      <c r="BK150" s="248">
        <f>ROUND(I150*H150,2)</f>
        <v>0</v>
      </c>
      <c r="BL150" s="18" t="s">
        <v>141</v>
      </c>
      <c r="BM150" s="247" t="s">
        <v>172</v>
      </c>
    </row>
    <row r="151" s="13" customFormat="1">
      <c r="A151" s="13"/>
      <c r="B151" s="249"/>
      <c r="C151" s="250"/>
      <c r="D151" s="251" t="s">
        <v>143</v>
      </c>
      <c r="E151" s="252" t="s">
        <v>1</v>
      </c>
      <c r="F151" s="253" t="s">
        <v>149</v>
      </c>
      <c r="G151" s="250"/>
      <c r="H151" s="252" t="s">
        <v>1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9" t="s">
        <v>143</v>
      </c>
      <c r="AU151" s="259" t="s">
        <v>89</v>
      </c>
      <c r="AV151" s="13" t="s">
        <v>87</v>
      </c>
      <c r="AW151" s="13" t="s">
        <v>34</v>
      </c>
      <c r="AX151" s="13" t="s">
        <v>79</v>
      </c>
      <c r="AY151" s="259" t="s">
        <v>134</v>
      </c>
    </row>
    <row r="152" s="14" customFormat="1">
      <c r="A152" s="14"/>
      <c r="B152" s="260"/>
      <c r="C152" s="261"/>
      <c r="D152" s="251" t="s">
        <v>143</v>
      </c>
      <c r="E152" s="262" t="s">
        <v>1</v>
      </c>
      <c r="F152" s="263" t="s">
        <v>173</v>
      </c>
      <c r="G152" s="261"/>
      <c r="H152" s="264">
        <v>0.20000000000000001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143</v>
      </c>
      <c r="AU152" s="270" t="s">
        <v>89</v>
      </c>
      <c r="AV152" s="14" t="s">
        <v>89</v>
      </c>
      <c r="AW152" s="14" t="s">
        <v>34</v>
      </c>
      <c r="AX152" s="14" t="s">
        <v>87</v>
      </c>
      <c r="AY152" s="270" t="s">
        <v>134</v>
      </c>
    </row>
    <row r="153" s="2" customFormat="1" ht="16.5" customHeight="1">
      <c r="A153" s="39"/>
      <c r="B153" s="40"/>
      <c r="C153" s="236" t="s">
        <v>174</v>
      </c>
      <c r="D153" s="236" t="s">
        <v>136</v>
      </c>
      <c r="E153" s="237" t="s">
        <v>175</v>
      </c>
      <c r="F153" s="238" t="s">
        <v>176</v>
      </c>
      <c r="G153" s="239" t="s">
        <v>139</v>
      </c>
      <c r="H153" s="240">
        <v>1.5</v>
      </c>
      <c r="I153" s="241"/>
      <c r="J153" s="242">
        <f>ROUND(I153*H153,2)</f>
        <v>0</v>
      </c>
      <c r="K153" s="238" t="s">
        <v>140</v>
      </c>
      <c r="L153" s="45"/>
      <c r="M153" s="243" t="s">
        <v>1</v>
      </c>
      <c r="N153" s="244" t="s">
        <v>44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141</v>
      </c>
      <c r="AT153" s="247" t="s">
        <v>136</v>
      </c>
      <c r="AU153" s="247" t="s">
        <v>89</v>
      </c>
      <c r="AY153" s="18" t="s">
        <v>134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87</v>
      </c>
      <c r="BK153" s="248">
        <f>ROUND(I153*H153,2)</f>
        <v>0</v>
      </c>
      <c r="BL153" s="18" t="s">
        <v>141</v>
      </c>
      <c r="BM153" s="247" t="s">
        <v>177</v>
      </c>
    </row>
    <row r="154" s="13" customFormat="1">
      <c r="A154" s="13"/>
      <c r="B154" s="249"/>
      <c r="C154" s="250"/>
      <c r="D154" s="251" t="s">
        <v>143</v>
      </c>
      <c r="E154" s="252" t="s">
        <v>1</v>
      </c>
      <c r="F154" s="253" t="s">
        <v>178</v>
      </c>
      <c r="G154" s="250"/>
      <c r="H154" s="252" t="s">
        <v>1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9" t="s">
        <v>143</v>
      </c>
      <c r="AU154" s="259" t="s">
        <v>89</v>
      </c>
      <c r="AV154" s="13" t="s">
        <v>87</v>
      </c>
      <c r="AW154" s="13" t="s">
        <v>34</v>
      </c>
      <c r="AX154" s="13" t="s">
        <v>79</v>
      </c>
      <c r="AY154" s="259" t="s">
        <v>134</v>
      </c>
    </row>
    <row r="155" s="14" customFormat="1">
      <c r="A155" s="14"/>
      <c r="B155" s="260"/>
      <c r="C155" s="261"/>
      <c r="D155" s="251" t="s">
        <v>143</v>
      </c>
      <c r="E155" s="262" t="s">
        <v>1</v>
      </c>
      <c r="F155" s="263" t="s">
        <v>179</v>
      </c>
      <c r="G155" s="261"/>
      <c r="H155" s="264">
        <v>1.5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143</v>
      </c>
      <c r="AU155" s="270" t="s">
        <v>89</v>
      </c>
      <c r="AV155" s="14" t="s">
        <v>89</v>
      </c>
      <c r="AW155" s="14" t="s">
        <v>34</v>
      </c>
      <c r="AX155" s="14" t="s">
        <v>87</v>
      </c>
      <c r="AY155" s="270" t="s">
        <v>134</v>
      </c>
    </row>
    <row r="156" s="2" customFormat="1" ht="16.5" customHeight="1">
      <c r="A156" s="39"/>
      <c r="B156" s="40"/>
      <c r="C156" s="236" t="s">
        <v>180</v>
      </c>
      <c r="D156" s="236" t="s">
        <v>136</v>
      </c>
      <c r="E156" s="237" t="s">
        <v>181</v>
      </c>
      <c r="F156" s="238" t="s">
        <v>182</v>
      </c>
      <c r="G156" s="239" t="s">
        <v>139</v>
      </c>
      <c r="H156" s="240">
        <v>31</v>
      </c>
      <c r="I156" s="241"/>
      <c r="J156" s="242">
        <f>ROUND(I156*H156,2)</f>
        <v>0</v>
      </c>
      <c r="K156" s="238" t="s">
        <v>140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141</v>
      </c>
      <c r="AT156" s="247" t="s">
        <v>136</v>
      </c>
      <c r="AU156" s="247" t="s">
        <v>89</v>
      </c>
      <c r="AY156" s="18" t="s">
        <v>134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141</v>
      </c>
      <c r="BM156" s="247" t="s">
        <v>183</v>
      </c>
    </row>
    <row r="157" s="13" customFormat="1">
      <c r="A157" s="13"/>
      <c r="B157" s="249"/>
      <c r="C157" s="250"/>
      <c r="D157" s="251" t="s">
        <v>143</v>
      </c>
      <c r="E157" s="252" t="s">
        <v>1</v>
      </c>
      <c r="F157" s="253" t="s">
        <v>184</v>
      </c>
      <c r="G157" s="250"/>
      <c r="H157" s="252" t="s">
        <v>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9" t="s">
        <v>143</v>
      </c>
      <c r="AU157" s="259" t="s">
        <v>89</v>
      </c>
      <c r="AV157" s="13" t="s">
        <v>87</v>
      </c>
      <c r="AW157" s="13" t="s">
        <v>34</v>
      </c>
      <c r="AX157" s="13" t="s">
        <v>79</v>
      </c>
      <c r="AY157" s="259" t="s">
        <v>134</v>
      </c>
    </row>
    <row r="158" s="13" customFormat="1">
      <c r="A158" s="13"/>
      <c r="B158" s="249"/>
      <c r="C158" s="250"/>
      <c r="D158" s="251" t="s">
        <v>143</v>
      </c>
      <c r="E158" s="252" t="s">
        <v>1</v>
      </c>
      <c r="F158" s="253" t="s">
        <v>185</v>
      </c>
      <c r="G158" s="250"/>
      <c r="H158" s="252" t="s">
        <v>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9" t="s">
        <v>143</v>
      </c>
      <c r="AU158" s="259" t="s">
        <v>89</v>
      </c>
      <c r="AV158" s="13" t="s">
        <v>87</v>
      </c>
      <c r="AW158" s="13" t="s">
        <v>34</v>
      </c>
      <c r="AX158" s="13" t="s">
        <v>79</v>
      </c>
      <c r="AY158" s="259" t="s">
        <v>134</v>
      </c>
    </row>
    <row r="159" s="14" customFormat="1">
      <c r="A159" s="14"/>
      <c r="B159" s="260"/>
      <c r="C159" s="261"/>
      <c r="D159" s="251" t="s">
        <v>143</v>
      </c>
      <c r="E159" s="262" t="s">
        <v>1</v>
      </c>
      <c r="F159" s="263" t="s">
        <v>186</v>
      </c>
      <c r="G159" s="261"/>
      <c r="H159" s="264">
        <v>32.5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0" t="s">
        <v>143</v>
      </c>
      <c r="AU159" s="270" t="s">
        <v>89</v>
      </c>
      <c r="AV159" s="14" t="s">
        <v>89</v>
      </c>
      <c r="AW159" s="14" t="s">
        <v>34</v>
      </c>
      <c r="AX159" s="14" t="s">
        <v>79</v>
      </c>
      <c r="AY159" s="270" t="s">
        <v>134</v>
      </c>
    </row>
    <row r="160" s="13" customFormat="1">
      <c r="A160" s="13"/>
      <c r="B160" s="249"/>
      <c r="C160" s="250"/>
      <c r="D160" s="251" t="s">
        <v>143</v>
      </c>
      <c r="E160" s="252" t="s">
        <v>1</v>
      </c>
      <c r="F160" s="253" t="s">
        <v>187</v>
      </c>
      <c r="G160" s="250"/>
      <c r="H160" s="252" t="s">
        <v>1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9" t="s">
        <v>143</v>
      </c>
      <c r="AU160" s="259" t="s">
        <v>89</v>
      </c>
      <c r="AV160" s="13" t="s">
        <v>87</v>
      </c>
      <c r="AW160" s="13" t="s">
        <v>34</v>
      </c>
      <c r="AX160" s="13" t="s">
        <v>79</v>
      </c>
      <c r="AY160" s="259" t="s">
        <v>134</v>
      </c>
    </row>
    <row r="161" s="14" customFormat="1">
      <c r="A161" s="14"/>
      <c r="B161" s="260"/>
      <c r="C161" s="261"/>
      <c r="D161" s="251" t="s">
        <v>143</v>
      </c>
      <c r="E161" s="262" t="s">
        <v>1</v>
      </c>
      <c r="F161" s="263" t="s">
        <v>188</v>
      </c>
      <c r="G161" s="261"/>
      <c r="H161" s="264">
        <v>-1.5</v>
      </c>
      <c r="I161" s="265"/>
      <c r="J161" s="261"/>
      <c r="K161" s="261"/>
      <c r="L161" s="266"/>
      <c r="M161" s="267"/>
      <c r="N161" s="268"/>
      <c r="O161" s="268"/>
      <c r="P161" s="268"/>
      <c r="Q161" s="268"/>
      <c r="R161" s="268"/>
      <c r="S161" s="268"/>
      <c r="T161" s="26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0" t="s">
        <v>143</v>
      </c>
      <c r="AU161" s="270" t="s">
        <v>89</v>
      </c>
      <c r="AV161" s="14" t="s">
        <v>89</v>
      </c>
      <c r="AW161" s="14" t="s">
        <v>34</v>
      </c>
      <c r="AX161" s="14" t="s">
        <v>79</v>
      </c>
      <c r="AY161" s="270" t="s">
        <v>134</v>
      </c>
    </row>
    <row r="162" s="15" customFormat="1">
      <c r="A162" s="15"/>
      <c r="B162" s="271"/>
      <c r="C162" s="272"/>
      <c r="D162" s="251" t="s">
        <v>143</v>
      </c>
      <c r="E162" s="273" t="s">
        <v>1</v>
      </c>
      <c r="F162" s="274" t="s">
        <v>157</v>
      </c>
      <c r="G162" s="272"/>
      <c r="H162" s="275">
        <v>31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1" t="s">
        <v>143</v>
      </c>
      <c r="AU162" s="281" t="s">
        <v>89</v>
      </c>
      <c r="AV162" s="15" t="s">
        <v>141</v>
      </c>
      <c r="AW162" s="15" t="s">
        <v>34</v>
      </c>
      <c r="AX162" s="15" t="s">
        <v>87</v>
      </c>
      <c r="AY162" s="281" t="s">
        <v>134</v>
      </c>
    </row>
    <row r="163" s="2" customFormat="1" ht="16.5" customHeight="1">
      <c r="A163" s="39"/>
      <c r="B163" s="40"/>
      <c r="C163" s="236" t="s">
        <v>189</v>
      </c>
      <c r="D163" s="236" t="s">
        <v>136</v>
      </c>
      <c r="E163" s="237" t="s">
        <v>190</v>
      </c>
      <c r="F163" s="238" t="s">
        <v>191</v>
      </c>
      <c r="G163" s="239" t="s">
        <v>139</v>
      </c>
      <c r="H163" s="240">
        <v>31</v>
      </c>
      <c r="I163" s="241"/>
      <c r="J163" s="242">
        <f>ROUND(I163*H163,2)</f>
        <v>0</v>
      </c>
      <c r="K163" s="238" t="s">
        <v>140</v>
      </c>
      <c r="L163" s="45"/>
      <c r="M163" s="243" t="s">
        <v>1</v>
      </c>
      <c r="N163" s="244" t="s">
        <v>44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141</v>
      </c>
      <c r="AT163" s="247" t="s">
        <v>136</v>
      </c>
      <c r="AU163" s="247" t="s">
        <v>89</v>
      </c>
      <c r="AY163" s="18" t="s">
        <v>134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87</v>
      </c>
      <c r="BK163" s="248">
        <f>ROUND(I163*H163,2)</f>
        <v>0</v>
      </c>
      <c r="BL163" s="18" t="s">
        <v>141</v>
      </c>
      <c r="BM163" s="247" t="s">
        <v>192</v>
      </c>
    </row>
    <row r="164" s="2" customFormat="1" ht="16.5" customHeight="1">
      <c r="A164" s="39"/>
      <c r="B164" s="40"/>
      <c r="C164" s="236" t="s">
        <v>193</v>
      </c>
      <c r="D164" s="236" t="s">
        <v>136</v>
      </c>
      <c r="E164" s="237" t="s">
        <v>194</v>
      </c>
      <c r="F164" s="238" t="s">
        <v>195</v>
      </c>
      <c r="G164" s="239" t="s">
        <v>196</v>
      </c>
      <c r="H164" s="240">
        <v>46.5</v>
      </c>
      <c r="I164" s="241"/>
      <c r="J164" s="242">
        <f>ROUND(I164*H164,2)</f>
        <v>0</v>
      </c>
      <c r="K164" s="238" t="s">
        <v>1</v>
      </c>
      <c r="L164" s="45"/>
      <c r="M164" s="243" t="s">
        <v>1</v>
      </c>
      <c r="N164" s="244" t="s">
        <v>44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141</v>
      </c>
      <c r="AT164" s="247" t="s">
        <v>136</v>
      </c>
      <c r="AU164" s="247" t="s">
        <v>89</v>
      </c>
      <c r="AY164" s="18" t="s">
        <v>134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87</v>
      </c>
      <c r="BK164" s="248">
        <f>ROUND(I164*H164,2)</f>
        <v>0</v>
      </c>
      <c r="BL164" s="18" t="s">
        <v>141</v>
      </c>
      <c r="BM164" s="247" t="s">
        <v>197</v>
      </c>
    </row>
    <row r="165" s="14" customFormat="1">
      <c r="A165" s="14"/>
      <c r="B165" s="260"/>
      <c r="C165" s="261"/>
      <c r="D165" s="251" t="s">
        <v>143</v>
      </c>
      <c r="E165" s="262" t="s">
        <v>1</v>
      </c>
      <c r="F165" s="263" t="s">
        <v>198</v>
      </c>
      <c r="G165" s="261"/>
      <c r="H165" s="264">
        <v>46.5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0" t="s">
        <v>143</v>
      </c>
      <c r="AU165" s="270" t="s">
        <v>89</v>
      </c>
      <c r="AV165" s="14" t="s">
        <v>89</v>
      </c>
      <c r="AW165" s="14" t="s">
        <v>34</v>
      </c>
      <c r="AX165" s="14" t="s">
        <v>87</v>
      </c>
      <c r="AY165" s="270" t="s">
        <v>134</v>
      </c>
    </row>
    <row r="166" s="2" customFormat="1" ht="16.5" customHeight="1">
      <c r="A166" s="39"/>
      <c r="B166" s="40"/>
      <c r="C166" s="236" t="s">
        <v>199</v>
      </c>
      <c r="D166" s="236" t="s">
        <v>136</v>
      </c>
      <c r="E166" s="237" t="s">
        <v>200</v>
      </c>
      <c r="F166" s="238" t="s">
        <v>201</v>
      </c>
      <c r="G166" s="239" t="s">
        <v>202</v>
      </c>
      <c r="H166" s="240">
        <v>30</v>
      </c>
      <c r="I166" s="241"/>
      <c r="J166" s="242">
        <f>ROUND(I166*H166,2)</f>
        <v>0</v>
      </c>
      <c r="K166" s="238" t="s">
        <v>140</v>
      </c>
      <c r="L166" s="45"/>
      <c r="M166" s="243" t="s">
        <v>1</v>
      </c>
      <c r="N166" s="244" t="s">
        <v>44</v>
      </c>
      <c r="O166" s="92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141</v>
      </c>
      <c r="AT166" s="247" t="s">
        <v>136</v>
      </c>
      <c r="AU166" s="247" t="s">
        <v>89</v>
      </c>
      <c r="AY166" s="18" t="s">
        <v>134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87</v>
      </c>
      <c r="BK166" s="248">
        <f>ROUND(I166*H166,2)</f>
        <v>0</v>
      </c>
      <c r="BL166" s="18" t="s">
        <v>141</v>
      </c>
      <c r="BM166" s="247" t="s">
        <v>203</v>
      </c>
    </row>
    <row r="167" s="13" customFormat="1">
      <c r="A167" s="13"/>
      <c r="B167" s="249"/>
      <c r="C167" s="250"/>
      <c r="D167" s="251" t="s">
        <v>143</v>
      </c>
      <c r="E167" s="252" t="s">
        <v>1</v>
      </c>
      <c r="F167" s="253" t="s">
        <v>204</v>
      </c>
      <c r="G167" s="250"/>
      <c r="H167" s="252" t="s">
        <v>1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143</v>
      </c>
      <c r="AU167" s="259" t="s">
        <v>89</v>
      </c>
      <c r="AV167" s="13" t="s">
        <v>87</v>
      </c>
      <c r="AW167" s="13" t="s">
        <v>34</v>
      </c>
      <c r="AX167" s="13" t="s">
        <v>79</v>
      </c>
      <c r="AY167" s="259" t="s">
        <v>134</v>
      </c>
    </row>
    <row r="168" s="14" customFormat="1">
      <c r="A168" s="14"/>
      <c r="B168" s="260"/>
      <c r="C168" s="261"/>
      <c r="D168" s="251" t="s">
        <v>143</v>
      </c>
      <c r="E168" s="262" t="s">
        <v>1</v>
      </c>
      <c r="F168" s="263" t="s">
        <v>205</v>
      </c>
      <c r="G168" s="261"/>
      <c r="H168" s="264">
        <v>30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0" t="s">
        <v>143</v>
      </c>
      <c r="AU168" s="270" t="s">
        <v>89</v>
      </c>
      <c r="AV168" s="14" t="s">
        <v>89</v>
      </c>
      <c r="AW168" s="14" t="s">
        <v>34</v>
      </c>
      <c r="AX168" s="14" t="s">
        <v>87</v>
      </c>
      <c r="AY168" s="270" t="s">
        <v>134</v>
      </c>
    </row>
    <row r="169" s="2" customFormat="1" ht="16.5" customHeight="1">
      <c r="A169" s="39"/>
      <c r="B169" s="40"/>
      <c r="C169" s="282" t="s">
        <v>206</v>
      </c>
      <c r="D169" s="282" t="s">
        <v>207</v>
      </c>
      <c r="E169" s="283" t="s">
        <v>208</v>
      </c>
      <c r="F169" s="284" t="s">
        <v>209</v>
      </c>
      <c r="G169" s="285" t="s">
        <v>196</v>
      </c>
      <c r="H169" s="286">
        <v>5.4000000000000004</v>
      </c>
      <c r="I169" s="287"/>
      <c r="J169" s="288">
        <f>ROUND(I169*H169,2)</f>
        <v>0</v>
      </c>
      <c r="K169" s="284" t="s">
        <v>140</v>
      </c>
      <c r="L169" s="289"/>
      <c r="M169" s="290" t="s">
        <v>1</v>
      </c>
      <c r="N169" s="291" t="s">
        <v>44</v>
      </c>
      <c r="O169" s="92"/>
      <c r="P169" s="245">
        <f>O169*H169</f>
        <v>0</v>
      </c>
      <c r="Q169" s="245">
        <v>1</v>
      </c>
      <c r="R169" s="245">
        <f>Q169*H169</f>
        <v>5.4000000000000004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180</v>
      </c>
      <c r="AT169" s="247" t="s">
        <v>207</v>
      </c>
      <c r="AU169" s="247" t="s">
        <v>89</v>
      </c>
      <c r="AY169" s="18" t="s">
        <v>134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87</v>
      </c>
      <c r="BK169" s="248">
        <f>ROUND(I169*H169,2)</f>
        <v>0</v>
      </c>
      <c r="BL169" s="18" t="s">
        <v>141</v>
      </c>
      <c r="BM169" s="247" t="s">
        <v>210</v>
      </c>
    </row>
    <row r="170" s="13" customFormat="1">
      <c r="A170" s="13"/>
      <c r="B170" s="249"/>
      <c r="C170" s="250"/>
      <c r="D170" s="251" t="s">
        <v>143</v>
      </c>
      <c r="E170" s="252" t="s">
        <v>1</v>
      </c>
      <c r="F170" s="253" t="s">
        <v>211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143</v>
      </c>
      <c r="AU170" s="259" t="s">
        <v>89</v>
      </c>
      <c r="AV170" s="13" t="s">
        <v>87</v>
      </c>
      <c r="AW170" s="13" t="s">
        <v>34</v>
      </c>
      <c r="AX170" s="13" t="s">
        <v>79</v>
      </c>
      <c r="AY170" s="259" t="s">
        <v>134</v>
      </c>
    </row>
    <row r="171" s="14" customFormat="1">
      <c r="A171" s="14"/>
      <c r="B171" s="260"/>
      <c r="C171" s="261"/>
      <c r="D171" s="251" t="s">
        <v>143</v>
      </c>
      <c r="E171" s="262" t="s">
        <v>1</v>
      </c>
      <c r="F171" s="263" t="s">
        <v>212</v>
      </c>
      <c r="G171" s="261"/>
      <c r="H171" s="264">
        <v>5.4000000000000004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143</v>
      </c>
      <c r="AU171" s="270" t="s">
        <v>89</v>
      </c>
      <c r="AV171" s="14" t="s">
        <v>89</v>
      </c>
      <c r="AW171" s="14" t="s">
        <v>34</v>
      </c>
      <c r="AX171" s="14" t="s">
        <v>87</v>
      </c>
      <c r="AY171" s="270" t="s">
        <v>134</v>
      </c>
    </row>
    <row r="172" s="2" customFormat="1" ht="16.5" customHeight="1">
      <c r="A172" s="39"/>
      <c r="B172" s="40"/>
      <c r="C172" s="236" t="s">
        <v>213</v>
      </c>
      <c r="D172" s="236" t="s">
        <v>136</v>
      </c>
      <c r="E172" s="237" t="s">
        <v>214</v>
      </c>
      <c r="F172" s="238" t="s">
        <v>215</v>
      </c>
      <c r="G172" s="239" t="s">
        <v>202</v>
      </c>
      <c r="H172" s="240">
        <v>30</v>
      </c>
      <c r="I172" s="241"/>
      <c r="J172" s="242">
        <f>ROUND(I172*H172,2)</f>
        <v>0</v>
      </c>
      <c r="K172" s="238" t="s">
        <v>140</v>
      </c>
      <c r="L172" s="45"/>
      <c r="M172" s="243" t="s">
        <v>1</v>
      </c>
      <c r="N172" s="244" t="s">
        <v>44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141</v>
      </c>
      <c r="AT172" s="247" t="s">
        <v>136</v>
      </c>
      <c r="AU172" s="247" t="s">
        <v>89</v>
      </c>
      <c r="AY172" s="18" t="s">
        <v>134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87</v>
      </c>
      <c r="BK172" s="248">
        <f>ROUND(I172*H172,2)</f>
        <v>0</v>
      </c>
      <c r="BL172" s="18" t="s">
        <v>141</v>
      </c>
      <c r="BM172" s="247" t="s">
        <v>216</v>
      </c>
    </row>
    <row r="173" s="13" customFormat="1">
      <c r="A173" s="13"/>
      <c r="B173" s="249"/>
      <c r="C173" s="250"/>
      <c r="D173" s="251" t="s">
        <v>143</v>
      </c>
      <c r="E173" s="252" t="s">
        <v>1</v>
      </c>
      <c r="F173" s="253" t="s">
        <v>204</v>
      </c>
      <c r="G173" s="250"/>
      <c r="H173" s="252" t="s">
        <v>1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9" t="s">
        <v>143</v>
      </c>
      <c r="AU173" s="259" t="s">
        <v>89</v>
      </c>
      <c r="AV173" s="13" t="s">
        <v>87</v>
      </c>
      <c r="AW173" s="13" t="s">
        <v>34</v>
      </c>
      <c r="AX173" s="13" t="s">
        <v>79</v>
      </c>
      <c r="AY173" s="259" t="s">
        <v>134</v>
      </c>
    </row>
    <row r="174" s="14" customFormat="1">
      <c r="A174" s="14"/>
      <c r="B174" s="260"/>
      <c r="C174" s="261"/>
      <c r="D174" s="251" t="s">
        <v>143</v>
      </c>
      <c r="E174" s="262" t="s">
        <v>1</v>
      </c>
      <c r="F174" s="263" t="s">
        <v>205</v>
      </c>
      <c r="G174" s="261"/>
      <c r="H174" s="264">
        <v>30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143</v>
      </c>
      <c r="AU174" s="270" t="s">
        <v>89</v>
      </c>
      <c r="AV174" s="14" t="s">
        <v>89</v>
      </c>
      <c r="AW174" s="14" t="s">
        <v>34</v>
      </c>
      <c r="AX174" s="14" t="s">
        <v>87</v>
      </c>
      <c r="AY174" s="270" t="s">
        <v>134</v>
      </c>
    </row>
    <row r="175" s="2" customFormat="1" ht="16.5" customHeight="1">
      <c r="A175" s="39"/>
      <c r="B175" s="40"/>
      <c r="C175" s="282" t="s">
        <v>217</v>
      </c>
      <c r="D175" s="282" t="s">
        <v>207</v>
      </c>
      <c r="E175" s="283" t="s">
        <v>218</v>
      </c>
      <c r="F175" s="284" t="s">
        <v>219</v>
      </c>
      <c r="G175" s="285" t="s">
        <v>220</v>
      </c>
      <c r="H175" s="286">
        <v>0.5</v>
      </c>
      <c r="I175" s="287"/>
      <c r="J175" s="288">
        <f>ROUND(I175*H175,2)</f>
        <v>0</v>
      </c>
      <c r="K175" s="284" t="s">
        <v>140</v>
      </c>
      <c r="L175" s="289"/>
      <c r="M175" s="290" t="s">
        <v>1</v>
      </c>
      <c r="N175" s="291" t="s">
        <v>44</v>
      </c>
      <c r="O175" s="92"/>
      <c r="P175" s="245">
        <f>O175*H175</f>
        <v>0</v>
      </c>
      <c r="Q175" s="245">
        <v>0.001</v>
      </c>
      <c r="R175" s="245">
        <f>Q175*H175</f>
        <v>0.00050000000000000001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180</v>
      </c>
      <c r="AT175" s="247" t="s">
        <v>207</v>
      </c>
      <c r="AU175" s="247" t="s">
        <v>89</v>
      </c>
      <c r="AY175" s="18" t="s">
        <v>134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87</v>
      </c>
      <c r="BK175" s="248">
        <f>ROUND(I175*H175,2)</f>
        <v>0</v>
      </c>
      <c r="BL175" s="18" t="s">
        <v>141</v>
      </c>
      <c r="BM175" s="247" t="s">
        <v>221</v>
      </c>
    </row>
    <row r="176" s="13" customFormat="1">
      <c r="A176" s="13"/>
      <c r="B176" s="249"/>
      <c r="C176" s="250"/>
      <c r="D176" s="251" t="s">
        <v>143</v>
      </c>
      <c r="E176" s="252" t="s">
        <v>1</v>
      </c>
      <c r="F176" s="253" t="s">
        <v>222</v>
      </c>
      <c r="G176" s="250"/>
      <c r="H176" s="252" t="s">
        <v>1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9" t="s">
        <v>143</v>
      </c>
      <c r="AU176" s="259" t="s">
        <v>89</v>
      </c>
      <c r="AV176" s="13" t="s">
        <v>87</v>
      </c>
      <c r="AW176" s="13" t="s">
        <v>34</v>
      </c>
      <c r="AX176" s="13" t="s">
        <v>79</v>
      </c>
      <c r="AY176" s="259" t="s">
        <v>134</v>
      </c>
    </row>
    <row r="177" s="13" customFormat="1">
      <c r="A177" s="13"/>
      <c r="B177" s="249"/>
      <c r="C177" s="250"/>
      <c r="D177" s="251" t="s">
        <v>143</v>
      </c>
      <c r="E177" s="252" t="s">
        <v>1</v>
      </c>
      <c r="F177" s="253" t="s">
        <v>223</v>
      </c>
      <c r="G177" s="250"/>
      <c r="H177" s="252" t="s">
        <v>1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143</v>
      </c>
      <c r="AU177" s="259" t="s">
        <v>89</v>
      </c>
      <c r="AV177" s="13" t="s">
        <v>87</v>
      </c>
      <c r="AW177" s="13" t="s">
        <v>34</v>
      </c>
      <c r="AX177" s="13" t="s">
        <v>79</v>
      </c>
      <c r="AY177" s="259" t="s">
        <v>134</v>
      </c>
    </row>
    <row r="178" s="14" customFormat="1">
      <c r="A178" s="14"/>
      <c r="B178" s="260"/>
      <c r="C178" s="261"/>
      <c r="D178" s="251" t="s">
        <v>143</v>
      </c>
      <c r="E178" s="262" t="s">
        <v>1</v>
      </c>
      <c r="F178" s="263" t="s">
        <v>224</v>
      </c>
      <c r="G178" s="261"/>
      <c r="H178" s="264">
        <v>0.5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0" t="s">
        <v>143</v>
      </c>
      <c r="AU178" s="270" t="s">
        <v>89</v>
      </c>
      <c r="AV178" s="14" t="s">
        <v>89</v>
      </c>
      <c r="AW178" s="14" t="s">
        <v>34</v>
      </c>
      <c r="AX178" s="14" t="s">
        <v>87</v>
      </c>
      <c r="AY178" s="270" t="s">
        <v>134</v>
      </c>
    </row>
    <row r="179" s="2" customFormat="1" ht="16.5" customHeight="1">
      <c r="A179" s="39"/>
      <c r="B179" s="40"/>
      <c r="C179" s="236" t="s">
        <v>8</v>
      </c>
      <c r="D179" s="236" t="s">
        <v>136</v>
      </c>
      <c r="E179" s="237" t="s">
        <v>225</v>
      </c>
      <c r="F179" s="238" t="s">
        <v>226</v>
      </c>
      <c r="G179" s="239" t="s">
        <v>202</v>
      </c>
      <c r="H179" s="240">
        <v>30</v>
      </c>
      <c r="I179" s="241"/>
      <c r="J179" s="242">
        <f>ROUND(I179*H179,2)</f>
        <v>0</v>
      </c>
      <c r="K179" s="238" t="s">
        <v>140</v>
      </c>
      <c r="L179" s="45"/>
      <c r="M179" s="243" t="s">
        <v>1</v>
      </c>
      <c r="N179" s="244" t="s">
        <v>44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141</v>
      </c>
      <c r="AT179" s="247" t="s">
        <v>136</v>
      </c>
      <c r="AU179" s="247" t="s">
        <v>89</v>
      </c>
      <c r="AY179" s="18" t="s">
        <v>134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87</v>
      </c>
      <c r="BK179" s="248">
        <f>ROUND(I179*H179,2)</f>
        <v>0</v>
      </c>
      <c r="BL179" s="18" t="s">
        <v>141</v>
      </c>
      <c r="BM179" s="247" t="s">
        <v>227</v>
      </c>
    </row>
    <row r="180" s="2" customFormat="1" ht="16.5" customHeight="1">
      <c r="A180" s="39"/>
      <c r="B180" s="40"/>
      <c r="C180" s="236" t="s">
        <v>228</v>
      </c>
      <c r="D180" s="236" t="s">
        <v>136</v>
      </c>
      <c r="E180" s="237" t="s">
        <v>229</v>
      </c>
      <c r="F180" s="238" t="s">
        <v>230</v>
      </c>
      <c r="G180" s="239" t="s">
        <v>139</v>
      </c>
      <c r="H180" s="240">
        <v>0.29999999999999999</v>
      </c>
      <c r="I180" s="241"/>
      <c r="J180" s="242">
        <f>ROUND(I180*H180,2)</f>
        <v>0</v>
      </c>
      <c r="K180" s="238" t="s">
        <v>140</v>
      </c>
      <c r="L180" s="45"/>
      <c r="M180" s="243" t="s">
        <v>1</v>
      </c>
      <c r="N180" s="244" t="s">
        <v>44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141</v>
      </c>
      <c r="AT180" s="247" t="s">
        <v>136</v>
      </c>
      <c r="AU180" s="247" t="s">
        <v>89</v>
      </c>
      <c r="AY180" s="18" t="s">
        <v>134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87</v>
      </c>
      <c r="BK180" s="248">
        <f>ROUND(I180*H180,2)</f>
        <v>0</v>
      </c>
      <c r="BL180" s="18" t="s">
        <v>141</v>
      </c>
      <c r="BM180" s="247" t="s">
        <v>231</v>
      </c>
    </row>
    <row r="181" s="13" customFormat="1">
      <c r="A181" s="13"/>
      <c r="B181" s="249"/>
      <c r="C181" s="250"/>
      <c r="D181" s="251" t="s">
        <v>143</v>
      </c>
      <c r="E181" s="252" t="s">
        <v>1</v>
      </c>
      <c r="F181" s="253" t="s">
        <v>232</v>
      </c>
      <c r="G181" s="250"/>
      <c r="H181" s="252" t="s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143</v>
      </c>
      <c r="AU181" s="259" t="s">
        <v>89</v>
      </c>
      <c r="AV181" s="13" t="s">
        <v>87</v>
      </c>
      <c r="AW181" s="13" t="s">
        <v>34</v>
      </c>
      <c r="AX181" s="13" t="s">
        <v>79</v>
      </c>
      <c r="AY181" s="259" t="s">
        <v>134</v>
      </c>
    </row>
    <row r="182" s="14" customFormat="1">
      <c r="A182" s="14"/>
      <c r="B182" s="260"/>
      <c r="C182" s="261"/>
      <c r="D182" s="251" t="s">
        <v>143</v>
      </c>
      <c r="E182" s="262" t="s">
        <v>1</v>
      </c>
      <c r="F182" s="263" t="s">
        <v>233</v>
      </c>
      <c r="G182" s="261"/>
      <c r="H182" s="264">
        <v>0.29999999999999999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0" t="s">
        <v>143</v>
      </c>
      <c r="AU182" s="270" t="s">
        <v>89</v>
      </c>
      <c r="AV182" s="14" t="s">
        <v>89</v>
      </c>
      <c r="AW182" s="14" t="s">
        <v>34</v>
      </c>
      <c r="AX182" s="14" t="s">
        <v>87</v>
      </c>
      <c r="AY182" s="270" t="s">
        <v>134</v>
      </c>
    </row>
    <row r="183" s="2" customFormat="1" ht="16.5" customHeight="1">
      <c r="A183" s="39"/>
      <c r="B183" s="40"/>
      <c r="C183" s="236" t="s">
        <v>234</v>
      </c>
      <c r="D183" s="236" t="s">
        <v>136</v>
      </c>
      <c r="E183" s="237" t="s">
        <v>235</v>
      </c>
      <c r="F183" s="238" t="s">
        <v>236</v>
      </c>
      <c r="G183" s="239" t="s">
        <v>139</v>
      </c>
      <c r="H183" s="240">
        <v>0.29999999999999999</v>
      </c>
      <c r="I183" s="241"/>
      <c r="J183" s="242">
        <f>ROUND(I183*H183,2)</f>
        <v>0</v>
      </c>
      <c r="K183" s="238" t="s">
        <v>140</v>
      </c>
      <c r="L183" s="45"/>
      <c r="M183" s="243" t="s">
        <v>1</v>
      </c>
      <c r="N183" s="244" t="s">
        <v>44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141</v>
      </c>
      <c r="AT183" s="247" t="s">
        <v>136</v>
      </c>
      <c r="AU183" s="247" t="s">
        <v>89</v>
      </c>
      <c r="AY183" s="18" t="s">
        <v>134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87</v>
      </c>
      <c r="BK183" s="248">
        <f>ROUND(I183*H183,2)</f>
        <v>0</v>
      </c>
      <c r="BL183" s="18" t="s">
        <v>141</v>
      </c>
      <c r="BM183" s="247" t="s">
        <v>237</v>
      </c>
    </row>
    <row r="184" s="2" customFormat="1" ht="16.5" customHeight="1">
      <c r="A184" s="39"/>
      <c r="B184" s="40"/>
      <c r="C184" s="236" t="s">
        <v>238</v>
      </c>
      <c r="D184" s="236" t="s">
        <v>136</v>
      </c>
      <c r="E184" s="237" t="s">
        <v>239</v>
      </c>
      <c r="F184" s="238" t="s">
        <v>240</v>
      </c>
      <c r="G184" s="239" t="s">
        <v>202</v>
      </c>
      <c r="H184" s="240">
        <v>30</v>
      </c>
      <c r="I184" s="241"/>
      <c r="J184" s="242">
        <f>ROUND(I184*H184,2)</f>
        <v>0</v>
      </c>
      <c r="K184" s="238" t="s">
        <v>140</v>
      </c>
      <c r="L184" s="45"/>
      <c r="M184" s="243" t="s">
        <v>1</v>
      </c>
      <c r="N184" s="244" t="s">
        <v>44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141</v>
      </c>
      <c r="AT184" s="247" t="s">
        <v>136</v>
      </c>
      <c r="AU184" s="247" t="s">
        <v>89</v>
      </c>
      <c r="AY184" s="18" t="s">
        <v>134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87</v>
      </c>
      <c r="BK184" s="248">
        <f>ROUND(I184*H184,2)</f>
        <v>0</v>
      </c>
      <c r="BL184" s="18" t="s">
        <v>141</v>
      </c>
      <c r="BM184" s="247" t="s">
        <v>241</v>
      </c>
    </row>
    <row r="185" s="13" customFormat="1">
      <c r="A185" s="13"/>
      <c r="B185" s="249"/>
      <c r="C185" s="250"/>
      <c r="D185" s="251" t="s">
        <v>143</v>
      </c>
      <c r="E185" s="252" t="s">
        <v>1</v>
      </c>
      <c r="F185" s="253" t="s">
        <v>242</v>
      </c>
      <c r="G185" s="250"/>
      <c r="H185" s="252" t="s">
        <v>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9" t="s">
        <v>143</v>
      </c>
      <c r="AU185" s="259" t="s">
        <v>89</v>
      </c>
      <c r="AV185" s="13" t="s">
        <v>87</v>
      </c>
      <c r="AW185" s="13" t="s">
        <v>34</v>
      </c>
      <c r="AX185" s="13" t="s">
        <v>79</v>
      </c>
      <c r="AY185" s="259" t="s">
        <v>134</v>
      </c>
    </row>
    <row r="186" s="14" customFormat="1">
      <c r="A186" s="14"/>
      <c r="B186" s="260"/>
      <c r="C186" s="261"/>
      <c r="D186" s="251" t="s">
        <v>143</v>
      </c>
      <c r="E186" s="262" t="s">
        <v>1</v>
      </c>
      <c r="F186" s="263" t="s">
        <v>205</v>
      </c>
      <c r="G186" s="261"/>
      <c r="H186" s="264">
        <v>30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143</v>
      </c>
      <c r="AU186" s="270" t="s">
        <v>89</v>
      </c>
      <c r="AV186" s="14" t="s">
        <v>89</v>
      </c>
      <c r="AW186" s="14" t="s">
        <v>34</v>
      </c>
      <c r="AX186" s="14" t="s">
        <v>87</v>
      </c>
      <c r="AY186" s="270" t="s">
        <v>134</v>
      </c>
    </row>
    <row r="187" s="2" customFormat="1" ht="16.5" customHeight="1">
      <c r="A187" s="39"/>
      <c r="B187" s="40"/>
      <c r="C187" s="236" t="s">
        <v>243</v>
      </c>
      <c r="D187" s="236" t="s">
        <v>136</v>
      </c>
      <c r="E187" s="237" t="s">
        <v>244</v>
      </c>
      <c r="F187" s="238" t="s">
        <v>245</v>
      </c>
      <c r="G187" s="239" t="s">
        <v>202</v>
      </c>
      <c r="H187" s="240">
        <v>28</v>
      </c>
      <c r="I187" s="241"/>
      <c r="J187" s="242">
        <f>ROUND(I187*H187,2)</f>
        <v>0</v>
      </c>
      <c r="K187" s="238" t="s">
        <v>140</v>
      </c>
      <c r="L187" s="45"/>
      <c r="M187" s="243" t="s">
        <v>1</v>
      </c>
      <c r="N187" s="244" t="s">
        <v>44</v>
      </c>
      <c r="O187" s="92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141</v>
      </c>
      <c r="AT187" s="247" t="s">
        <v>136</v>
      </c>
      <c r="AU187" s="247" t="s">
        <v>89</v>
      </c>
      <c r="AY187" s="18" t="s">
        <v>134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87</v>
      </c>
      <c r="BK187" s="248">
        <f>ROUND(I187*H187,2)</f>
        <v>0</v>
      </c>
      <c r="BL187" s="18" t="s">
        <v>141</v>
      </c>
      <c r="BM187" s="247" t="s">
        <v>246</v>
      </c>
    </row>
    <row r="188" s="13" customFormat="1">
      <c r="A188" s="13"/>
      <c r="B188" s="249"/>
      <c r="C188" s="250"/>
      <c r="D188" s="251" t="s">
        <v>143</v>
      </c>
      <c r="E188" s="252" t="s">
        <v>1</v>
      </c>
      <c r="F188" s="253" t="s">
        <v>247</v>
      </c>
      <c r="G188" s="250"/>
      <c r="H188" s="252" t="s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143</v>
      </c>
      <c r="AU188" s="259" t="s">
        <v>89</v>
      </c>
      <c r="AV188" s="13" t="s">
        <v>87</v>
      </c>
      <c r="AW188" s="13" t="s">
        <v>34</v>
      </c>
      <c r="AX188" s="13" t="s">
        <v>79</v>
      </c>
      <c r="AY188" s="259" t="s">
        <v>134</v>
      </c>
    </row>
    <row r="189" s="14" customFormat="1">
      <c r="A189" s="14"/>
      <c r="B189" s="260"/>
      <c r="C189" s="261"/>
      <c r="D189" s="251" t="s">
        <v>143</v>
      </c>
      <c r="E189" s="262" t="s">
        <v>1</v>
      </c>
      <c r="F189" s="263" t="s">
        <v>248</v>
      </c>
      <c r="G189" s="261"/>
      <c r="H189" s="264">
        <v>17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143</v>
      </c>
      <c r="AU189" s="270" t="s">
        <v>89</v>
      </c>
      <c r="AV189" s="14" t="s">
        <v>89</v>
      </c>
      <c r="AW189" s="14" t="s">
        <v>34</v>
      </c>
      <c r="AX189" s="14" t="s">
        <v>79</v>
      </c>
      <c r="AY189" s="270" t="s">
        <v>134</v>
      </c>
    </row>
    <row r="190" s="13" customFormat="1">
      <c r="A190" s="13"/>
      <c r="B190" s="249"/>
      <c r="C190" s="250"/>
      <c r="D190" s="251" t="s">
        <v>143</v>
      </c>
      <c r="E190" s="252" t="s">
        <v>1</v>
      </c>
      <c r="F190" s="253" t="s">
        <v>249</v>
      </c>
      <c r="G190" s="250"/>
      <c r="H190" s="252" t="s">
        <v>1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9" t="s">
        <v>143</v>
      </c>
      <c r="AU190" s="259" t="s">
        <v>89</v>
      </c>
      <c r="AV190" s="13" t="s">
        <v>87</v>
      </c>
      <c r="AW190" s="13" t="s">
        <v>34</v>
      </c>
      <c r="AX190" s="13" t="s">
        <v>79</v>
      </c>
      <c r="AY190" s="259" t="s">
        <v>134</v>
      </c>
    </row>
    <row r="191" s="14" customFormat="1">
      <c r="A191" s="14"/>
      <c r="B191" s="260"/>
      <c r="C191" s="261"/>
      <c r="D191" s="251" t="s">
        <v>143</v>
      </c>
      <c r="E191" s="262" t="s">
        <v>1</v>
      </c>
      <c r="F191" s="263" t="s">
        <v>250</v>
      </c>
      <c r="G191" s="261"/>
      <c r="H191" s="264">
        <v>10.32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143</v>
      </c>
      <c r="AU191" s="270" t="s">
        <v>89</v>
      </c>
      <c r="AV191" s="14" t="s">
        <v>89</v>
      </c>
      <c r="AW191" s="14" t="s">
        <v>34</v>
      </c>
      <c r="AX191" s="14" t="s">
        <v>79</v>
      </c>
      <c r="AY191" s="270" t="s">
        <v>134</v>
      </c>
    </row>
    <row r="192" s="14" customFormat="1">
      <c r="A192" s="14"/>
      <c r="B192" s="260"/>
      <c r="C192" s="261"/>
      <c r="D192" s="251" t="s">
        <v>143</v>
      </c>
      <c r="E192" s="262" t="s">
        <v>1</v>
      </c>
      <c r="F192" s="263" t="s">
        <v>251</v>
      </c>
      <c r="G192" s="261"/>
      <c r="H192" s="264">
        <v>0.68000000000000005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0" t="s">
        <v>143</v>
      </c>
      <c r="AU192" s="270" t="s">
        <v>89</v>
      </c>
      <c r="AV192" s="14" t="s">
        <v>89</v>
      </c>
      <c r="AW192" s="14" t="s">
        <v>34</v>
      </c>
      <c r="AX192" s="14" t="s">
        <v>79</v>
      </c>
      <c r="AY192" s="270" t="s">
        <v>134</v>
      </c>
    </row>
    <row r="193" s="15" customFormat="1">
      <c r="A193" s="15"/>
      <c r="B193" s="271"/>
      <c r="C193" s="272"/>
      <c r="D193" s="251" t="s">
        <v>143</v>
      </c>
      <c r="E193" s="273" t="s">
        <v>1</v>
      </c>
      <c r="F193" s="274" t="s">
        <v>157</v>
      </c>
      <c r="G193" s="272"/>
      <c r="H193" s="275">
        <v>28</v>
      </c>
      <c r="I193" s="276"/>
      <c r="J193" s="272"/>
      <c r="K193" s="272"/>
      <c r="L193" s="277"/>
      <c r="M193" s="278"/>
      <c r="N193" s="279"/>
      <c r="O193" s="279"/>
      <c r="P193" s="279"/>
      <c r="Q193" s="279"/>
      <c r="R193" s="279"/>
      <c r="S193" s="279"/>
      <c r="T193" s="28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1" t="s">
        <v>143</v>
      </c>
      <c r="AU193" s="281" t="s">
        <v>89</v>
      </c>
      <c r="AV193" s="15" t="s">
        <v>141</v>
      </c>
      <c r="AW193" s="15" t="s">
        <v>34</v>
      </c>
      <c r="AX193" s="15" t="s">
        <v>87</v>
      </c>
      <c r="AY193" s="281" t="s">
        <v>134</v>
      </c>
    </row>
    <row r="194" s="12" customFormat="1" ht="22.8" customHeight="1">
      <c r="A194" s="12"/>
      <c r="B194" s="220"/>
      <c r="C194" s="221"/>
      <c r="D194" s="222" t="s">
        <v>78</v>
      </c>
      <c r="E194" s="234" t="s">
        <v>89</v>
      </c>
      <c r="F194" s="234" t="s">
        <v>252</v>
      </c>
      <c r="G194" s="221"/>
      <c r="H194" s="221"/>
      <c r="I194" s="224"/>
      <c r="J194" s="235">
        <f>BK194</f>
        <v>0</v>
      </c>
      <c r="K194" s="221"/>
      <c r="L194" s="226"/>
      <c r="M194" s="227"/>
      <c r="N194" s="228"/>
      <c r="O194" s="228"/>
      <c r="P194" s="229">
        <f>SUM(P195:P212)</f>
        <v>0</v>
      </c>
      <c r="Q194" s="228"/>
      <c r="R194" s="229">
        <f>SUM(R195:R212)</f>
        <v>5.7776041000000005</v>
      </c>
      <c r="S194" s="228"/>
      <c r="T194" s="230">
        <f>SUM(T195:T212)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1" t="s">
        <v>87</v>
      </c>
      <c r="AT194" s="232" t="s">
        <v>78</v>
      </c>
      <c r="AU194" s="232" t="s">
        <v>87</v>
      </c>
      <c r="AY194" s="231" t="s">
        <v>134</v>
      </c>
      <c r="BK194" s="233">
        <f>SUM(BK195:BK212)</f>
        <v>0</v>
      </c>
    </row>
    <row r="195" s="2" customFormat="1" ht="16.5" customHeight="1">
      <c r="A195" s="39"/>
      <c r="B195" s="40"/>
      <c r="C195" s="236" t="s">
        <v>253</v>
      </c>
      <c r="D195" s="236" t="s">
        <v>136</v>
      </c>
      <c r="E195" s="237" t="s">
        <v>254</v>
      </c>
      <c r="F195" s="238" t="s">
        <v>255</v>
      </c>
      <c r="G195" s="239" t="s">
        <v>139</v>
      </c>
      <c r="H195" s="240">
        <v>0.16500000000000001</v>
      </c>
      <c r="I195" s="241"/>
      <c r="J195" s="242">
        <f>ROUND(I195*H195,2)</f>
        <v>0</v>
      </c>
      <c r="K195" s="238" t="s">
        <v>140</v>
      </c>
      <c r="L195" s="45"/>
      <c r="M195" s="243" t="s">
        <v>1</v>
      </c>
      <c r="N195" s="244" t="s">
        <v>44</v>
      </c>
      <c r="O195" s="92"/>
      <c r="P195" s="245">
        <f>O195*H195</f>
        <v>0</v>
      </c>
      <c r="Q195" s="245">
        <v>2.2563399999999998</v>
      </c>
      <c r="R195" s="245">
        <f>Q195*H195</f>
        <v>0.37229609999999996</v>
      </c>
      <c r="S195" s="245">
        <v>0</v>
      </c>
      <c r="T195" s="246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7" t="s">
        <v>141</v>
      </c>
      <c r="AT195" s="247" t="s">
        <v>136</v>
      </c>
      <c r="AU195" s="247" t="s">
        <v>89</v>
      </c>
      <c r="AY195" s="18" t="s">
        <v>134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18" t="s">
        <v>87</v>
      </c>
      <c r="BK195" s="248">
        <f>ROUND(I195*H195,2)</f>
        <v>0</v>
      </c>
      <c r="BL195" s="18" t="s">
        <v>141</v>
      </c>
      <c r="BM195" s="247" t="s">
        <v>256</v>
      </c>
    </row>
    <row r="196" s="13" customFormat="1">
      <c r="A196" s="13"/>
      <c r="B196" s="249"/>
      <c r="C196" s="250"/>
      <c r="D196" s="251" t="s">
        <v>143</v>
      </c>
      <c r="E196" s="252" t="s">
        <v>1</v>
      </c>
      <c r="F196" s="253" t="s">
        <v>257</v>
      </c>
      <c r="G196" s="250"/>
      <c r="H196" s="252" t="s">
        <v>1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9" t="s">
        <v>143</v>
      </c>
      <c r="AU196" s="259" t="s">
        <v>89</v>
      </c>
      <c r="AV196" s="13" t="s">
        <v>87</v>
      </c>
      <c r="AW196" s="13" t="s">
        <v>34</v>
      </c>
      <c r="AX196" s="13" t="s">
        <v>79</v>
      </c>
      <c r="AY196" s="259" t="s">
        <v>134</v>
      </c>
    </row>
    <row r="197" s="14" customFormat="1">
      <c r="A197" s="14"/>
      <c r="B197" s="260"/>
      <c r="C197" s="261"/>
      <c r="D197" s="251" t="s">
        <v>143</v>
      </c>
      <c r="E197" s="262" t="s">
        <v>1</v>
      </c>
      <c r="F197" s="263" t="s">
        <v>258</v>
      </c>
      <c r="G197" s="261"/>
      <c r="H197" s="264">
        <v>0.14999999999999999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0" t="s">
        <v>143</v>
      </c>
      <c r="AU197" s="270" t="s">
        <v>89</v>
      </c>
      <c r="AV197" s="14" t="s">
        <v>89</v>
      </c>
      <c r="AW197" s="14" t="s">
        <v>34</v>
      </c>
      <c r="AX197" s="14" t="s">
        <v>79</v>
      </c>
      <c r="AY197" s="270" t="s">
        <v>134</v>
      </c>
    </row>
    <row r="198" s="13" customFormat="1">
      <c r="A198" s="13"/>
      <c r="B198" s="249"/>
      <c r="C198" s="250"/>
      <c r="D198" s="251" t="s">
        <v>143</v>
      </c>
      <c r="E198" s="252" t="s">
        <v>1</v>
      </c>
      <c r="F198" s="253" t="s">
        <v>259</v>
      </c>
      <c r="G198" s="250"/>
      <c r="H198" s="252" t="s">
        <v>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9" t="s">
        <v>143</v>
      </c>
      <c r="AU198" s="259" t="s">
        <v>89</v>
      </c>
      <c r="AV198" s="13" t="s">
        <v>87</v>
      </c>
      <c r="AW198" s="13" t="s">
        <v>34</v>
      </c>
      <c r="AX198" s="13" t="s">
        <v>79</v>
      </c>
      <c r="AY198" s="259" t="s">
        <v>134</v>
      </c>
    </row>
    <row r="199" s="14" customFormat="1">
      <c r="A199" s="14"/>
      <c r="B199" s="260"/>
      <c r="C199" s="261"/>
      <c r="D199" s="251" t="s">
        <v>143</v>
      </c>
      <c r="E199" s="262" t="s">
        <v>1</v>
      </c>
      <c r="F199" s="263" t="s">
        <v>260</v>
      </c>
      <c r="G199" s="261"/>
      <c r="H199" s="264">
        <v>0.014999999999999999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0" t="s">
        <v>143</v>
      </c>
      <c r="AU199" s="270" t="s">
        <v>89</v>
      </c>
      <c r="AV199" s="14" t="s">
        <v>89</v>
      </c>
      <c r="AW199" s="14" t="s">
        <v>34</v>
      </c>
      <c r="AX199" s="14" t="s">
        <v>79</v>
      </c>
      <c r="AY199" s="270" t="s">
        <v>134</v>
      </c>
    </row>
    <row r="200" s="15" customFormat="1">
      <c r="A200" s="15"/>
      <c r="B200" s="271"/>
      <c r="C200" s="272"/>
      <c r="D200" s="251" t="s">
        <v>143</v>
      </c>
      <c r="E200" s="273" t="s">
        <v>1</v>
      </c>
      <c r="F200" s="274" t="s">
        <v>157</v>
      </c>
      <c r="G200" s="272"/>
      <c r="H200" s="275">
        <v>0.16499999999999998</v>
      </c>
      <c r="I200" s="276"/>
      <c r="J200" s="272"/>
      <c r="K200" s="272"/>
      <c r="L200" s="277"/>
      <c r="M200" s="278"/>
      <c r="N200" s="279"/>
      <c r="O200" s="279"/>
      <c r="P200" s="279"/>
      <c r="Q200" s="279"/>
      <c r="R200" s="279"/>
      <c r="S200" s="279"/>
      <c r="T200" s="28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1" t="s">
        <v>143</v>
      </c>
      <c r="AU200" s="281" t="s">
        <v>89</v>
      </c>
      <c r="AV200" s="15" t="s">
        <v>141</v>
      </c>
      <c r="AW200" s="15" t="s">
        <v>34</v>
      </c>
      <c r="AX200" s="15" t="s">
        <v>87</v>
      </c>
      <c r="AY200" s="281" t="s">
        <v>134</v>
      </c>
    </row>
    <row r="201" s="2" customFormat="1" ht="16.5" customHeight="1">
      <c r="A201" s="39"/>
      <c r="B201" s="40"/>
      <c r="C201" s="236" t="s">
        <v>7</v>
      </c>
      <c r="D201" s="236" t="s">
        <v>136</v>
      </c>
      <c r="E201" s="237" t="s">
        <v>261</v>
      </c>
      <c r="F201" s="238" t="s">
        <v>262</v>
      </c>
      <c r="G201" s="239" t="s">
        <v>139</v>
      </c>
      <c r="H201" s="240">
        <v>2.2000000000000002</v>
      </c>
      <c r="I201" s="241"/>
      <c r="J201" s="242">
        <f>ROUND(I201*H201,2)</f>
        <v>0</v>
      </c>
      <c r="K201" s="238" t="s">
        <v>140</v>
      </c>
      <c r="L201" s="45"/>
      <c r="M201" s="243" t="s">
        <v>1</v>
      </c>
      <c r="N201" s="244" t="s">
        <v>44</v>
      </c>
      <c r="O201" s="92"/>
      <c r="P201" s="245">
        <f>O201*H201</f>
        <v>0</v>
      </c>
      <c r="Q201" s="245">
        <v>2.45329</v>
      </c>
      <c r="R201" s="245">
        <f>Q201*H201</f>
        <v>5.3972380000000006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141</v>
      </c>
      <c r="AT201" s="247" t="s">
        <v>136</v>
      </c>
      <c r="AU201" s="247" t="s">
        <v>89</v>
      </c>
      <c r="AY201" s="18" t="s">
        <v>134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87</v>
      </c>
      <c r="BK201" s="248">
        <f>ROUND(I201*H201,2)</f>
        <v>0</v>
      </c>
      <c r="BL201" s="18" t="s">
        <v>141</v>
      </c>
      <c r="BM201" s="247" t="s">
        <v>263</v>
      </c>
    </row>
    <row r="202" s="14" customFormat="1">
      <c r="A202" s="14"/>
      <c r="B202" s="260"/>
      <c r="C202" s="261"/>
      <c r="D202" s="251" t="s">
        <v>143</v>
      </c>
      <c r="E202" s="262" t="s">
        <v>1</v>
      </c>
      <c r="F202" s="263" t="s">
        <v>264</v>
      </c>
      <c r="G202" s="261"/>
      <c r="H202" s="264">
        <v>1.95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143</v>
      </c>
      <c r="AU202" s="270" t="s">
        <v>89</v>
      </c>
      <c r="AV202" s="14" t="s">
        <v>89</v>
      </c>
      <c r="AW202" s="14" t="s">
        <v>34</v>
      </c>
      <c r="AX202" s="14" t="s">
        <v>79</v>
      </c>
      <c r="AY202" s="270" t="s">
        <v>134</v>
      </c>
    </row>
    <row r="203" s="13" customFormat="1">
      <c r="A203" s="13"/>
      <c r="B203" s="249"/>
      <c r="C203" s="250"/>
      <c r="D203" s="251" t="s">
        <v>143</v>
      </c>
      <c r="E203" s="252" t="s">
        <v>1</v>
      </c>
      <c r="F203" s="253" t="s">
        <v>265</v>
      </c>
      <c r="G203" s="250"/>
      <c r="H203" s="252" t="s">
        <v>1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9" t="s">
        <v>143</v>
      </c>
      <c r="AU203" s="259" t="s">
        <v>89</v>
      </c>
      <c r="AV203" s="13" t="s">
        <v>87</v>
      </c>
      <c r="AW203" s="13" t="s">
        <v>34</v>
      </c>
      <c r="AX203" s="13" t="s">
        <v>79</v>
      </c>
      <c r="AY203" s="259" t="s">
        <v>134</v>
      </c>
    </row>
    <row r="204" s="14" customFormat="1">
      <c r="A204" s="14"/>
      <c r="B204" s="260"/>
      <c r="C204" s="261"/>
      <c r="D204" s="251" t="s">
        <v>143</v>
      </c>
      <c r="E204" s="262" t="s">
        <v>1</v>
      </c>
      <c r="F204" s="263" t="s">
        <v>266</v>
      </c>
      <c r="G204" s="261"/>
      <c r="H204" s="264">
        <v>0.25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0" t="s">
        <v>143</v>
      </c>
      <c r="AU204" s="270" t="s">
        <v>89</v>
      </c>
      <c r="AV204" s="14" t="s">
        <v>89</v>
      </c>
      <c r="AW204" s="14" t="s">
        <v>34</v>
      </c>
      <c r="AX204" s="14" t="s">
        <v>79</v>
      </c>
      <c r="AY204" s="270" t="s">
        <v>134</v>
      </c>
    </row>
    <row r="205" s="15" customFormat="1">
      <c r="A205" s="15"/>
      <c r="B205" s="271"/>
      <c r="C205" s="272"/>
      <c r="D205" s="251" t="s">
        <v>143</v>
      </c>
      <c r="E205" s="273" t="s">
        <v>1</v>
      </c>
      <c r="F205" s="274" t="s">
        <v>157</v>
      </c>
      <c r="G205" s="272"/>
      <c r="H205" s="275">
        <v>2.2000000000000002</v>
      </c>
      <c r="I205" s="276"/>
      <c r="J205" s="272"/>
      <c r="K205" s="272"/>
      <c r="L205" s="277"/>
      <c r="M205" s="278"/>
      <c r="N205" s="279"/>
      <c r="O205" s="279"/>
      <c r="P205" s="279"/>
      <c r="Q205" s="279"/>
      <c r="R205" s="279"/>
      <c r="S205" s="279"/>
      <c r="T205" s="28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1" t="s">
        <v>143</v>
      </c>
      <c r="AU205" s="281" t="s">
        <v>89</v>
      </c>
      <c r="AV205" s="15" t="s">
        <v>141</v>
      </c>
      <c r="AW205" s="15" t="s">
        <v>34</v>
      </c>
      <c r="AX205" s="15" t="s">
        <v>87</v>
      </c>
      <c r="AY205" s="281" t="s">
        <v>134</v>
      </c>
    </row>
    <row r="206" s="2" customFormat="1" ht="16.5" customHeight="1">
      <c r="A206" s="39"/>
      <c r="B206" s="40"/>
      <c r="C206" s="236" t="s">
        <v>267</v>
      </c>
      <c r="D206" s="236" t="s">
        <v>136</v>
      </c>
      <c r="E206" s="237" t="s">
        <v>268</v>
      </c>
      <c r="F206" s="238" t="s">
        <v>269</v>
      </c>
      <c r="G206" s="239" t="s">
        <v>202</v>
      </c>
      <c r="H206" s="240">
        <v>3</v>
      </c>
      <c r="I206" s="241"/>
      <c r="J206" s="242">
        <f>ROUND(I206*H206,2)</f>
        <v>0</v>
      </c>
      <c r="K206" s="238" t="s">
        <v>140</v>
      </c>
      <c r="L206" s="45"/>
      <c r="M206" s="243" t="s">
        <v>1</v>
      </c>
      <c r="N206" s="244" t="s">
        <v>44</v>
      </c>
      <c r="O206" s="92"/>
      <c r="P206" s="245">
        <f>O206*H206</f>
        <v>0</v>
      </c>
      <c r="Q206" s="245">
        <v>0.0026900000000000001</v>
      </c>
      <c r="R206" s="245">
        <f>Q206*H206</f>
        <v>0.0080700000000000008</v>
      </c>
      <c r="S206" s="245">
        <v>0</v>
      </c>
      <c r="T206" s="24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7" t="s">
        <v>141</v>
      </c>
      <c r="AT206" s="247" t="s">
        <v>136</v>
      </c>
      <c r="AU206" s="247" t="s">
        <v>89</v>
      </c>
      <c r="AY206" s="18" t="s">
        <v>134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" t="s">
        <v>87</v>
      </c>
      <c r="BK206" s="248">
        <f>ROUND(I206*H206,2)</f>
        <v>0</v>
      </c>
      <c r="BL206" s="18" t="s">
        <v>141</v>
      </c>
      <c r="BM206" s="247" t="s">
        <v>270</v>
      </c>
    </row>
    <row r="207" s="13" customFormat="1">
      <c r="A207" s="13"/>
      <c r="B207" s="249"/>
      <c r="C207" s="250"/>
      <c r="D207" s="251" t="s">
        <v>143</v>
      </c>
      <c r="E207" s="252" t="s">
        <v>1</v>
      </c>
      <c r="F207" s="253" t="s">
        <v>271</v>
      </c>
      <c r="G207" s="250"/>
      <c r="H207" s="252" t="s">
        <v>1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9" t="s">
        <v>143</v>
      </c>
      <c r="AU207" s="259" t="s">
        <v>89</v>
      </c>
      <c r="AV207" s="13" t="s">
        <v>87</v>
      </c>
      <c r="AW207" s="13" t="s">
        <v>34</v>
      </c>
      <c r="AX207" s="13" t="s">
        <v>79</v>
      </c>
      <c r="AY207" s="259" t="s">
        <v>134</v>
      </c>
    </row>
    <row r="208" s="14" customFormat="1">
      <c r="A208" s="14"/>
      <c r="B208" s="260"/>
      <c r="C208" s="261"/>
      <c r="D208" s="251" t="s">
        <v>143</v>
      </c>
      <c r="E208" s="262" t="s">
        <v>1</v>
      </c>
      <c r="F208" s="263" t="s">
        <v>272</v>
      </c>
      <c r="G208" s="261"/>
      <c r="H208" s="264">
        <v>0.97499999999999998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0" t="s">
        <v>143</v>
      </c>
      <c r="AU208" s="270" t="s">
        <v>89</v>
      </c>
      <c r="AV208" s="14" t="s">
        <v>89</v>
      </c>
      <c r="AW208" s="14" t="s">
        <v>34</v>
      </c>
      <c r="AX208" s="14" t="s">
        <v>79</v>
      </c>
      <c r="AY208" s="270" t="s">
        <v>134</v>
      </c>
    </row>
    <row r="209" s="14" customFormat="1">
      <c r="A209" s="14"/>
      <c r="B209" s="260"/>
      <c r="C209" s="261"/>
      <c r="D209" s="251" t="s">
        <v>143</v>
      </c>
      <c r="E209" s="262" t="s">
        <v>1</v>
      </c>
      <c r="F209" s="263" t="s">
        <v>273</v>
      </c>
      <c r="G209" s="261"/>
      <c r="H209" s="264">
        <v>1.95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143</v>
      </c>
      <c r="AU209" s="270" t="s">
        <v>89</v>
      </c>
      <c r="AV209" s="14" t="s">
        <v>89</v>
      </c>
      <c r="AW209" s="14" t="s">
        <v>34</v>
      </c>
      <c r="AX209" s="14" t="s">
        <v>79</v>
      </c>
      <c r="AY209" s="270" t="s">
        <v>134</v>
      </c>
    </row>
    <row r="210" s="14" customFormat="1">
      <c r="A210" s="14"/>
      <c r="B210" s="260"/>
      <c r="C210" s="261"/>
      <c r="D210" s="251" t="s">
        <v>143</v>
      </c>
      <c r="E210" s="262" t="s">
        <v>1</v>
      </c>
      <c r="F210" s="263" t="s">
        <v>274</v>
      </c>
      <c r="G210" s="261"/>
      <c r="H210" s="264">
        <v>0.074999999999999997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143</v>
      </c>
      <c r="AU210" s="270" t="s">
        <v>89</v>
      </c>
      <c r="AV210" s="14" t="s">
        <v>89</v>
      </c>
      <c r="AW210" s="14" t="s">
        <v>34</v>
      </c>
      <c r="AX210" s="14" t="s">
        <v>79</v>
      </c>
      <c r="AY210" s="270" t="s">
        <v>134</v>
      </c>
    </row>
    <row r="211" s="15" customFormat="1">
      <c r="A211" s="15"/>
      <c r="B211" s="271"/>
      <c r="C211" s="272"/>
      <c r="D211" s="251" t="s">
        <v>143</v>
      </c>
      <c r="E211" s="273" t="s">
        <v>1</v>
      </c>
      <c r="F211" s="274" t="s">
        <v>157</v>
      </c>
      <c r="G211" s="272"/>
      <c r="H211" s="275">
        <v>3</v>
      </c>
      <c r="I211" s="276"/>
      <c r="J211" s="272"/>
      <c r="K211" s="272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143</v>
      </c>
      <c r="AU211" s="281" t="s">
        <v>89</v>
      </c>
      <c r="AV211" s="15" t="s">
        <v>141</v>
      </c>
      <c r="AW211" s="15" t="s">
        <v>34</v>
      </c>
      <c r="AX211" s="15" t="s">
        <v>87</v>
      </c>
      <c r="AY211" s="281" t="s">
        <v>134</v>
      </c>
    </row>
    <row r="212" s="2" customFormat="1" ht="16.5" customHeight="1">
      <c r="A212" s="39"/>
      <c r="B212" s="40"/>
      <c r="C212" s="236" t="s">
        <v>275</v>
      </c>
      <c r="D212" s="236" t="s">
        <v>136</v>
      </c>
      <c r="E212" s="237" t="s">
        <v>276</v>
      </c>
      <c r="F212" s="238" t="s">
        <v>277</v>
      </c>
      <c r="G212" s="239" t="s">
        <v>202</v>
      </c>
      <c r="H212" s="240">
        <v>3</v>
      </c>
      <c r="I212" s="241"/>
      <c r="J212" s="242">
        <f>ROUND(I212*H212,2)</f>
        <v>0</v>
      </c>
      <c r="K212" s="238" t="s">
        <v>140</v>
      </c>
      <c r="L212" s="45"/>
      <c r="M212" s="243" t="s">
        <v>1</v>
      </c>
      <c r="N212" s="244" t="s">
        <v>44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141</v>
      </c>
      <c r="AT212" s="247" t="s">
        <v>136</v>
      </c>
      <c r="AU212" s="247" t="s">
        <v>89</v>
      </c>
      <c r="AY212" s="18" t="s">
        <v>134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87</v>
      </c>
      <c r="BK212" s="248">
        <f>ROUND(I212*H212,2)</f>
        <v>0</v>
      </c>
      <c r="BL212" s="18" t="s">
        <v>141</v>
      </c>
      <c r="BM212" s="247" t="s">
        <v>278</v>
      </c>
    </row>
    <row r="213" s="12" customFormat="1" ht="22.8" customHeight="1">
      <c r="A213" s="12"/>
      <c r="B213" s="220"/>
      <c r="C213" s="221"/>
      <c r="D213" s="222" t="s">
        <v>78</v>
      </c>
      <c r="E213" s="234" t="s">
        <v>279</v>
      </c>
      <c r="F213" s="234" t="s">
        <v>280</v>
      </c>
      <c r="G213" s="221"/>
      <c r="H213" s="221"/>
      <c r="I213" s="224"/>
      <c r="J213" s="235">
        <f>BK213</f>
        <v>0</v>
      </c>
      <c r="K213" s="221"/>
      <c r="L213" s="226"/>
      <c r="M213" s="227"/>
      <c r="N213" s="228"/>
      <c r="O213" s="228"/>
      <c r="P213" s="229">
        <f>SUM(P214:P215)</f>
        <v>0</v>
      </c>
      <c r="Q213" s="228"/>
      <c r="R213" s="229">
        <f>SUM(R214:R215)</f>
        <v>0</v>
      </c>
      <c r="S213" s="228"/>
      <c r="T213" s="230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1" t="s">
        <v>87</v>
      </c>
      <c r="AT213" s="232" t="s">
        <v>78</v>
      </c>
      <c r="AU213" s="232" t="s">
        <v>87</v>
      </c>
      <c r="AY213" s="231" t="s">
        <v>134</v>
      </c>
      <c r="BK213" s="233">
        <f>SUM(BK214:BK215)</f>
        <v>0</v>
      </c>
    </row>
    <row r="214" s="2" customFormat="1" ht="33" customHeight="1">
      <c r="A214" s="39"/>
      <c r="B214" s="40"/>
      <c r="C214" s="236" t="s">
        <v>281</v>
      </c>
      <c r="D214" s="236" t="s">
        <v>136</v>
      </c>
      <c r="E214" s="237" t="s">
        <v>282</v>
      </c>
      <c r="F214" s="238" t="s">
        <v>283</v>
      </c>
      <c r="G214" s="239" t="s">
        <v>284</v>
      </c>
      <c r="H214" s="240">
        <v>1</v>
      </c>
      <c r="I214" s="241"/>
      <c r="J214" s="242">
        <f>ROUND(I214*H214,2)</f>
        <v>0</v>
      </c>
      <c r="K214" s="238" t="s">
        <v>1</v>
      </c>
      <c r="L214" s="45"/>
      <c r="M214" s="243" t="s">
        <v>1</v>
      </c>
      <c r="N214" s="244" t="s">
        <v>44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141</v>
      </c>
      <c r="AT214" s="247" t="s">
        <v>136</v>
      </c>
      <c r="AU214" s="247" t="s">
        <v>89</v>
      </c>
      <c r="AY214" s="18" t="s">
        <v>134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87</v>
      </c>
      <c r="BK214" s="248">
        <f>ROUND(I214*H214,2)</f>
        <v>0</v>
      </c>
      <c r="BL214" s="18" t="s">
        <v>141</v>
      </c>
      <c r="BM214" s="247" t="s">
        <v>285</v>
      </c>
    </row>
    <row r="215" s="2" customFormat="1" ht="16.5" customHeight="1">
      <c r="A215" s="39"/>
      <c r="B215" s="40"/>
      <c r="C215" s="236" t="s">
        <v>286</v>
      </c>
      <c r="D215" s="236" t="s">
        <v>136</v>
      </c>
      <c r="E215" s="237" t="s">
        <v>287</v>
      </c>
      <c r="F215" s="238" t="s">
        <v>288</v>
      </c>
      <c r="G215" s="239" t="s">
        <v>289</v>
      </c>
      <c r="H215" s="240">
        <v>1</v>
      </c>
      <c r="I215" s="241"/>
      <c r="J215" s="242">
        <f>ROUND(I215*H215,2)</f>
        <v>0</v>
      </c>
      <c r="K215" s="238" t="s">
        <v>1</v>
      </c>
      <c r="L215" s="45"/>
      <c r="M215" s="243" t="s">
        <v>1</v>
      </c>
      <c r="N215" s="244" t="s">
        <v>44</v>
      </c>
      <c r="O215" s="92"/>
      <c r="P215" s="245">
        <f>O215*H215</f>
        <v>0</v>
      </c>
      <c r="Q215" s="245">
        <v>0</v>
      </c>
      <c r="R215" s="245">
        <f>Q215*H215</f>
        <v>0</v>
      </c>
      <c r="S215" s="245">
        <v>0</v>
      </c>
      <c r="T215" s="24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7" t="s">
        <v>141</v>
      </c>
      <c r="AT215" s="247" t="s">
        <v>136</v>
      </c>
      <c r="AU215" s="247" t="s">
        <v>89</v>
      </c>
      <c r="AY215" s="18" t="s">
        <v>134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" t="s">
        <v>87</v>
      </c>
      <c r="BK215" s="248">
        <f>ROUND(I215*H215,2)</f>
        <v>0</v>
      </c>
      <c r="BL215" s="18" t="s">
        <v>141</v>
      </c>
      <c r="BM215" s="247" t="s">
        <v>290</v>
      </c>
    </row>
    <row r="216" s="12" customFormat="1" ht="22.8" customHeight="1">
      <c r="A216" s="12"/>
      <c r="B216" s="220"/>
      <c r="C216" s="221"/>
      <c r="D216" s="222" t="s">
        <v>78</v>
      </c>
      <c r="E216" s="234" t="s">
        <v>162</v>
      </c>
      <c r="F216" s="234" t="s">
        <v>291</v>
      </c>
      <c r="G216" s="221"/>
      <c r="H216" s="221"/>
      <c r="I216" s="224"/>
      <c r="J216" s="235">
        <f>BK216</f>
        <v>0</v>
      </c>
      <c r="K216" s="221"/>
      <c r="L216" s="226"/>
      <c r="M216" s="227"/>
      <c r="N216" s="228"/>
      <c r="O216" s="228"/>
      <c r="P216" s="229">
        <f>SUM(P217:P232)</f>
        <v>0</v>
      </c>
      <c r="Q216" s="228"/>
      <c r="R216" s="229">
        <f>SUM(R217:R232)</f>
        <v>53.213369999999998</v>
      </c>
      <c r="S216" s="228"/>
      <c r="T216" s="230">
        <f>SUM(T217:T232)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1" t="s">
        <v>87</v>
      </c>
      <c r="AT216" s="232" t="s">
        <v>78</v>
      </c>
      <c r="AU216" s="232" t="s">
        <v>87</v>
      </c>
      <c r="AY216" s="231" t="s">
        <v>134</v>
      </c>
      <c r="BK216" s="233">
        <f>SUM(BK217:BK232)</f>
        <v>0</v>
      </c>
    </row>
    <row r="217" s="2" customFormat="1" ht="16.5" customHeight="1">
      <c r="A217" s="39"/>
      <c r="B217" s="40"/>
      <c r="C217" s="236" t="s">
        <v>292</v>
      </c>
      <c r="D217" s="236" t="s">
        <v>136</v>
      </c>
      <c r="E217" s="237" t="s">
        <v>293</v>
      </c>
      <c r="F217" s="238" t="s">
        <v>294</v>
      </c>
      <c r="G217" s="239" t="s">
        <v>202</v>
      </c>
      <c r="H217" s="240">
        <v>69</v>
      </c>
      <c r="I217" s="241"/>
      <c r="J217" s="242">
        <f>ROUND(I217*H217,2)</f>
        <v>0</v>
      </c>
      <c r="K217" s="238" t="s">
        <v>140</v>
      </c>
      <c r="L217" s="45"/>
      <c r="M217" s="243" t="s">
        <v>1</v>
      </c>
      <c r="N217" s="244" t="s">
        <v>44</v>
      </c>
      <c r="O217" s="92"/>
      <c r="P217" s="245">
        <f>O217*H217</f>
        <v>0</v>
      </c>
      <c r="Q217" s="245">
        <v>0.30360999999999999</v>
      </c>
      <c r="R217" s="245">
        <f>Q217*H217</f>
        <v>20.949089999999998</v>
      </c>
      <c r="S217" s="245">
        <v>0</v>
      </c>
      <c r="T217" s="246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7" t="s">
        <v>141</v>
      </c>
      <c r="AT217" s="247" t="s">
        <v>136</v>
      </c>
      <c r="AU217" s="247" t="s">
        <v>89</v>
      </c>
      <c r="AY217" s="18" t="s">
        <v>134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18" t="s">
        <v>87</v>
      </c>
      <c r="BK217" s="248">
        <f>ROUND(I217*H217,2)</f>
        <v>0</v>
      </c>
      <c r="BL217" s="18" t="s">
        <v>141</v>
      </c>
      <c r="BM217" s="247" t="s">
        <v>295</v>
      </c>
    </row>
    <row r="218" s="13" customFormat="1">
      <c r="A218" s="13"/>
      <c r="B218" s="249"/>
      <c r="C218" s="250"/>
      <c r="D218" s="251" t="s">
        <v>143</v>
      </c>
      <c r="E218" s="252" t="s">
        <v>1</v>
      </c>
      <c r="F218" s="253" t="s">
        <v>296</v>
      </c>
      <c r="G218" s="250"/>
      <c r="H218" s="252" t="s">
        <v>1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9" t="s">
        <v>143</v>
      </c>
      <c r="AU218" s="259" t="s">
        <v>89</v>
      </c>
      <c r="AV218" s="13" t="s">
        <v>87</v>
      </c>
      <c r="AW218" s="13" t="s">
        <v>34</v>
      </c>
      <c r="AX218" s="13" t="s">
        <v>79</v>
      </c>
      <c r="AY218" s="259" t="s">
        <v>134</v>
      </c>
    </row>
    <row r="219" s="14" customFormat="1">
      <c r="A219" s="14"/>
      <c r="B219" s="260"/>
      <c r="C219" s="261"/>
      <c r="D219" s="251" t="s">
        <v>143</v>
      </c>
      <c r="E219" s="262" t="s">
        <v>1</v>
      </c>
      <c r="F219" s="263" t="s">
        <v>297</v>
      </c>
      <c r="G219" s="261"/>
      <c r="H219" s="264">
        <v>7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0" t="s">
        <v>143</v>
      </c>
      <c r="AU219" s="270" t="s">
        <v>89</v>
      </c>
      <c r="AV219" s="14" t="s">
        <v>89</v>
      </c>
      <c r="AW219" s="14" t="s">
        <v>34</v>
      </c>
      <c r="AX219" s="14" t="s">
        <v>79</v>
      </c>
      <c r="AY219" s="270" t="s">
        <v>134</v>
      </c>
    </row>
    <row r="220" s="13" customFormat="1">
      <c r="A220" s="13"/>
      <c r="B220" s="249"/>
      <c r="C220" s="250"/>
      <c r="D220" s="251" t="s">
        <v>143</v>
      </c>
      <c r="E220" s="252" t="s">
        <v>1</v>
      </c>
      <c r="F220" s="253" t="s">
        <v>298</v>
      </c>
      <c r="G220" s="250"/>
      <c r="H220" s="252" t="s">
        <v>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143</v>
      </c>
      <c r="AU220" s="259" t="s">
        <v>89</v>
      </c>
      <c r="AV220" s="13" t="s">
        <v>87</v>
      </c>
      <c r="AW220" s="13" t="s">
        <v>34</v>
      </c>
      <c r="AX220" s="13" t="s">
        <v>79</v>
      </c>
      <c r="AY220" s="259" t="s">
        <v>134</v>
      </c>
    </row>
    <row r="221" s="14" customFormat="1">
      <c r="A221" s="14"/>
      <c r="B221" s="260"/>
      <c r="C221" s="261"/>
      <c r="D221" s="251" t="s">
        <v>143</v>
      </c>
      <c r="E221" s="262" t="s">
        <v>1</v>
      </c>
      <c r="F221" s="263" t="s">
        <v>299</v>
      </c>
      <c r="G221" s="261"/>
      <c r="H221" s="264">
        <v>62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143</v>
      </c>
      <c r="AU221" s="270" t="s">
        <v>89</v>
      </c>
      <c r="AV221" s="14" t="s">
        <v>89</v>
      </c>
      <c r="AW221" s="14" t="s">
        <v>34</v>
      </c>
      <c r="AX221" s="14" t="s">
        <v>79</v>
      </c>
      <c r="AY221" s="270" t="s">
        <v>134</v>
      </c>
    </row>
    <row r="222" s="15" customFormat="1">
      <c r="A222" s="15"/>
      <c r="B222" s="271"/>
      <c r="C222" s="272"/>
      <c r="D222" s="251" t="s">
        <v>143</v>
      </c>
      <c r="E222" s="273" t="s">
        <v>1</v>
      </c>
      <c r="F222" s="274" t="s">
        <v>157</v>
      </c>
      <c r="G222" s="272"/>
      <c r="H222" s="275">
        <v>69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143</v>
      </c>
      <c r="AU222" s="281" t="s">
        <v>89</v>
      </c>
      <c r="AV222" s="15" t="s">
        <v>141</v>
      </c>
      <c r="AW222" s="15" t="s">
        <v>34</v>
      </c>
      <c r="AX222" s="15" t="s">
        <v>87</v>
      </c>
      <c r="AY222" s="281" t="s">
        <v>134</v>
      </c>
    </row>
    <row r="223" s="2" customFormat="1" ht="16.5" customHeight="1">
      <c r="A223" s="39"/>
      <c r="B223" s="40"/>
      <c r="C223" s="236" t="s">
        <v>300</v>
      </c>
      <c r="D223" s="236" t="s">
        <v>136</v>
      </c>
      <c r="E223" s="237" t="s">
        <v>301</v>
      </c>
      <c r="F223" s="238" t="s">
        <v>302</v>
      </c>
      <c r="G223" s="239" t="s">
        <v>202</v>
      </c>
      <c r="H223" s="240">
        <v>62</v>
      </c>
      <c r="I223" s="241"/>
      <c r="J223" s="242">
        <f>ROUND(I223*H223,2)</f>
        <v>0</v>
      </c>
      <c r="K223" s="238" t="s">
        <v>140</v>
      </c>
      <c r="L223" s="45"/>
      <c r="M223" s="243" t="s">
        <v>1</v>
      </c>
      <c r="N223" s="244" t="s">
        <v>44</v>
      </c>
      <c r="O223" s="92"/>
      <c r="P223" s="245">
        <f>O223*H223</f>
        <v>0</v>
      </c>
      <c r="Q223" s="245">
        <v>0.27994000000000002</v>
      </c>
      <c r="R223" s="245">
        <f>Q223*H223</f>
        <v>17.356280000000002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141</v>
      </c>
      <c r="AT223" s="247" t="s">
        <v>136</v>
      </c>
      <c r="AU223" s="247" t="s">
        <v>89</v>
      </c>
      <c r="AY223" s="18" t="s">
        <v>134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87</v>
      </c>
      <c r="BK223" s="248">
        <f>ROUND(I223*H223,2)</f>
        <v>0</v>
      </c>
      <c r="BL223" s="18" t="s">
        <v>141</v>
      </c>
      <c r="BM223" s="247" t="s">
        <v>303</v>
      </c>
    </row>
    <row r="224" s="13" customFormat="1">
      <c r="A224" s="13"/>
      <c r="B224" s="249"/>
      <c r="C224" s="250"/>
      <c r="D224" s="251" t="s">
        <v>143</v>
      </c>
      <c r="E224" s="252" t="s">
        <v>1</v>
      </c>
      <c r="F224" s="253" t="s">
        <v>298</v>
      </c>
      <c r="G224" s="250"/>
      <c r="H224" s="252" t="s">
        <v>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143</v>
      </c>
      <c r="AU224" s="259" t="s">
        <v>89</v>
      </c>
      <c r="AV224" s="13" t="s">
        <v>87</v>
      </c>
      <c r="AW224" s="13" t="s">
        <v>34</v>
      </c>
      <c r="AX224" s="13" t="s">
        <v>79</v>
      </c>
      <c r="AY224" s="259" t="s">
        <v>134</v>
      </c>
    </row>
    <row r="225" s="14" customFormat="1">
      <c r="A225" s="14"/>
      <c r="B225" s="260"/>
      <c r="C225" s="261"/>
      <c r="D225" s="251" t="s">
        <v>143</v>
      </c>
      <c r="E225" s="262" t="s">
        <v>1</v>
      </c>
      <c r="F225" s="263" t="s">
        <v>299</v>
      </c>
      <c r="G225" s="261"/>
      <c r="H225" s="264">
        <v>62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143</v>
      </c>
      <c r="AU225" s="270" t="s">
        <v>89</v>
      </c>
      <c r="AV225" s="14" t="s">
        <v>89</v>
      </c>
      <c r="AW225" s="14" t="s">
        <v>34</v>
      </c>
      <c r="AX225" s="14" t="s">
        <v>87</v>
      </c>
      <c r="AY225" s="270" t="s">
        <v>134</v>
      </c>
    </row>
    <row r="226" s="2" customFormat="1" ht="16.5" customHeight="1">
      <c r="A226" s="39"/>
      <c r="B226" s="40"/>
      <c r="C226" s="236" t="s">
        <v>304</v>
      </c>
      <c r="D226" s="236" t="s">
        <v>136</v>
      </c>
      <c r="E226" s="237" t="s">
        <v>305</v>
      </c>
      <c r="F226" s="238" t="s">
        <v>306</v>
      </c>
      <c r="G226" s="239" t="s">
        <v>202</v>
      </c>
      <c r="H226" s="240">
        <v>62</v>
      </c>
      <c r="I226" s="241"/>
      <c r="J226" s="242">
        <f>ROUND(I226*H226,2)</f>
        <v>0</v>
      </c>
      <c r="K226" s="238" t="s">
        <v>140</v>
      </c>
      <c r="L226" s="45"/>
      <c r="M226" s="243" t="s">
        <v>1</v>
      </c>
      <c r="N226" s="244" t="s">
        <v>44</v>
      </c>
      <c r="O226" s="92"/>
      <c r="P226" s="245">
        <f>O226*H226</f>
        <v>0</v>
      </c>
      <c r="Q226" s="245">
        <v>0.10100000000000001</v>
      </c>
      <c r="R226" s="245">
        <f>Q226*H226</f>
        <v>6.2620000000000005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141</v>
      </c>
      <c r="AT226" s="247" t="s">
        <v>136</v>
      </c>
      <c r="AU226" s="247" t="s">
        <v>89</v>
      </c>
      <c r="AY226" s="18" t="s">
        <v>134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87</v>
      </c>
      <c r="BK226" s="248">
        <f>ROUND(I226*H226,2)</f>
        <v>0</v>
      </c>
      <c r="BL226" s="18" t="s">
        <v>141</v>
      </c>
      <c r="BM226" s="247" t="s">
        <v>307</v>
      </c>
    </row>
    <row r="227" s="13" customFormat="1">
      <c r="A227" s="13"/>
      <c r="B227" s="249"/>
      <c r="C227" s="250"/>
      <c r="D227" s="251" t="s">
        <v>143</v>
      </c>
      <c r="E227" s="252" t="s">
        <v>1</v>
      </c>
      <c r="F227" s="253" t="s">
        <v>308</v>
      </c>
      <c r="G227" s="250"/>
      <c r="H227" s="252" t="s">
        <v>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9" t="s">
        <v>143</v>
      </c>
      <c r="AU227" s="259" t="s">
        <v>89</v>
      </c>
      <c r="AV227" s="13" t="s">
        <v>87</v>
      </c>
      <c r="AW227" s="13" t="s">
        <v>34</v>
      </c>
      <c r="AX227" s="13" t="s">
        <v>79</v>
      </c>
      <c r="AY227" s="259" t="s">
        <v>134</v>
      </c>
    </row>
    <row r="228" s="14" customFormat="1">
      <c r="A228" s="14"/>
      <c r="B228" s="260"/>
      <c r="C228" s="261"/>
      <c r="D228" s="251" t="s">
        <v>143</v>
      </c>
      <c r="E228" s="262" t="s">
        <v>1</v>
      </c>
      <c r="F228" s="263" t="s">
        <v>299</v>
      </c>
      <c r="G228" s="261"/>
      <c r="H228" s="264">
        <v>62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143</v>
      </c>
      <c r="AU228" s="270" t="s">
        <v>89</v>
      </c>
      <c r="AV228" s="14" t="s">
        <v>89</v>
      </c>
      <c r="AW228" s="14" t="s">
        <v>34</v>
      </c>
      <c r="AX228" s="14" t="s">
        <v>87</v>
      </c>
      <c r="AY228" s="270" t="s">
        <v>134</v>
      </c>
    </row>
    <row r="229" s="2" customFormat="1" ht="16.5" customHeight="1">
      <c r="A229" s="39"/>
      <c r="B229" s="40"/>
      <c r="C229" s="282" t="s">
        <v>309</v>
      </c>
      <c r="D229" s="282" t="s">
        <v>207</v>
      </c>
      <c r="E229" s="283" t="s">
        <v>310</v>
      </c>
      <c r="F229" s="284" t="s">
        <v>311</v>
      </c>
      <c r="G229" s="285" t="s">
        <v>202</v>
      </c>
      <c r="H229" s="286">
        <v>66</v>
      </c>
      <c r="I229" s="287"/>
      <c r="J229" s="288">
        <f>ROUND(I229*H229,2)</f>
        <v>0</v>
      </c>
      <c r="K229" s="284" t="s">
        <v>140</v>
      </c>
      <c r="L229" s="289"/>
      <c r="M229" s="290" t="s">
        <v>1</v>
      </c>
      <c r="N229" s="291" t="s">
        <v>44</v>
      </c>
      <c r="O229" s="92"/>
      <c r="P229" s="245">
        <f>O229*H229</f>
        <v>0</v>
      </c>
      <c r="Q229" s="245">
        <v>0.13100000000000001</v>
      </c>
      <c r="R229" s="245">
        <f>Q229*H229</f>
        <v>8.6460000000000008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180</v>
      </c>
      <c r="AT229" s="247" t="s">
        <v>207</v>
      </c>
      <c r="AU229" s="247" t="s">
        <v>89</v>
      </c>
      <c r="AY229" s="18" t="s">
        <v>134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87</v>
      </c>
      <c r="BK229" s="248">
        <f>ROUND(I229*H229,2)</f>
        <v>0</v>
      </c>
      <c r="BL229" s="18" t="s">
        <v>141</v>
      </c>
      <c r="BM229" s="247" t="s">
        <v>312</v>
      </c>
    </row>
    <row r="230" s="13" customFormat="1">
      <c r="A230" s="13"/>
      <c r="B230" s="249"/>
      <c r="C230" s="250"/>
      <c r="D230" s="251" t="s">
        <v>143</v>
      </c>
      <c r="E230" s="252" t="s">
        <v>1</v>
      </c>
      <c r="F230" s="253" t="s">
        <v>313</v>
      </c>
      <c r="G230" s="250"/>
      <c r="H230" s="252" t="s">
        <v>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143</v>
      </c>
      <c r="AU230" s="259" t="s">
        <v>89</v>
      </c>
      <c r="AV230" s="13" t="s">
        <v>87</v>
      </c>
      <c r="AW230" s="13" t="s">
        <v>34</v>
      </c>
      <c r="AX230" s="13" t="s">
        <v>79</v>
      </c>
      <c r="AY230" s="259" t="s">
        <v>134</v>
      </c>
    </row>
    <row r="231" s="13" customFormat="1">
      <c r="A231" s="13"/>
      <c r="B231" s="249"/>
      <c r="C231" s="250"/>
      <c r="D231" s="251" t="s">
        <v>143</v>
      </c>
      <c r="E231" s="252" t="s">
        <v>1</v>
      </c>
      <c r="F231" s="253" t="s">
        <v>314</v>
      </c>
      <c r="G231" s="250"/>
      <c r="H231" s="252" t="s">
        <v>1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9" t="s">
        <v>143</v>
      </c>
      <c r="AU231" s="259" t="s">
        <v>89</v>
      </c>
      <c r="AV231" s="13" t="s">
        <v>87</v>
      </c>
      <c r="AW231" s="13" t="s">
        <v>34</v>
      </c>
      <c r="AX231" s="13" t="s">
        <v>79</v>
      </c>
      <c r="AY231" s="259" t="s">
        <v>134</v>
      </c>
    </row>
    <row r="232" s="14" customFormat="1">
      <c r="A232" s="14"/>
      <c r="B232" s="260"/>
      <c r="C232" s="261"/>
      <c r="D232" s="251" t="s">
        <v>143</v>
      </c>
      <c r="E232" s="262" t="s">
        <v>1</v>
      </c>
      <c r="F232" s="263" t="s">
        <v>315</v>
      </c>
      <c r="G232" s="261"/>
      <c r="H232" s="264">
        <v>66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143</v>
      </c>
      <c r="AU232" s="270" t="s">
        <v>89</v>
      </c>
      <c r="AV232" s="14" t="s">
        <v>89</v>
      </c>
      <c r="AW232" s="14" t="s">
        <v>34</v>
      </c>
      <c r="AX232" s="14" t="s">
        <v>87</v>
      </c>
      <c r="AY232" s="270" t="s">
        <v>134</v>
      </c>
    </row>
    <row r="233" s="12" customFormat="1" ht="22.8" customHeight="1">
      <c r="A233" s="12"/>
      <c r="B233" s="220"/>
      <c r="C233" s="221"/>
      <c r="D233" s="222" t="s">
        <v>78</v>
      </c>
      <c r="E233" s="234" t="s">
        <v>169</v>
      </c>
      <c r="F233" s="234" t="s">
        <v>316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SUM(P234:P247)</f>
        <v>0</v>
      </c>
      <c r="Q233" s="228"/>
      <c r="R233" s="229">
        <f>SUM(R234:R247)</f>
        <v>1.7725199999999999</v>
      </c>
      <c r="S233" s="228"/>
      <c r="T233" s="230">
        <f>SUM(T234:T247)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87</v>
      </c>
      <c r="AT233" s="232" t="s">
        <v>78</v>
      </c>
      <c r="AU233" s="232" t="s">
        <v>87</v>
      </c>
      <c r="AY233" s="231" t="s">
        <v>134</v>
      </c>
      <c r="BK233" s="233">
        <f>SUM(BK234:BK247)</f>
        <v>0</v>
      </c>
    </row>
    <row r="234" s="2" customFormat="1" ht="21.75" customHeight="1">
      <c r="A234" s="39"/>
      <c r="B234" s="40"/>
      <c r="C234" s="236" t="s">
        <v>317</v>
      </c>
      <c r="D234" s="236" t="s">
        <v>136</v>
      </c>
      <c r="E234" s="237" t="s">
        <v>318</v>
      </c>
      <c r="F234" s="238" t="s">
        <v>319</v>
      </c>
      <c r="G234" s="239" t="s">
        <v>202</v>
      </c>
      <c r="H234" s="240">
        <v>4</v>
      </c>
      <c r="I234" s="241"/>
      <c r="J234" s="242">
        <f>ROUND(I234*H234,2)</f>
        <v>0</v>
      </c>
      <c r="K234" s="238" t="s">
        <v>140</v>
      </c>
      <c r="L234" s="45"/>
      <c r="M234" s="243" t="s">
        <v>1</v>
      </c>
      <c r="N234" s="244" t="s">
        <v>44</v>
      </c>
      <c r="O234" s="92"/>
      <c r="P234" s="245">
        <f>O234*H234</f>
        <v>0</v>
      </c>
      <c r="Q234" s="245">
        <v>0.0082699999999999996</v>
      </c>
      <c r="R234" s="245">
        <f>Q234*H234</f>
        <v>0.033079999999999998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141</v>
      </c>
      <c r="AT234" s="247" t="s">
        <v>136</v>
      </c>
      <c r="AU234" s="247" t="s">
        <v>89</v>
      </c>
      <c r="AY234" s="18" t="s">
        <v>134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87</v>
      </c>
      <c r="BK234" s="248">
        <f>ROUND(I234*H234,2)</f>
        <v>0</v>
      </c>
      <c r="BL234" s="18" t="s">
        <v>141</v>
      </c>
      <c r="BM234" s="247" t="s">
        <v>320</v>
      </c>
    </row>
    <row r="235" s="13" customFormat="1">
      <c r="A235" s="13"/>
      <c r="B235" s="249"/>
      <c r="C235" s="250"/>
      <c r="D235" s="251" t="s">
        <v>143</v>
      </c>
      <c r="E235" s="252" t="s">
        <v>1</v>
      </c>
      <c r="F235" s="253" t="s">
        <v>321</v>
      </c>
      <c r="G235" s="250"/>
      <c r="H235" s="252" t="s">
        <v>1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9" t="s">
        <v>143</v>
      </c>
      <c r="AU235" s="259" t="s">
        <v>89</v>
      </c>
      <c r="AV235" s="13" t="s">
        <v>87</v>
      </c>
      <c r="AW235" s="13" t="s">
        <v>34</v>
      </c>
      <c r="AX235" s="13" t="s">
        <v>79</v>
      </c>
      <c r="AY235" s="259" t="s">
        <v>134</v>
      </c>
    </row>
    <row r="236" s="14" customFormat="1">
      <c r="A236" s="14"/>
      <c r="B236" s="260"/>
      <c r="C236" s="261"/>
      <c r="D236" s="251" t="s">
        <v>143</v>
      </c>
      <c r="E236" s="262" t="s">
        <v>1</v>
      </c>
      <c r="F236" s="263" t="s">
        <v>322</v>
      </c>
      <c r="G236" s="261"/>
      <c r="H236" s="264">
        <v>3.25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143</v>
      </c>
      <c r="AU236" s="270" t="s">
        <v>89</v>
      </c>
      <c r="AV236" s="14" t="s">
        <v>89</v>
      </c>
      <c r="AW236" s="14" t="s">
        <v>34</v>
      </c>
      <c r="AX236" s="14" t="s">
        <v>79</v>
      </c>
      <c r="AY236" s="270" t="s">
        <v>134</v>
      </c>
    </row>
    <row r="237" s="14" customFormat="1">
      <c r="A237" s="14"/>
      <c r="B237" s="260"/>
      <c r="C237" s="261"/>
      <c r="D237" s="251" t="s">
        <v>143</v>
      </c>
      <c r="E237" s="262" t="s">
        <v>1</v>
      </c>
      <c r="F237" s="263" t="s">
        <v>323</v>
      </c>
      <c r="G237" s="261"/>
      <c r="H237" s="264">
        <v>0.75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0" t="s">
        <v>143</v>
      </c>
      <c r="AU237" s="270" t="s">
        <v>89</v>
      </c>
      <c r="AV237" s="14" t="s">
        <v>89</v>
      </c>
      <c r="AW237" s="14" t="s">
        <v>34</v>
      </c>
      <c r="AX237" s="14" t="s">
        <v>79</v>
      </c>
      <c r="AY237" s="270" t="s">
        <v>134</v>
      </c>
    </row>
    <row r="238" s="15" customFormat="1">
      <c r="A238" s="15"/>
      <c r="B238" s="271"/>
      <c r="C238" s="272"/>
      <c r="D238" s="251" t="s">
        <v>143</v>
      </c>
      <c r="E238" s="273" t="s">
        <v>1</v>
      </c>
      <c r="F238" s="274" t="s">
        <v>157</v>
      </c>
      <c r="G238" s="272"/>
      <c r="H238" s="275">
        <v>4</v>
      </c>
      <c r="I238" s="276"/>
      <c r="J238" s="272"/>
      <c r="K238" s="272"/>
      <c r="L238" s="277"/>
      <c r="M238" s="278"/>
      <c r="N238" s="279"/>
      <c r="O238" s="279"/>
      <c r="P238" s="279"/>
      <c r="Q238" s="279"/>
      <c r="R238" s="279"/>
      <c r="S238" s="279"/>
      <c r="T238" s="28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1" t="s">
        <v>143</v>
      </c>
      <c r="AU238" s="281" t="s">
        <v>89</v>
      </c>
      <c r="AV238" s="15" t="s">
        <v>141</v>
      </c>
      <c r="AW238" s="15" t="s">
        <v>34</v>
      </c>
      <c r="AX238" s="15" t="s">
        <v>87</v>
      </c>
      <c r="AY238" s="281" t="s">
        <v>134</v>
      </c>
    </row>
    <row r="239" s="13" customFormat="1">
      <c r="A239" s="13"/>
      <c r="B239" s="249"/>
      <c r="C239" s="250"/>
      <c r="D239" s="251" t="s">
        <v>143</v>
      </c>
      <c r="E239" s="252" t="s">
        <v>1</v>
      </c>
      <c r="F239" s="253" t="s">
        <v>324</v>
      </c>
      <c r="G239" s="250"/>
      <c r="H239" s="252" t="s">
        <v>1</v>
      </c>
      <c r="I239" s="254"/>
      <c r="J239" s="250"/>
      <c r="K239" s="250"/>
      <c r="L239" s="255"/>
      <c r="M239" s="256"/>
      <c r="N239" s="257"/>
      <c r="O239" s="257"/>
      <c r="P239" s="257"/>
      <c r="Q239" s="257"/>
      <c r="R239" s="257"/>
      <c r="S239" s="257"/>
      <c r="T239" s="25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9" t="s">
        <v>143</v>
      </c>
      <c r="AU239" s="259" t="s">
        <v>89</v>
      </c>
      <c r="AV239" s="13" t="s">
        <v>87</v>
      </c>
      <c r="AW239" s="13" t="s">
        <v>34</v>
      </c>
      <c r="AX239" s="13" t="s">
        <v>79</v>
      </c>
      <c r="AY239" s="259" t="s">
        <v>134</v>
      </c>
    </row>
    <row r="240" s="2" customFormat="1" ht="16.5" customHeight="1">
      <c r="A240" s="39"/>
      <c r="B240" s="40"/>
      <c r="C240" s="282" t="s">
        <v>325</v>
      </c>
      <c r="D240" s="282" t="s">
        <v>207</v>
      </c>
      <c r="E240" s="283" t="s">
        <v>326</v>
      </c>
      <c r="F240" s="284" t="s">
        <v>327</v>
      </c>
      <c r="G240" s="285" t="s">
        <v>202</v>
      </c>
      <c r="H240" s="286">
        <v>14</v>
      </c>
      <c r="I240" s="287"/>
      <c r="J240" s="288">
        <f>ROUND(I240*H240,2)</f>
        <v>0</v>
      </c>
      <c r="K240" s="284" t="s">
        <v>140</v>
      </c>
      <c r="L240" s="289"/>
      <c r="M240" s="290" t="s">
        <v>1</v>
      </c>
      <c r="N240" s="291" t="s">
        <v>44</v>
      </c>
      <c r="O240" s="92"/>
      <c r="P240" s="245">
        <f>O240*H240</f>
        <v>0</v>
      </c>
      <c r="Q240" s="245">
        <v>0.00089999999999999998</v>
      </c>
      <c r="R240" s="245">
        <f>Q240*H240</f>
        <v>0.0126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180</v>
      </c>
      <c r="AT240" s="247" t="s">
        <v>207</v>
      </c>
      <c r="AU240" s="247" t="s">
        <v>89</v>
      </c>
      <c r="AY240" s="18" t="s">
        <v>134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87</v>
      </c>
      <c r="BK240" s="248">
        <f>ROUND(I240*H240,2)</f>
        <v>0</v>
      </c>
      <c r="BL240" s="18" t="s">
        <v>141</v>
      </c>
      <c r="BM240" s="247" t="s">
        <v>328</v>
      </c>
    </row>
    <row r="241" s="13" customFormat="1">
      <c r="A241" s="13"/>
      <c r="B241" s="249"/>
      <c r="C241" s="250"/>
      <c r="D241" s="251" t="s">
        <v>143</v>
      </c>
      <c r="E241" s="252" t="s">
        <v>1</v>
      </c>
      <c r="F241" s="253" t="s">
        <v>329</v>
      </c>
      <c r="G241" s="250"/>
      <c r="H241" s="252" t="s">
        <v>1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9" t="s">
        <v>143</v>
      </c>
      <c r="AU241" s="259" t="s">
        <v>89</v>
      </c>
      <c r="AV241" s="13" t="s">
        <v>87</v>
      </c>
      <c r="AW241" s="13" t="s">
        <v>34</v>
      </c>
      <c r="AX241" s="13" t="s">
        <v>79</v>
      </c>
      <c r="AY241" s="259" t="s">
        <v>134</v>
      </c>
    </row>
    <row r="242" s="14" customFormat="1">
      <c r="A242" s="14"/>
      <c r="B242" s="260"/>
      <c r="C242" s="261"/>
      <c r="D242" s="251" t="s">
        <v>143</v>
      </c>
      <c r="E242" s="262" t="s">
        <v>1</v>
      </c>
      <c r="F242" s="263" t="s">
        <v>330</v>
      </c>
      <c r="G242" s="261"/>
      <c r="H242" s="264">
        <v>14</v>
      </c>
      <c r="I242" s="265"/>
      <c r="J242" s="261"/>
      <c r="K242" s="261"/>
      <c r="L242" s="266"/>
      <c r="M242" s="267"/>
      <c r="N242" s="268"/>
      <c r="O242" s="268"/>
      <c r="P242" s="268"/>
      <c r="Q242" s="268"/>
      <c r="R242" s="268"/>
      <c r="S242" s="268"/>
      <c r="T242" s="26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0" t="s">
        <v>143</v>
      </c>
      <c r="AU242" s="270" t="s">
        <v>89</v>
      </c>
      <c r="AV242" s="14" t="s">
        <v>89</v>
      </c>
      <c r="AW242" s="14" t="s">
        <v>34</v>
      </c>
      <c r="AX242" s="14" t="s">
        <v>87</v>
      </c>
      <c r="AY242" s="270" t="s">
        <v>134</v>
      </c>
    </row>
    <row r="243" s="2" customFormat="1" ht="16.5" customHeight="1">
      <c r="A243" s="39"/>
      <c r="B243" s="40"/>
      <c r="C243" s="236" t="s">
        <v>331</v>
      </c>
      <c r="D243" s="236" t="s">
        <v>136</v>
      </c>
      <c r="E243" s="237" t="s">
        <v>332</v>
      </c>
      <c r="F243" s="238" t="s">
        <v>333</v>
      </c>
      <c r="G243" s="239" t="s">
        <v>202</v>
      </c>
      <c r="H243" s="240">
        <v>4</v>
      </c>
      <c r="I243" s="241"/>
      <c r="J243" s="242">
        <f>ROUND(I243*H243,2)</f>
        <v>0</v>
      </c>
      <c r="K243" s="238" t="s">
        <v>1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0.00628</v>
      </c>
      <c r="R243" s="245">
        <f>Q243*H243</f>
        <v>0.02512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141</v>
      </c>
      <c r="AT243" s="247" t="s">
        <v>136</v>
      </c>
      <c r="AU243" s="247" t="s">
        <v>89</v>
      </c>
      <c r="AY243" s="18" t="s">
        <v>134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141</v>
      </c>
      <c r="BM243" s="247" t="s">
        <v>334</v>
      </c>
    </row>
    <row r="244" s="13" customFormat="1">
      <c r="A244" s="13"/>
      <c r="B244" s="249"/>
      <c r="C244" s="250"/>
      <c r="D244" s="251" t="s">
        <v>143</v>
      </c>
      <c r="E244" s="252" t="s">
        <v>1</v>
      </c>
      <c r="F244" s="253" t="s">
        <v>335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143</v>
      </c>
      <c r="AU244" s="259" t="s">
        <v>89</v>
      </c>
      <c r="AV244" s="13" t="s">
        <v>87</v>
      </c>
      <c r="AW244" s="13" t="s">
        <v>34</v>
      </c>
      <c r="AX244" s="13" t="s">
        <v>79</v>
      </c>
      <c r="AY244" s="259" t="s">
        <v>134</v>
      </c>
    </row>
    <row r="245" s="14" customFormat="1">
      <c r="A245" s="14"/>
      <c r="B245" s="260"/>
      <c r="C245" s="261"/>
      <c r="D245" s="251" t="s">
        <v>143</v>
      </c>
      <c r="E245" s="262" t="s">
        <v>1</v>
      </c>
      <c r="F245" s="263" t="s">
        <v>336</v>
      </c>
      <c r="G245" s="261"/>
      <c r="H245" s="264">
        <v>4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143</v>
      </c>
      <c r="AU245" s="270" t="s">
        <v>89</v>
      </c>
      <c r="AV245" s="14" t="s">
        <v>89</v>
      </c>
      <c r="AW245" s="14" t="s">
        <v>34</v>
      </c>
      <c r="AX245" s="14" t="s">
        <v>87</v>
      </c>
      <c r="AY245" s="270" t="s">
        <v>134</v>
      </c>
    </row>
    <row r="246" s="2" customFormat="1" ht="16.5" customHeight="1">
      <c r="A246" s="39"/>
      <c r="B246" s="40"/>
      <c r="C246" s="236" t="s">
        <v>337</v>
      </c>
      <c r="D246" s="236" t="s">
        <v>136</v>
      </c>
      <c r="E246" s="237" t="s">
        <v>338</v>
      </c>
      <c r="F246" s="238" t="s">
        <v>339</v>
      </c>
      <c r="G246" s="239" t="s">
        <v>202</v>
      </c>
      <c r="H246" s="240">
        <v>6</v>
      </c>
      <c r="I246" s="241"/>
      <c r="J246" s="242">
        <f>ROUND(I246*H246,2)</f>
        <v>0</v>
      </c>
      <c r="K246" s="238" t="s">
        <v>140</v>
      </c>
      <c r="L246" s="45"/>
      <c r="M246" s="243" t="s">
        <v>1</v>
      </c>
      <c r="N246" s="244" t="s">
        <v>44</v>
      </c>
      <c r="O246" s="92"/>
      <c r="P246" s="245">
        <f>O246*H246</f>
        <v>0</v>
      </c>
      <c r="Q246" s="245">
        <v>0.28361999999999998</v>
      </c>
      <c r="R246" s="245">
        <f>Q246*H246</f>
        <v>1.7017199999999999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141</v>
      </c>
      <c r="AT246" s="247" t="s">
        <v>136</v>
      </c>
      <c r="AU246" s="247" t="s">
        <v>89</v>
      </c>
      <c r="AY246" s="18" t="s">
        <v>134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87</v>
      </c>
      <c r="BK246" s="248">
        <f>ROUND(I246*H246,2)</f>
        <v>0</v>
      </c>
      <c r="BL246" s="18" t="s">
        <v>141</v>
      </c>
      <c r="BM246" s="247" t="s">
        <v>340</v>
      </c>
    </row>
    <row r="247" s="14" customFormat="1">
      <c r="A247" s="14"/>
      <c r="B247" s="260"/>
      <c r="C247" s="261"/>
      <c r="D247" s="251" t="s">
        <v>143</v>
      </c>
      <c r="E247" s="262" t="s">
        <v>1</v>
      </c>
      <c r="F247" s="263" t="s">
        <v>341</v>
      </c>
      <c r="G247" s="261"/>
      <c r="H247" s="264">
        <v>6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143</v>
      </c>
      <c r="AU247" s="270" t="s">
        <v>89</v>
      </c>
      <c r="AV247" s="14" t="s">
        <v>89</v>
      </c>
      <c r="AW247" s="14" t="s">
        <v>34</v>
      </c>
      <c r="AX247" s="14" t="s">
        <v>87</v>
      </c>
      <c r="AY247" s="270" t="s">
        <v>134</v>
      </c>
    </row>
    <row r="248" s="12" customFormat="1" ht="22.8" customHeight="1">
      <c r="A248" s="12"/>
      <c r="B248" s="220"/>
      <c r="C248" s="221"/>
      <c r="D248" s="222" t="s">
        <v>78</v>
      </c>
      <c r="E248" s="234" t="s">
        <v>189</v>
      </c>
      <c r="F248" s="234" t="s">
        <v>342</v>
      </c>
      <c r="G248" s="221"/>
      <c r="H248" s="221"/>
      <c r="I248" s="224"/>
      <c r="J248" s="235">
        <f>BK248</f>
        <v>0</v>
      </c>
      <c r="K248" s="221"/>
      <c r="L248" s="226"/>
      <c r="M248" s="227"/>
      <c r="N248" s="228"/>
      <c r="O248" s="228"/>
      <c r="P248" s="229">
        <f>SUM(P249:P282)</f>
        <v>0</v>
      </c>
      <c r="Q248" s="228"/>
      <c r="R248" s="229">
        <f>SUM(R249:R282)</f>
        <v>5.1955</v>
      </c>
      <c r="S248" s="228"/>
      <c r="T248" s="230">
        <f>SUM(T249:T282)</f>
        <v>2.0499999999999998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1" t="s">
        <v>87</v>
      </c>
      <c r="AT248" s="232" t="s">
        <v>78</v>
      </c>
      <c r="AU248" s="232" t="s">
        <v>87</v>
      </c>
      <c r="AY248" s="231" t="s">
        <v>134</v>
      </c>
      <c r="BK248" s="233">
        <f>SUM(BK249:BK282)</f>
        <v>0</v>
      </c>
    </row>
    <row r="249" s="2" customFormat="1" ht="16.5" customHeight="1">
      <c r="A249" s="39"/>
      <c r="B249" s="40"/>
      <c r="C249" s="236" t="s">
        <v>343</v>
      </c>
      <c r="D249" s="236" t="s">
        <v>136</v>
      </c>
      <c r="E249" s="237" t="s">
        <v>344</v>
      </c>
      <c r="F249" s="238" t="s">
        <v>345</v>
      </c>
      <c r="G249" s="239" t="s">
        <v>346</v>
      </c>
      <c r="H249" s="240">
        <v>29</v>
      </c>
      <c r="I249" s="241"/>
      <c r="J249" s="242">
        <f>ROUND(I249*H249,2)</f>
        <v>0</v>
      </c>
      <c r="K249" s="238" t="s">
        <v>140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0.1295</v>
      </c>
      <c r="R249" s="245">
        <f>Q249*H249</f>
        <v>3.7555000000000001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141</v>
      </c>
      <c r="AT249" s="247" t="s">
        <v>136</v>
      </c>
      <c r="AU249" s="247" t="s">
        <v>89</v>
      </c>
      <c r="AY249" s="18" t="s">
        <v>134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141</v>
      </c>
      <c r="BM249" s="247" t="s">
        <v>347</v>
      </c>
    </row>
    <row r="250" s="13" customFormat="1">
      <c r="A250" s="13"/>
      <c r="B250" s="249"/>
      <c r="C250" s="250"/>
      <c r="D250" s="251" t="s">
        <v>143</v>
      </c>
      <c r="E250" s="252" t="s">
        <v>1</v>
      </c>
      <c r="F250" s="253" t="s">
        <v>348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143</v>
      </c>
      <c r="AU250" s="259" t="s">
        <v>89</v>
      </c>
      <c r="AV250" s="13" t="s">
        <v>87</v>
      </c>
      <c r="AW250" s="13" t="s">
        <v>34</v>
      </c>
      <c r="AX250" s="13" t="s">
        <v>79</v>
      </c>
      <c r="AY250" s="259" t="s">
        <v>134</v>
      </c>
    </row>
    <row r="251" s="14" customFormat="1">
      <c r="A251" s="14"/>
      <c r="B251" s="260"/>
      <c r="C251" s="261"/>
      <c r="D251" s="251" t="s">
        <v>143</v>
      </c>
      <c r="E251" s="262" t="s">
        <v>1</v>
      </c>
      <c r="F251" s="263" t="s">
        <v>349</v>
      </c>
      <c r="G251" s="261"/>
      <c r="H251" s="264">
        <v>27.34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143</v>
      </c>
      <c r="AU251" s="270" t="s">
        <v>89</v>
      </c>
      <c r="AV251" s="14" t="s">
        <v>89</v>
      </c>
      <c r="AW251" s="14" t="s">
        <v>34</v>
      </c>
      <c r="AX251" s="14" t="s">
        <v>79</v>
      </c>
      <c r="AY251" s="270" t="s">
        <v>134</v>
      </c>
    </row>
    <row r="252" s="14" customFormat="1">
      <c r="A252" s="14"/>
      <c r="B252" s="260"/>
      <c r="C252" s="261"/>
      <c r="D252" s="251" t="s">
        <v>143</v>
      </c>
      <c r="E252" s="262" t="s">
        <v>1</v>
      </c>
      <c r="F252" s="263" t="s">
        <v>350</v>
      </c>
      <c r="G252" s="261"/>
      <c r="H252" s="264">
        <v>1.6599999999999999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0" t="s">
        <v>143</v>
      </c>
      <c r="AU252" s="270" t="s">
        <v>89</v>
      </c>
      <c r="AV252" s="14" t="s">
        <v>89</v>
      </c>
      <c r="AW252" s="14" t="s">
        <v>34</v>
      </c>
      <c r="AX252" s="14" t="s">
        <v>79</v>
      </c>
      <c r="AY252" s="270" t="s">
        <v>134</v>
      </c>
    </row>
    <row r="253" s="15" customFormat="1">
      <c r="A253" s="15"/>
      <c r="B253" s="271"/>
      <c r="C253" s="272"/>
      <c r="D253" s="251" t="s">
        <v>143</v>
      </c>
      <c r="E253" s="273" t="s">
        <v>1</v>
      </c>
      <c r="F253" s="274" t="s">
        <v>157</v>
      </c>
      <c r="G253" s="272"/>
      <c r="H253" s="275">
        <v>29</v>
      </c>
      <c r="I253" s="276"/>
      <c r="J253" s="272"/>
      <c r="K253" s="272"/>
      <c r="L253" s="277"/>
      <c r="M253" s="278"/>
      <c r="N253" s="279"/>
      <c r="O253" s="279"/>
      <c r="P253" s="279"/>
      <c r="Q253" s="279"/>
      <c r="R253" s="279"/>
      <c r="S253" s="279"/>
      <c r="T253" s="28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1" t="s">
        <v>143</v>
      </c>
      <c r="AU253" s="281" t="s">
        <v>89</v>
      </c>
      <c r="AV253" s="15" t="s">
        <v>141</v>
      </c>
      <c r="AW253" s="15" t="s">
        <v>34</v>
      </c>
      <c r="AX253" s="15" t="s">
        <v>87</v>
      </c>
      <c r="AY253" s="281" t="s">
        <v>134</v>
      </c>
    </row>
    <row r="254" s="2" customFormat="1" ht="16.5" customHeight="1">
      <c r="A254" s="39"/>
      <c r="B254" s="40"/>
      <c r="C254" s="282" t="s">
        <v>351</v>
      </c>
      <c r="D254" s="282" t="s">
        <v>207</v>
      </c>
      <c r="E254" s="283" t="s">
        <v>352</v>
      </c>
      <c r="F254" s="284" t="s">
        <v>353</v>
      </c>
      <c r="G254" s="285" t="s">
        <v>346</v>
      </c>
      <c r="H254" s="286">
        <v>30</v>
      </c>
      <c r="I254" s="287"/>
      <c r="J254" s="288">
        <f>ROUND(I254*H254,2)</f>
        <v>0</v>
      </c>
      <c r="K254" s="284" t="s">
        <v>140</v>
      </c>
      <c r="L254" s="289"/>
      <c r="M254" s="290" t="s">
        <v>1</v>
      </c>
      <c r="N254" s="291" t="s">
        <v>44</v>
      </c>
      <c r="O254" s="92"/>
      <c r="P254" s="245">
        <f>O254*H254</f>
        <v>0</v>
      </c>
      <c r="Q254" s="245">
        <v>0.048000000000000001</v>
      </c>
      <c r="R254" s="245">
        <f>Q254*H254</f>
        <v>1.44</v>
      </c>
      <c r="S254" s="245">
        <v>0</v>
      </c>
      <c r="T254" s="24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7" t="s">
        <v>180</v>
      </c>
      <c r="AT254" s="247" t="s">
        <v>207</v>
      </c>
      <c r="AU254" s="247" t="s">
        <v>89</v>
      </c>
      <c r="AY254" s="18" t="s">
        <v>134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8" t="s">
        <v>87</v>
      </c>
      <c r="BK254" s="248">
        <f>ROUND(I254*H254,2)</f>
        <v>0</v>
      </c>
      <c r="BL254" s="18" t="s">
        <v>141</v>
      </c>
      <c r="BM254" s="247" t="s">
        <v>354</v>
      </c>
    </row>
    <row r="255" s="13" customFormat="1">
      <c r="A255" s="13"/>
      <c r="B255" s="249"/>
      <c r="C255" s="250"/>
      <c r="D255" s="251" t="s">
        <v>143</v>
      </c>
      <c r="E255" s="252" t="s">
        <v>1</v>
      </c>
      <c r="F255" s="253" t="s">
        <v>329</v>
      </c>
      <c r="G255" s="250"/>
      <c r="H255" s="252" t="s">
        <v>1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9" t="s">
        <v>143</v>
      </c>
      <c r="AU255" s="259" t="s">
        <v>89</v>
      </c>
      <c r="AV255" s="13" t="s">
        <v>87</v>
      </c>
      <c r="AW255" s="13" t="s">
        <v>34</v>
      </c>
      <c r="AX255" s="13" t="s">
        <v>79</v>
      </c>
      <c r="AY255" s="259" t="s">
        <v>134</v>
      </c>
    </row>
    <row r="256" s="13" customFormat="1">
      <c r="A256" s="13"/>
      <c r="B256" s="249"/>
      <c r="C256" s="250"/>
      <c r="D256" s="251" t="s">
        <v>143</v>
      </c>
      <c r="E256" s="252" t="s">
        <v>1</v>
      </c>
      <c r="F256" s="253" t="s">
        <v>355</v>
      </c>
      <c r="G256" s="250"/>
      <c r="H256" s="252" t="s">
        <v>1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9" t="s">
        <v>143</v>
      </c>
      <c r="AU256" s="259" t="s">
        <v>89</v>
      </c>
      <c r="AV256" s="13" t="s">
        <v>87</v>
      </c>
      <c r="AW256" s="13" t="s">
        <v>34</v>
      </c>
      <c r="AX256" s="13" t="s">
        <v>79</v>
      </c>
      <c r="AY256" s="259" t="s">
        <v>134</v>
      </c>
    </row>
    <row r="257" s="14" customFormat="1">
      <c r="A257" s="14"/>
      <c r="B257" s="260"/>
      <c r="C257" s="261"/>
      <c r="D257" s="251" t="s">
        <v>143</v>
      </c>
      <c r="E257" s="262" t="s">
        <v>1</v>
      </c>
      <c r="F257" s="263" t="s">
        <v>356</v>
      </c>
      <c r="G257" s="261"/>
      <c r="H257" s="264">
        <v>30</v>
      </c>
      <c r="I257" s="265"/>
      <c r="J257" s="261"/>
      <c r="K257" s="261"/>
      <c r="L257" s="266"/>
      <c r="M257" s="267"/>
      <c r="N257" s="268"/>
      <c r="O257" s="268"/>
      <c r="P257" s="268"/>
      <c r="Q257" s="268"/>
      <c r="R257" s="268"/>
      <c r="S257" s="268"/>
      <c r="T257" s="26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0" t="s">
        <v>143</v>
      </c>
      <c r="AU257" s="270" t="s">
        <v>89</v>
      </c>
      <c r="AV257" s="14" t="s">
        <v>89</v>
      </c>
      <c r="AW257" s="14" t="s">
        <v>34</v>
      </c>
      <c r="AX257" s="14" t="s">
        <v>87</v>
      </c>
      <c r="AY257" s="270" t="s">
        <v>134</v>
      </c>
    </row>
    <row r="258" s="2" customFormat="1" ht="16.5" customHeight="1">
      <c r="A258" s="39"/>
      <c r="B258" s="40"/>
      <c r="C258" s="236" t="s">
        <v>357</v>
      </c>
      <c r="D258" s="236" t="s">
        <v>136</v>
      </c>
      <c r="E258" s="237" t="s">
        <v>358</v>
      </c>
      <c r="F258" s="238" t="s">
        <v>359</v>
      </c>
      <c r="G258" s="239" t="s">
        <v>346</v>
      </c>
      <c r="H258" s="240">
        <v>15</v>
      </c>
      <c r="I258" s="241"/>
      <c r="J258" s="242">
        <f>ROUND(I258*H258,2)</f>
        <v>0</v>
      </c>
      <c r="K258" s="238" t="s">
        <v>1</v>
      </c>
      <c r="L258" s="45"/>
      <c r="M258" s="243" t="s">
        <v>1</v>
      </c>
      <c r="N258" s="244" t="s">
        <v>44</v>
      </c>
      <c r="O258" s="92"/>
      <c r="P258" s="245">
        <f>O258*H258</f>
        <v>0</v>
      </c>
      <c r="Q258" s="245">
        <v>0</v>
      </c>
      <c r="R258" s="245">
        <f>Q258*H258</f>
        <v>0</v>
      </c>
      <c r="S258" s="245">
        <v>0</v>
      </c>
      <c r="T258" s="24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141</v>
      </c>
      <c r="AT258" s="247" t="s">
        <v>136</v>
      </c>
      <c r="AU258" s="247" t="s">
        <v>89</v>
      </c>
      <c r="AY258" s="18" t="s">
        <v>134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87</v>
      </c>
      <c r="BK258" s="248">
        <f>ROUND(I258*H258,2)</f>
        <v>0</v>
      </c>
      <c r="BL258" s="18" t="s">
        <v>141</v>
      </c>
      <c r="BM258" s="247" t="s">
        <v>360</v>
      </c>
    </row>
    <row r="259" s="2" customFormat="1" ht="16.5" customHeight="1">
      <c r="A259" s="39"/>
      <c r="B259" s="40"/>
      <c r="C259" s="236" t="s">
        <v>361</v>
      </c>
      <c r="D259" s="236" t="s">
        <v>136</v>
      </c>
      <c r="E259" s="237" t="s">
        <v>362</v>
      </c>
      <c r="F259" s="238" t="s">
        <v>363</v>
      </c>
      <c r="G259" s="239" t="s">
        <v>289</v>
      </c>
      <c r="H259" s="240">
        <v>1</v>
      </c>
      <c r="I259" s="241"/>
      <c r="J259" s="242">
        <f>ROUND(I259*H259,2)</f>
        <v>0</v>
      </c>
      <c r="K259" s="238" t="s">
        <v>1</v>
      </c>
      <c r="L259" s="45"/>
      <c r="M259" s="243" t="s">
        <v>1</v>
      </c>
      <c r="N259" s="244" t="s">
        <v>44</v>
      </c>
      <c r="O259" s="92"/>
      <c r="P259" s="245">
        <f>O259*H259</f>
        <v>0</v>
      </c>
      <c r="Q259" s="245">
        <v>0</v>
      </c>
      <c r="R259" s="245">
        <f>Q259*H259</f>
        <v>0</v>
      </c>
      <c r="S259" s="245">
        <v>0</v>
      </c>
      <c r="T259" s="246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7" t="s">
        <v>141</v>
      </c>
      <c r="AT259" s="247" t="s">
        <v>136</v>
      </c>
      <c r="AU259" s="247" t="s">
        <v>89</v>
      </c>
      <c r="AY259" s="18" t="s">
        <v>134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18" t="s">
        <v>87</v>
      </c>
      <c r="BK259" s="248">
        <f>ROUND(I259*H259,2)</f>
        <v>0</v>
      </c>
      <c r="BL259" s="18" t="s">
        <v>141</v>
      </c>
      <c r="BM259" s="247" t="s">
        <v>364</v>
      </c>
    </row>
    <row r="260" s="2" customFormat="1" ht="16.5" customHeight="1">
      <c r="A260" s="39"/>
      <c r="B260" s="40"/>
      <c r="C260" s="236" t="s">
        <v>279</v>
      </c>
      <c r="D260" s="236" t="s">
        <v>136</v>
      </c>
      <c r="E260" s="237" t="s">
        <v>365</v>
      </c>
      <c r="F260" s="238" t="s">
        <v>366</v>
      </c>
      <c r="G260" s="239" t="s">
        <v>202</v>
      </c>
      <c r="H260" s="240">
        <v>68</v>
      </c>
      <c r="I260" s="241"/>
      <c r="J260" s="242">
        <f>ROUND(I260*H260,2)</f>
        <v>0</v>
      </c>
      <c r="K260" s="238" t="s">
        <v>140</v>
      </c>
      <c r="L260" s="45"/>
      <c r="M260" s="243" t="s">
        <v>1</v>
      </c>
      <c r="N260" s="244" t="s">
        <v>44</v>
      </c>
      <c r="O260" s="92"/>
      <c r="P260" s="245">
        <f>O260*H260</f>
        <v>0</v>
      </c>
      <c r="Q260" s="245">
        <v>0</v>
      </c>
      <c r="R260" s="245">
        <f>Q260*H260</f>
        <v>0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141</v>
      </c>
      <c r="AT260" s="247" t="s">
        <v>136</v>
      </c>
      <c r="AU260" s="247" t="s">
        <v>89</v>
      </c>
      <c r="AY260" s="18" t="s">
        <v>134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87</v>
      </c>
      <c r="BK260" s="248">
        <f>ROUND(I260*H260,2)</f>
        <v>0</v>
      </c>
      <c r="BL260" s="18" t="s">
        <v>141</v>
      </c>
      <c r="BM260" s="247" t="s">
        <v>367</v>
      </c>
    </row>
    <row r="261" s="13" customFormat="1">
      <c r="A261" s="13"/>
      <c r="B261" s="249"/>
      <c r="C261" s="250"/>
      <c r="D261" s="251" t="s">
        <v>143</v>
      </c>
      <c r="E261" s="252" t="s">
        <v>1</v>
      </c>
      <c r="F261" s="253" t="s">
        <v>368</v>
      </c>
      <c r="G261" s="250"/>
      <c r="H261" s="252" t="s">
        <v>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143</v>
      </c>
      <c r="AU261" s="259" t="s">
        <v>89</v>
      </c>
      <c r="AV261" s="13" t="s">
        <v>87</v>
      </c>
      <c r="AW261" s="13" t="s">
        <v>34</v>
      </c>
      <c r="AX261" s="13" t="s">
        <v>79</v>
      </c>
      <c r="AY261" s="259" t="s">
        <v>134</v>
      </c>
    </row>
    <row r="262" s="14" customFormat="1">
      <c r="A262" s="14"/>
      <c r="B262" s="260"/>
      <c r="C262" s="261"/>
      <c r="D262" s="251" t="s">
        <v>143</v>
      </c>
      <c r="E262" s="262" t="s">
        <v>1</v>
      </c>
      <c r="F262" s="263" t="s">
        <v>369</v>
      </c>
      <c r="G262" s="261"/>
      <c r="H262" s="264">
        <v>34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0" t="s">
        <v>143</v>
      </c>
      <c r="AU262" s="270" t="s">
        <v>89</v>
      </c>
      <c r="AV262" s="14" t="s">
        <v>89</v>
      </c>
      <c r="AW262" s="14" t="s">
        <v>34</v>
      </c>
      <c r="AX262" s="14" t="s">
        <v>79</v>
      </c>
      <c r="AY262" s="270" t="s">
        <v>134</v>
      </c>
    </row>
    <row r="263" s="13" customFormat="1">
      <c r="A263" s="13"/>
      <c r="B263" s="249"/>
      <c r="C263" s="250"/>
      <c r="D263" s="251" t="s">
        <v>143</v>
      </c>
      <c r="E263" s="252" t="s">
        <v>1</v>
      </c>
      <c r="F263" s="253" t="s">
        <v>370</v>
      </c>
      <c r="G263" s="250"/>
      <c r="H263" s="252" t="s">
        <v>1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9" t="s">
        <v>143</v>
      </c>
      <c r="AU263" s="259" t="s">
        <v>89</v>
      </c>
      <c r="AV263" s="13" t="s">
        <v>87</v>
      </c>
      <c r="AW263" s="13" t="s">
        <v>34</v>
      </c>
      <c r="AX263" s="13" t="s">
        <v>79</v>
      </c>
      <c r="AY263" s="259" t="s">
        <v>134</v>
      </c>
    </row>
    <row r="264" s="14" customFormat="1">
      <c r="A264" s="14"/>
      <c r="B264" s="260"/>
      <c r="C264" s="261"/>
      <c r="D264" s="251" t="s">
        <v>143</v>
      </c>
      <c r="E264" s="262" t="s">
        <v>1</v>
      </c>
      <c r="F264" s="263" t="s">
        <v>369</v>
      </c>
      <c r="G264" s="261"/>
      <c r="H264" s="264">
        <v>34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143</v>
      </c>
      <c r="AU264" s="270" t="s">
        <v>89</v>
      </c>
      <c r="AV264" s="14" t="s">
        <v>89</v>
      </c>
      <c r="AW264" s="14" t="s">
        <v>34</v>
      </c>
      <c r="AX264" s="14" t="s">
        <v>79</v>
      </c>
      <c r="AY264" s="270" t="s">
        <v>134</v>
      </c>
    </row>
    <row r="265" s="15" customFormat="1">
      <c r="A265" s="15"/>
      <c r="B265" s="271"/>
      <c r="C265" s="272"/>
      <c r="D265" s="251" t="s">
        <v>143</v>
      </c>
      <c r="E265" s="273" t="s">
        <v>1</v>
      </c>
      <c r="F265" s="274" t="s">
        <v>157</v>
      </c>
      <c r="G265" s="272"/>
      <c r="H265" s="275">
        <v>68</v>
      </c>
      <c r="I265" s="276"/>
      <c r="J265" s="272"/>
      <c r="K265" s="272"/>
      <c r="L265" s="277"/>
      <c r="M265" s="278"/>
      <c r="N265" s="279"/>
      <c r="O265" s="279"/>
      <c r="P265" s="279"/>
      <c r="Q265" s="279"/>
      <c r="R265" s="279"/>
      <c r="S265" s="279"/>
      <c r="T265" s="28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1" t="s">
        <v>143</v>
      </c>
      <c r="AU265" s="281" t="s">
        <v>89</v>
      </c>
      <c r="AV265" s="15" t="s">
        <v>141</v>
      </c>
      <c r="AW265" s="15" t="s">
        <v>34</v>
      </c>
      <c r="AX265" s="15" t="s">
        <v>87</v>
      </c>
      <c r="AY265" s="281" t="s">
        <v>134</v>
      </c>
    </row>
    <row r="266" s="2" customFormat="1" ht="16.5" customHeight="1">
      <c r="A266" s="39"/>
      <c r="B266" s="40"/>
      <c r="C266" s="236" t="s">
        <v>371</v>
      </c>
      <c r="D266" s="236" t="s">
        <v>136</v>
      </c>
      <c r="E266" s="237" t="s">
        <v>372</v>
      </c>
      <c r="F266" s="238" t="s">
        <v>373</v>
      </c>
      <c r="G266" s="239" t="s">
        <v>202</v>
      </c>
      <c r="H266" s="240">
        <v>204</v>
      </c>
      <c r="I266" s="241"/>
      <c r="J266" s="242">
        <f>ROUND(I266*H266,2)</f>
        <v>0</v>
      </c>
      <c r="K266" s="238" t="s">
        <v>140</v>
      </c>
      <c r="L266" s="45"/>
      <c r="M266" s="243" t="s">
        <v>1</v>
      </c>
      <c r="N266" s="244" t="s">
        <v>44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141</v>
      </c>
      <c r="AT266" s="247" t="s">
        <v>136</v>
      </c>
      <c r="AU266" s="247" t="s">
        <v>89</v>
      </c>
      <c r="AY266" s="18" t="s">
        <v>134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87</v>
      </c>
      <c r="BK266" s="248">
        <f>ROUND(I266*H266,2)</f>
        <v>0</v>
      </c>
      <c r="BL266" s="18" t="s">
        <v>141</v>
      </c>
      <c r="BM266" s="247" t="s">
        <v>374</v>
      </c>
    </row>
    <row r="267" s="13" customFormat="1">
      <c r="A267" s="13"/>
      <c r="B267" s="249"/>
      <c r="C267" s="250"/>
      <c r="D267" s="251" t="s">
        <v>143</v>
      </c>
      <c r="E267" s="252" t="s">
        <v>1</v>
      </c>
      <c r="F267" s="253" t="s">
        <v>375</v>
      </c>
      <c r="G267" s="250"/>
      <c r="H267" s="252" t="s">
        <v>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9" t="s">
        <v>143</v>
      </c>
      <c r="AU267" s="259" t="s">
        <v>89</v>
      </c>
      <c r="AV267" s="13" t="s">
        <v>87</v>
      </c>
      <c r="AW267" s="13" t="s">
        <v>34</v>
      </c>
      <c r="AX267" s="13" t="s">
        <v>79</v>
      </c>
      <c r="AY267" s="259" t="s">
        <v>134</v>
      </c>
    </row>
    <row r="268" s="14" customFormat="1">
      <c r="A268" s="14"/>
      <c r="B268" s="260"/>
      <c r="C268" s="261"/>
      <c r="D268" s="251" t="s">
        <v>143</v>
      </c>
      <c r="E268" s="262" t="s">
        <v>1</v>
      </c>
      <c r="F268" s="263" t="s">
        <v>376</v>
      </c>
      <c r="G268" s="261"/>
      <c r="H268" s="264">
        <v>204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143</v>
      </c>
      <c r="AU268" s="270" t="s">
        <v>89</v>
      </c>
      <c r="AV268" s="14" t="s">
        <v>89</v>
      </c>
      <c r="AW268" s="14" t="s">
        <v>34</v>
      </c>
      <c r="AX268" s="14" t="s">
        <v>87</v>
      </c>
      <c r="AY268" s="270" t="s">
        <v>134</v>
      </c>
    </row>
    <row r="269" s="2" customFormat="1" ht="16.5" customHeight="1">
      <c r="A269" s="39"/>
      <c r="B269" s="40"/>
      <c r="C269" s="236" t="s">
        <v>377</v>
      </c>
      <c r="D269" s="236" t="s">
        <v>136</v>
      </c>
      <c r="E269" s="237" t="s">
        <v>378</v>
      </c>
      <c r="F269" s="238" t="s">
        <v>379</v>
      </c>
      <c r="G269" s="239" t="s">
        <v>202</v>
      </c>
      <c r="H269" s="240">
        <v>68</v>
      </c>
      <c r="I269" s="241"/>
      <c r="J269" s="242">
        <f>ROUND(I269*H269,2)</f>
        <v>0</v>
      </c>
      <c r="K269" s="238" t="s">
        <v>140</v>
      </c>
      <c r="L269" s="45"/>
      <c r="M269" s="243" t="s">
        <v>1</v>
      </c>
      <c r="N269" s="244" t="s">
        <v>44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141</v>
      </c>
      <c r="AT269" s="247" t="s">
        <v>136</v>
      </c>
      <c r="AU269" s="247" t="s">
        <v>89</v>
      </c>
      <c r="AY269" s="18" t="s">
        <v>134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87</v>
      </c>
      <c r="BK269" s="248">
        <f>ROUND(I269*H269,2)</f>
        <v>0</v>
      </c>
      <c r="BL269" s="18" t="s">
        <v>141</v>
      </c>
      <c r="BM269" s="247" t="s">
        <v>380</v>
      </c>
    </row>
    <row r="270" s="2" customFormat="1" ht="16.5" customHeight="1">
      <c r="A270" s="39"/>
      <c r="B270" s="40"/>
      <c r="C270" s="236" t="s">
        <v>381</v>
      </c>
      <c r="D270" s="236" t="s">
        <v>136</v>
      </c>
      <c r="E270" s="237" t="s">
        <v>382</v>
      </c>
      <c r="F270" s="238" t="s">
        <v>383</v>
      </c>
      <c r="G270" s="239" t="s">
        <v>289</v>
      </c>
      <c r="H270" s="240">
        <v>1</v>
      </c>
      <c r="I270" s="241"/>
      <c r="J270" s="242">
        <f>ROUND(I270*H270,2)</f>
        <v>0</v>
      </c>
      <c r="K270" s="238" t="s">
        <v>1</v>
      </c>
      <c r="L270" s="45"/>
      <c r="M270" s="243" t="s">
        <v>1</v>
      </c>
      <c r="N270" s="244" t="s">
        <v>44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141</v>
      </c>
      <c r="AT270" s="247" t="s">
        <v>136</v>
      </c>
      <c r="AU270" s="247" t="s">
        <v>89</v>
      </c>
      <c r="AY270" s="18" t="s">
        <v>134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87</v>
      </c>
      <c r="BK270" s="248">
        <f>ROUND(I270*H270,2)</f>
        <v>0</v>
      </c>
      <c r="BL270" s="18" t="s">
        <v>141</v>
      </c>
      <c r="BM270" s="247" t="s">
        <v>384</v>
      </c>
    </row>
    <row r="271" s="2" customFormat="1" ht="16.5" customHeight="1">
      <c r="A271" s="39"/>
      <c r="B271" s="40"/>
      <c r="C271" s="236" t="s">
        <v>385</v>
      </c>
      <c r="D271" s="236" t="s">
        <v>136</v>
      </c>
      <c r="E271" s="237" t="s">
        <v>386</v>
      </c>
      <c r="F271" s="238" t="s">
        <v>387</v>
      </c>
      <c r="G271" s="239" t="s">
        <v>289</v>
      </c>
      <c r="H271" s="240">
        <v>1</v>
      </c>
      <c r="I271" s="241"/>
      <c r="J271" s="242">
        <f>ROUND(I271*H271,2)</f>
        <v>0</v>
      </c>
      <c r="K271" s="238" t="s">
        <v>1</v>
      </c>
      <c r="L271" s="45"/>
      <c r="M271" s="243" t="s">
        <v>1</v>
      </c>
      <c r="N271" s="244" t="s">
        <v>44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141</v>
      </c>
      <c r="AT271" s="247" t="s">
        <v>136</v>
      </c>
      <c r="AU271" s="247" t="s">
        <v>89</v>
      </c>
      <c r="AY271" s="18" t="s">
        <v>134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87</v>
      </c>
      <c r="BK271" s="248">
        <f>ROUND(I271*H271,2)</f>
        <v>0</v>
      </c>
      <c r="BL271" s="18" t="s">
        <v>141</v>
      </c>
      <c r="BM271" s="247" t="s">
        <v>388</v>
      </c>
    </row>
    <row r="272" s="2" customFormat="1" ht="16.5" customHeight="1">
      <c r="A272" s="39"/>
      <c r="B272" s="40"/>
      <c r="C272" s="236" t="s">
        <v>389</v>
      </c>
      <c r="D272" s="236" t="s">
        <v>136</v>
      </c>
      <c r="E272" s="237" t="s">
        <v>390</v>
      </c>
      <c r="F272" s="238" t="s">
        <v>391</v>
      </c>
      <c r="G272" s="239" t="s">
        <v>346</v>
      </c>
      <c r="H272" s="240">
        <v>10</v>
      </c>
      <c r="I272" s="241"/>
      <c r="J272" s="242">
        <f>ROUND(I272*H272,2)</f>
        <v>0</v>
      </c>
      <c r="K272" s="238" t="s">
        <v>140</v>
      </c>
      <c r="L272" s="45"/>
      <c r="M272" s="243" t="s">
        <v>1</v>
      </c>
      <c r="N272" s="244" t="s">
        <v>44</v>
      </c>
      <c r="O272" s="92"/>
      <c r="P272" s="245">
        <f>O272*H272</f>
        <v>0</v>
      </c>
      <c r="Q272" s="245">
        <v>0</v>
      </c>
      <c r="R272" s="245">
        <f>Q272*H272</f>
        <v>0</v>
      </c>
      <c r="S272" s="245">
        <v>0.20499999999999999</v>
      </c>
      <c r="T272" s="246">
        <f>S272*H272</f>
        <v>2.0499999999999998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141</v>
      </c>
      <c r="AT272" s="247" t="s">
        <v>136</v>
      </c>
      <c r="AU272" s="247" t="s">
        <v>89</v>
      </c>
      <c r="AY272" s="18" t="s">
        <v>134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87</v>
      </c>
      <c r="BK272" s="248">
        <f>ROUND(I272*H272,2)</f>
        <v>0</v>
      </c>
      <c r="BL272" s="18" t="s">
        <v>141</v>
      </c>
      <c r="BM272" s="247" t="s">
        <v>392</v>
      </c>
    </row>
    <row r="273" s="13" customFormat="1">
      <c r="A273" s="13"/>
      <c r="B273" s="249"/>
      <c r="C273" s="250"/>
      <c r="D273" s="251" t="s">
        <v>143</v>
      </c>
      <c r="E273" s="252" t="s">
        <v>1</v>
      </c>
      <c r="F273" s="253" t="s">
        <v>393</v>
      </c>
      <c r="G273" s="250"/>
      <c r="H273" s="252" t="s">
        <v>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9" t="s">
        <v>143</v>
      </c>
      <c r="AU273" s="259" t="s">
        <v>89</v>
      </c>
      <c r="AV273" s="13" t="s">
        <v>87</v>
      </c>
      <c r="AW273" s="13" t="s">
        <v>34</v>
      </c>
      <c r="AX273" s="13" t="s">
        <v>79</v>
      </c>
      <c r="AY273" s="259" t="s">
        <v>134</v>
      </c>
    </row>
    <row r="274" s="14" customFormat="1">
      <c r="A274" s="14"/>
      <c r="B274" s="260"/>
      <c r="C274" s="261"/>
      <c r="D274" s="251" t="s">
        <v>143</v>
      </c>
      <c r="E274" s="262" t="s">
        <v>1</v>
      </c>
      <c r="F274" s="263" t="s">
        <v>394</v>
      </c>
      <c r="G274" s="261"/>
      <c r="H274" s="264">
        <v>10</v>
      </c>
      <c r="I274" s="265"/>
      <c r="J274" s="261"/>
      <c r="K274" s="261"/>
      <c r="L274" s="266"/>
      <c r="M274" s="267"/>
      <c r="N274" s="268"/>
      <c r="O274" s="268"/>
      <c r="P274" s="268"/>
      <c r="Q274" s="268"/>
      <c r="R274" s="268"/>
      <c r="S274" s="268"/>
      <c r="T274" s="26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0" t="s">
        <v>143</v>
      </c>
      <c r="AU274" s="270" t="s">
        <v>89</v>
      </c>
      <c r="AV274" s="14" t="s">
        <v>89</v>
      </c>
      <c r="AW274" s="14" t="s">
        <v>34</v>
      </c>
      <c r="AX274" s="14" t="s">
        <v>87</v>
      </c>
      <c r="AY274" s="270" t="s">
        <v>134</v>
      </c>
    </row>
    <row r="275" s="2" customFormat="1" ht="16.5" customHeight="1">
      <c r="A275" s="39"/>
      <c r="B275" s="40"/>
      <c r="C275" s="236" t="s">
        <v>395</v>
      </c>
      <c r="D275" s="236" t="s">
        <v>136</v>
      </c>
      <c r="E275" s="237" t="s">
        <v>396</v>
      </c>
      <c r="F275" s="238" t="s">
        <v>397</v>
      </c>
      <c r="G275" s="239" t="s">
        <v>196</v>
      </c>
      <c r="H275" s="240">
        <v>2.0499999999999998</v>
      </c>
      <c r="I275" s="241"/>
      <c r="J275" s="242">
        <f>ROUND(I275*H275,2)</f>
        <v>0</v>
      </c>
      <c r="K275" s="238" t="s">
        <v>140</v>
      </c>
      <c r="L275" s="45"/>
      <c r="M275" s="243" t="s">
        <v>1</v>
      </c>
      <c r="N275" s="244" t="s">
        <v>44</v>
      </c>
      <c r="O275" s="92"/>
      <c r="P275" s="245">
        <f>O275*H275</f>
        <v>0</v>
      </c>
      <c r="Q275" s="245">
        <v>0</v>
      </c>
      <c r="R275" s="245">
        <f>Q275*H275</f>
        <v>0</v>
      </c>
      <c r="S275" s="245">
        <v>0</v>
      </c>
      <c r="T275" s="246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7" t="s">
        <v>141</v>
      </c>
      <c r="AT275" s="247" t="s">
        <v>136</v>
      </c>
      <c r="AU275" s="247" t="s">
        <v>89</v>
      </c>
      <c r="AY275" s="18" t="s">
        <v>134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18" t="s">
        <v>87</v>
      </c>
      <c r="BK275" s="248">
        <f>ROUND(I275*H275,2)</f>
        <v>0</v>
      </c>
      <c r="BL275" s="18" t="s">
        <v>141</v>
      </c>
      <c r="BM275" s="247" t="s">
        <v>398</v>
      </c>
    </row>
    <row r="276" s="13" customFormat="1">
      <c r="A276" s="13"/>
      <c r="B276" s="249"/>
      <c r="C276" s="250"/>
      <c r="D276" s="251" t="s">
        <v>143</v>
      </c>
      <c r="E276" s="252" t="s">
        <v>1</v>
      </c>
      <c r="F276" s="253" t="s">
        <v>399</v>
      </c>
      <c r="G276" s="250"/>
      <c r="H276" s="252" t="s">
        <v>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143</v>
      </c>
      <c r="AU276" s="259" t="s">
        <v>89</v>
      </c>
      <c r="AV276" s="13" t="s">
        <v>87</v>
      </c>
      <c r="AW276" s="13" t="s">
        <v>34</v>
      </c>
      <c r="AX276" s="13" t="s">
        <v>79</v>
      </c>
      <c r="AY276" s="259" t="s">
        <v>134</v>
      </c>
    </row>
    <row r="277" s="13" customFormat="1">
      <c r="A277" s="13"/>
      <c r="B277" s="249"/>
      <c r="C277" s="250"/>
      <c r="D277" s="251" t="s">
        <v>143</v>
      </c>
      <c r="E277" s="252" t="s">
        <v>1</v>
      </c>
      <c r="F277" s="253" t="s">
        <v>400</v>
      </c>
      <c r="G277" s="250"/>
      <c r="H277" s="252" t="s">
        <v>1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9" t="s">
        <v>143</v>
      </c>
      <c r="AU277" s="259" t="s">
        <v>89</v>
      </c>
      <c r="AV277" s="13" t="s">
        <v>87</v>
      </c>
      <c r="AW277" s="13" t="s">
        <v>34</v>
      </c>
      <c r="AX277" s="13" t="s">
        <v>79</v>
      </c>
      <c r="AY277" s="259" t="s">
        <v>134</v>
      </c>
    </row>
    <row r="278" s="14" customFormat="1">
      <c r="A278" s="14"/>
      <c r="B278" s="260"/>
      <c r="C278" s="261"/>
      <c r="D278" s="251" t="s">
        <v>143</v>
      </c>
      <c r="E278" s="262" t="s">
        <v>1</v>
      </c>
      <c r="F278" s="263" t="s">
        <v>401</v>
      </c>
      <c r="G278" s="261"/>
      <c r="H278" s="264">
        <v>2.0499999999999998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143</v>
      </c>
      <c r="AU278" s="270" t="s">
        <v>89</v>
      </c>
      <c r="AV278" s="14" t="s">
        <v>89</v>
      </c>
      <c r="AW278" s="14" t="s">
        <v>34</v>
      </c>
      <c r="AX278" s="14" t="s">
        <v>87</v>
      </c>
      <c r="AY278" s="270" t="s">
        <v>134</v>
      </c>
    </row>
    <row r="279" s="2" customFormat="1" ht="16.5" customHeight="1">
      <c r="A279" s="39"/>
      <c r="B279" s="40"/>
      <c r="C279" s="236" t="s">
        <v>402</v>
      </c>
      <c r="D279" s="236" t="s">
        <v>136</v>
      </c>
      <c r="E279" s="237" t="s">
        <v>403</v>
      </c>
      <c r="F279" s="238" t="s">
        <v>404</v>
      </c>
      <c r="G279" s="239" t="s">
        <v>196</v>
      </c>
      <c r="H279" s="240">
        <v>18.449999999999999</v>
      </c>
      <c r="I279" s="241"/>
      <c r="J279" s="242">
        <f>ROUND(I279*H279,2)</f>
        <v>0</v>
      </c>
      <c r="K279" s="238" t="s">
        <v>140</v>
      </c>
      <c r="L279" s="45"/>
      <c r="M279" s="243" t="s">
        <v>1</v>
      </c>
      <c r="N279" s="244" t="s">
        <v>44</v>
      </c>
      <c r="O279" s="92"/>
      <c r="P279" s="245">
        <f>O279*H279</f>
        <v>0</v>
      </c>
      <c r="Q279" s="245">
        <v>0</v>
      </c>
      <c r="R279" s="245">
        <f>Q279*H279</f>
        <v>0</v>
      </c>
      <c r="S279" s="245">
        <v>0</v>
      </c>
      <c r="T279" s="24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7" t="s">
        <v>141</v>
      </c>
      <c r="AT279" s="247" t="s">
        <v>136</v>
      </c>
      <c r="AU279" s="247" t="s">
        <v>89</v>
      </c>
      <c r="AY279" s="18" t="s">
        <v>134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18" t="s">
        <v>87</v>
      </c>
      <c r="BK279" s="248">
        <f>ROUND(I279*H279,2)</f>
        <v>0</v>
      </c>
      <c r="BL279" s="18" t="s">
        <v>141</v>
      </c>
      <c r="BM279" s="247" t="s">
        <v>405</v>
      </c>
    </row>
    <row r="280" s="13" customFormat="1">
      <c r="A280" s="13"/>
      <c r="B280" s="249"/>
      <c r="C280" s="250"/>
      <c r="D280" s="251" t="s">
        <v>143</v>
      </c>
      <c r="E280" s="252" t="s">
        <v>1</v>
      </c>
      <c r="F280" s="253" t="s">
        <v>406</v>
      </c>
      <c r="G280" s="250"/>
      <c r="H280" s="252" t="s">
        <v>1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9" t="s">
        <v>143</v>
      </c>
      <c r="AU280" s="259" t="s">
        <v>89</v>
      </c>
      <c r="AV280" s="13" t="s">
        <v>87</v>
      </c>
      <c r="AW280" s="13" t="s">
        <v>34</v>
      </c>
      <c r="AX280" s="13" t="s">
        <v>79</v>
      </c>
      <c r="AY280" s="259" t="s">
        <v>134</v>
      </c>
    </row>
    <row r="281" s="14" customFormat="1">
      <c r="A281" s="14"/>
      <c r="B281" s="260"/>
      <c r="C281" s="261"/>
      <c r="D281" s="251" t="s">
        <v>143</v>
      </c>
      <c r="E281" s="262" t="s">
        <v>1</v>
      </c>
      <c r="F281" s="263" t="s">
        <v>407</v>
      </c>
      <c r="G281" s="261"/>
      <c r="H281" s="264">
        <v>18.449999999999999</v>
      </c>
      <c r="I281" s="265"/>
      <c r="J281" s="261"/>
      <c r="K281" s="261"/>
      <c r="L281" s="266"/>
      <c r="M281" s="267"/>
      <c r="N281" s="268"/>
      <c r="O281" s="268"/>
      <c r="P281" s="268"/>
      <c r="Q281" s="268"/>
      <c r="R281" s="268"/>
      <c r="S281" s="268"/>
      <c r="T281" s="26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0" t="s">
        <v>143</v>
      </c>
      <c r="AU281" s="270" t="s">
        <v>89</v>
      </c>
      <c r="AV281" s="14" t="s">
        <v>89</v>
      </c>
      <c r="AW281" s="14" t="s">
        <v>34</v>
      </c>
      <c r="AX281" s="14" t="s">
        <v>87</v>
      </c>
      <c r="AY281" s="270" t="s">
        <v>134</v>
      </c>
    </row>
    <row r="282" s="2" customFormat="1" ht="16.5" customHeight="1">
      <c r="A282" s="39"/>
      <c r="B282" s="40"/>
      <c r="C282" s="236" t="s">
        <v>408</v>
      </c>
      <c r="D282" s="236" t="s">
        <v>136</v>
      </c>
      <c r="E282" s="237" t="s">
        <v>409</v>
      </c>
      <c r="F282" s="238" t="s">
        <v>410</v>
      </c>
      <c r="G282" s="239" t="s">
        <v>196</v>
      </c>
      <c r="H282" s="240">
        <v>2.0499999999999998</v>
      </c>
      <c r="I282" s="241"/>
      <c r="J282" s="242">
        <f>ROUND(I282*H282,2)</f>
        <v>0</v>
      </c>
      <c r="K282" s="238" t="s">
        <v>140</v>
      </c>
      <c r="L282" s="45"/>
      <c r="M282" s="243" t="s">
        <v>1</v>
      </c>
      <c r="N282" s="244" t="s">
        <v>44</v>
      </c>
      <c r="O282" s="92"/>
      <c r="P282" s="245">
        <f>O282*H282</f>
        <v>0</v>
      </c>
      <c r="Q282" s="245">
        <v>0</v>
      </c>
      <c r="R282" s="245">
        <f>Q282*H282</f>
        <v>0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141</v>
      </c>
      <c r="AT282" s="247" t="s">
        <v>136</v>
      </c>
      <c r="AU282" s="247" t="s">
        <v>89</v>
      </c>
      <c r="AY282" s="18" t="s">
        <v>134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87</v>
      </c>
      <c r="BK282" s="248">
        <f>ROUND(I282*H282,2)</f>
        <v>0</v>
      </c>
      <c r="BL282" s="18" t="s">
        <v>141</v>
      </c>
      <c r="BM282" s="247" t="s">
        <v>411</v>
      </c>
    </row>
    <row r="283" s="12" customFormat="1" ht="22.8" customHeight="1">
      <c r="A283" s="12"/>
      <c r="B283" s="220"/>
      <c r="C283" s="221"/>
      <c r="D283" s="222" t="s">
        <v>78</v>
      </c>
      <c r="E283" s="234" t="s">
        <v>412</v>
      </c>
      <c r="F283" s="234" t="s">
        <v>413</v>
      </c>
      <c r="G283" s="221"/>
      <c r="H283" s="221"/>
      <c r="I283" s="224"/>
      <c r="J283" s="235">
        <f>BK283</f>
        <v>0</v>
      </c>
      <c r="K283" s="221"/>
      <c r="L283" s="226"/>
      <c r="M283" s="227"/>
      <c r="N283" s="228"/>
      <c r="O283" s="228"/>
      <c r="P283" s="229">
        <f>P284</f>
        <v>0</v>
      </c>
      <c r="Q283" s="228"/>
      <c r="R283" s="229">
        <f>R284</f>
        <v>0</v>
      </c>
      <c r="S283" s="228"/>
      <c r="T283" s="23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1" t="s">
        <v>87</v>
      </c>
      <c r="AT283" s="232" t="s">
        <v>78</v>
      </c>
      <c r="AU283" s="232" t="s">
        <v>87</v>
      </c>
      <c r="AY283" s="231" t="s">
        <v>134</v>
      </c>
      <c r="BK283" s="233">
        <f>BK284</f>
        <v>0</v>
      </c>
    </row>
    <row r="284" s="2" customFormat="1" ht="16.5" customHeight="1">
      <c r="A284" s="39"/>
      <c r="B284" s="40"/>
      <c r="C284" s="236" t="s">
        <v>414</v>
      </c>
      <c r="D284" s="236" t="s">
        <v>136</v>
      </c>
      <c r="E284" s="237" t="s">
        <v>415</v>
      </c>
      <c r="F284" s="238" t="s">
        <v>416</v>
      </c>
      <c r="G284" s="239" t="s">
        <v>196</v>
      </c>
      <c r="H284" s="240">
        <v>71.366</v>
      </c>
      <c r="I284" s="241"/>
      <c r="J284" s="242">
        <f>ROUND(I284*H284,2)</f>
        <v>0</v>
      </c>
      <c r="K284" s="238" t="s">
        <v>140</v>
      </c>
      <c r="L284" s="45"/>
      <c r="M284" s="243" t="s">
        <v>1</v>
      </c>
      <c r="N284" s="244" t="s">
        <v>44</v>
      </c>
      <c r="O284" s="92"/>
      <c r="P284" s="245">
        <f>O284*H284</f>
        <v>0</v>
      </c>
      <c r="Q284" s="245">
        <v>0</v>
      </c>
      <c r="R284" s="245">
        <f>Q284*H284</f>
        <v>0</v>
      </c>
      <c r="S284" s="245">
        <v>0</v>
      </c>
      <c r="T284" s="246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7" t="s">
        <v>141</v>
      </c>
      <c r="AT284" s="247" t="s">
        <v>136</v>
      </c>
      <c r="AU284" s="247" t="s">
        <v>89</v>
      </c>
      <c r="AY284" s="18" t="s">
        <v>134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18" t="s">
        <v>87</v>
      </c>
      <c r="BK284" s="248">
        <f>ROUND(I284*H284,2)</f>
        <v>0</v>
      </c>
      <c r="BL284" s="18" t="s">
        <v>141</v>
      </c>
      <c r="BM284" s="247" t="s">
        <v>417</v>
      </c>
    </row>
    <row r="285" s="12" customFormat="1" ht="25.92" customHeight="1">
      <c r="A285" s="12"/>
      <c r="B285" s="220"/>
      <c r="C285" s="221"/>
      <c r="D285" s="222" t="s">
        <v>78</v>
      </c>
      <c r="E285" s="223" t="s">
        <v>418</v>
      </c>
      <c r="F285" s="223" t="s">
        <v>419</v>
      </c>
      <c r="G285" s="221"/>
      <c r="H285" s="221"/>
      <c r="I285" s="224"/>
      <c r="J285" s="225">
        <f>BK285</f>
        <v>0</v>
      </c>
      <c r="K285" s="221"/>
      <c r="L285" s="226"/>
      <c r="M285" s="227"/>
      <c r="N285" s="228"/>
      <c r="O285" s="228"/>
      <c r="P285" s="229">
        <f>P286+P315+P323+P348</f>
        <v>0</v>
      </c>
      <c r="Q285" s="228"/>
      <c r="R285" s="229">
        <f>R286+R315+R323+R348</f>
        <v>0.070951810000000004</v>
      </c>
      <c r="S285" s="228"/>
      <c r="T285" s="230">
        <f>T286+T315+T323+T348</f>
        <v>0.83250000000000002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1" t="s">
        <v>89</v>
      </c>
      <c r="AT285" s="232" t="s">
        <v>78</v>
      </c>
      <c r="AU285" s="232" t="s">
        <v>79</v>
      </c>
      <c r="AY285" s="231" t="s">
        <v>134</v>
      </c>
      <c r="BK285" s="233">
        <f>BK286+BK315+BK323+BK348</f>
        <v>0</v>
      </c>
    </row>
    <row r="286" s="12" customFormat="1" ht="22.8" customHeight="1">
      <c r="A286" s="12"/>
      <c r="B286" s="220"/>
      <c r="C286" s="221"/>
      <c r="D286" s="222" t="s">
        <v>78</v>
      </c>
      <c r="E286" s="234" t="s">
        <v>420</v>
      </c>
      <c r="F286" s="234" t="s">
        <v>421</v>
      </c>
      <c r="G286" s="221"/>
      <c r="H286" s="221"/>
      <c r="I286" s="224"/>
      <c r="J286" s="235">
        <f>BK286</f>
        <v>0</v>
      </c>
      <c r="K286" s="221"/>
      <c r="L286" s="226"/>
      <c r="M286" s="227"/>
      <c r="N286" s="228"/>
      <c r="O286" s="228"/>
      <c r="P286" s="229">
        <f>SUM(P287:P314)</f>
        <v>0</v>
      </c>
      <c r="Q286" s="228"/>
      <c r="R286" s="229">
        <f>SUM(R287:R314)</f>
        <v>0.019</v>
      </c>
      <c r="S286" s="228"/>
      <c r="T286" s="230">
        <f>SUM(T287:T314)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1" t="s">
        <v>89</v>
      </c>
      <c r="AT286" s="232" t="s">
        <v>78</v>
      </c>
      <c r="AU286" s="232" t="s">
        <v>87</v>
      </c>
      <c r="AY286" s="231" t="s">
        <v>134</v>
      </c>
      <c r="BK286" s="233">
        <f>SUM(BK287:BK314)</f>
        <v>0</v>
      </c>
    </row>
    <row r="287" s="2" customFormat="1" ht="16.5" customHeight="1">
      <c r="A287" s="39"/>
      <c r="B287" s="40"/>
      <c r="C287" s="236" t="s">
        <v>422</v>
      </c>
      <c r="D287" s="236" t="s">
        <v>136</v>
      </c>
      <c r="E287" s="237" t="s">
        <v>423</v>
      </c>
      <c r="F287" s="238" t="s">
        <v>424</v>
      </c>
      <c r="G287" s="239" t="s">
        <v>202</v>
      </c>
      <c r="H287" s="240">
        <v>3</v>
      </c>
      <c r="I287" s="241"/>
      <c r="J287" s="242">
        <f>ROUND(I287*H287,2)</f>
        <v>0</v>
      </c>
      <c r="K287" s="238" t="s">
        <v>140</v>
      </c>
      <c r="L287" s="45"/>
      <c r="M287" s="243" t="s">
        <v>1</v>
      </c>
      <c r="N287" s="244" t="s">
        <v>44</v>
      </c>
      <c r="O287" s="92"/>
      <c r="P287" s="245">
        <f>O287*H287</f>
        <v>0</v>
      </c>
      <c r="Q287" s="245">
        <v>0</v>
      </c>
      <c r="R287" s="245">
        <f>Q287*H287</f>
        <v>0</v>
      </c>
      <c r="S287" s="245">
        <v>0</v>
      </c>
      <c r="T287" s="24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7" t="s">
        <v>228</v>
      </c>
      <c r="AT287" s="247" t="s">
        <v>136</v>
      </c>
      <c r="AU287" s="247" t="s">
        <v>89</v>
      </c>
      <c r="AY287" s="18" t="s">
        <v>134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8" t="s">
        <v>87</v>
      </c>
      <c r="BK287" s="248">
        <f>ROUND(I287*H287,2)</f>
        <v>0</v>
      </c>
      <c r="BL287" s="18" t="s">
        <v>228</v>
      </c>
      <c r="BM287" s="247" t="s">
        <v>425</v>
      </c>
    </row>
    <row r="288" s="13" customFormat="1">
      <c r="A288" s="13"/>
      <c r="B288" s="249"/>
      <c r="C288" s="250"/>
      <c r="D288" s="251" t="s">
        <v>143</v>
      </c>
      <c r="E288" s="252" t="s">
        <v>1</v>
      </c>
      <c r="F288" s="253" t="s">
        <v>426</v>
      </c>
      <c r="G288" s="250"/>
      <c r="H288" s="252" t="s">
        <v>1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9" t="s">
        <v>143</v>
      </c>
      <c r="AU288" s="259" t="s">
        <v>89</v>
      </c>
      <c r="AV288" s="13" t="s">
        <v>87</v>
      </c>
      <c r="AW288" s="13" t="s">
        <v>34</v>
      </c>
      <c r="AX288" s="13" t="s">
        <v>79</v>
      </c>
      <c r="AY288" s="259" t="s">
        <v>134</v>
      </c>
    </row>
    <row r="289" s="14" customFormat="1">
      <c r="A289" s="14"/>
      <c r="B289" s="260"/>
      <c r="C289" s="261"/>
      <c r="D289" s="251" t="s">
        <v>143</v>
      </c>
      <c r="E289" s="262" t="s">
        <v>1</v>
      </c>
      <c r="F289" s="263" t="s">
        <v>427</v>
      </c>
      <c r="G289" s="261"/>
      <c r="H289" s="264">
        <v>3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0" t="s">
        <v>143</v>
      </c>
      <c r="AU289" s="270" t="s">
        <v>89</v>
      </c>
      <c r="AV289" s="14" t="s">
        <v>89</v>
      </c>
      <c r="AW289" s="14" t="s">
        <v>34</v>
      </c>
      <c r="AX289" s="14" t="s">
        <v>87</v>
      </c>
      <c r="AY289" s="270" t="s">
        <v>134</v>
      </c>
    </row>
    <row r="290" s="2" customFormat="1" ht="16.5" customHeight="1">
      <c r="A290" s="39"/>
      <c r="B290" s="40"/>
      <c r="C290" s="236" t="s">
        <v>428</v>
      </c>
      <c r="D290" s="236" t="s">
        <v>136</v>
      </c>
      <c r="E290" s="237" t="s">
        <v>429</v>
      </c>
      <c r="F290" s="238" t="s">
        <v>430</v>
      </c>
      <c r="G290" s="239" t="s">
        <v>202</v>
      </c>
      <c r="H290" s="240">
        <v>7</v>
      </c>
      <c r="I290" s="241"/>
      <c r="J290" s="242">
        <f>ROUND(I290*H290,2)</f>
        <v>0</v>
      </c>
      <c r="K290" s="238" t="s">
        <v>140</v>
      </c>
      <c r="L290" s="45"/>
      <c r="M290" s="243" t="s">
        <v>1</v>
      </c>
      <c r="N290" s="244" t="s">
        <v>44</v>
      </c>
      <c r="O290" s="92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228</v>
      </c>
      <c r="AT290" s="247" t="s">
        <v>136</v>
      </c>
      <c r="AU290" s="247" t="s">
        <v>89</v>
      </c>
      <c r="AY290" s="18" t="s">
        <v>134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87</v>
      </c>
      <c r="BK290" s="248">
        <f>ROUND(I290*H290,2)</f>
        <v>0</v>
      </c>
      <c r="BL290" s="18" t="s">
        <v>228</v>
      </c>
      <c r="BM290" s="247" t="s">
        <v>431</v>
      </c>
    </row>
    <row r="291" s="13" customFormat="1">
      <c r="A291" s="13"/>
      <c r="B291" s="249"/>
      <c r="C291" s="250"/>
      <c r="D291" s="251" t="s">
        <v>143</v>
      </c>
      <c r="E291" s="252" t="s">
        <v>1</v>
      </c>
      <c r="F291" s="253" t="s">
        <v>432</v>
      </c>
      <c r="G291" s="250"/>
      <c r="H291" s="252" t="s">
        <v>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9" t="s">
        <v>143</v>
      </c>
      <c r="AU291" s="259" t="s">
        <v>89</v>
      </c>
      <c r="AV291" s="13" t="s">
        <v>87</v>
      </c>
      <c r="AW291" s="13" t="s">
        <v>34</v>
      </c>
      <c r="AX291" s="13" t="s">
        <v>79</v>
      </c>
      <c r="AY291" s="259" t="s">
        <v>134</v>
      </c>
    </row>
    <row r="292" s="14" customFormat="1">
      <c r="A292" s="14"/>
      <c r="B292" s="260"/>
      <c r="C292" s="261"/>
      <c r="D292" s="251" t="s">
        <v>143</v>
      </c>
      <c r="E292" s="262" t="s">
        <v>1</v>
      </c>
      <c r="F292" s="263" t="s">
        <v>433</v>
      </c>
      <c r="G292" s="261"/>
      <c r="H292" s="264">
        <v>7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143</v>
      </c>
      <c r="AU292" s="270" t="s">
        <v>89</v>
      </c>
      <c r="AV292" s="14" t="s">
        <v>89</v>
      </c>
      <c r="AW292" s="14" t="s">
        <v>34</v>
      </c>
      <c r="AX292" s="14" t="s">
        <v>87</v>
      </c>
      <c r="AY292" s="270" t="s">
        <v>134</v>
      </c>
    </row>
    <row r="293" s="2" customFormat="1" ht="16.5" customHeight="1">
      <c r="A293" s="39"/>
      <c r="B293" s="40"/>
      <c r="C293" s="282" t="s">
        <v>434</v>
      </c>
      <c r="D293" s="282" t="s">
        <v>207</v>
      </c>
      <c r="E293" s="283" t="s">
        <v>435</v>
      </c>
      <c r="F293" s="284" t="s">
        <v>436</v>
      </c>
      <c r="G293" s="285" t="s">
        <v>196</v>
      </c>
      <c r="H293" s="286">
        <v>0.0030000000000000001</v>
      </c>
      <c r="I293" s="287"/>
      <c r="J293" s="288">
        <f>ROUND(I293*H293,2)</f>
        <v>0</v>
      </c>
      <c r="K293" s="284" t="s">
        <v>140</v>
      </c>
      <c r="L293" s="289"/>
      <c r="M293" s="290" t="s">
        <v>1</v>
      </c>
      <c r="N293" s="291" t="s">
        <v>44</v>
      </c>
      <c r="O293" s="92"/>
      <c r="P293" s="245">
        <f>O293*H293</f>
        <v>0</v>
      </c>
      <c r="Q293" s="245">
        <v>1</v>
      </c>
      <c r="R293" s="245">
        <f>Q293*H293</f>
        <v>0.0030000000000000001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331</v>
      </c>
      <c r="AT293" s="247" t="s">
        <v>207</v>
      </c>
      <c r="AU293" s="247" t="s">
        <v>89</v>
      </c>
      <c r="AY293" s="18" t="s">
        <v>134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87</v>
      </c>
      <c r="BK293" s="248">
        <f>ROUND(I293*H293,2)</f>
        <v>0</v>
      </c>
      <c r="BL293" s="18" t="s">
        <v>228</v>
      </c>
      <c r="BM293" s="247" t="s">
        <v>437</v>
      </c>
    </row>
    <row r="294" s="13" customFormat="1">
      <c r="A294" s="13"/>
      <c r="B294" s="249"/>
      <c r="C294" s="250"/>
      <c r="D294" s="251" t="s">
        <v>143</v>
      </c>
      <c r="E294" s="252" t="s">
        <v>1</v>
      </c>
      <c r="F294" s="253" t="s">
        <v>438</v>
      </c>
      <c r="G294" s="250"/>
      <c r="H294" s="252" t="s">
        <v>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9" t="s">
        <v>143</v>
      </c>
      <c r="AU294" s="259" t="s">
        <v>89</v>
      </c>
      <c r="AV294" s="13" t="s">
        <v>87</v>
      </c>
      <c r="AW294" s="13" t="s">
        <v>34</v>
      </c>
      <c r="AX294" s="13" t="s">
        <v>79</v>
      </c>
      <c r="AY294" s="259" t="s">
        <v>134</v>
      </c>
    </row>
    <row r="295" s="13" customFormat="1">
      <c r="A295" s="13"/>
      <c r="B295" s="249"/>
      <c r="C295" s="250"/>
      <c r="D295" s="251" t="s">
        <v>143</v>
      </c>
      <c r="E295" s="252" t="s">
        <v>1</v>
      </c>
      <c r="F295" s="253" t="s">
        <v>439</v>
      </c>
      <c r="G295" s="250"/>
      <c r="H295" s="252" t="s">
        <v>1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9" t="s">
        <v>143</v>
      </c>
      <c r="AU295" s="259" t="s">
        <v>89</v>
      </c>
      <c r="AV295" s="13" t="s">
        <v>87</v>
      </c>
      <c r="AW295" s="13" t="s">
        <v>34</v>
      </c>
      <c r="AX295" s="13" t="s">
        <v>79</v>
      </c>
      <c r="AY295" s="259" t="s">
        <v>134</v>
      </c>
    </row>
    <row r="296" s="14" customFormat="1">
      <c r="A296" s="14"/>
      <c r="B296" s="260"/>
      <c r="C296" s="261"/>
      <c r="D296" s="251" t="s">
        <v>143</v>
      </c>
      <c r="E296" s="262" t="s">
        <v>1</v>
      </c>
      <c r="F296" s="263" t="s">
        <v>440</v>
      </c>
      <c r="G296" s="261"/>
      <c r="H296" s="264">
        <v>0.001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0" t="s">
        <v>143</v>
      </c>
      <c r="AU296" s="270" t="s">
        <v>89</v>
      </c>
      <c r="AV296" s="14" t="s">
        <v>89</v>
      </c>
      <c r="AW296" s="14" t="s">
        <v>34</v>
      </c>
      <c r="AX296" s="14" t="s">
        <v>79</v>
      </c>
      <c r="AY296" s="270" t="s">
        <v>134</v>
      </c>
    </row>
    <row r="297" s="13" customFormat="1">
      <c r="A297" s="13"/>
      <c r="B297" s="249"/>
      <c r="C297" s="250"/>
      <c r="D297" s="251" t="s">
        <v>143</v>
      </c>
      <c r="E297" s="252" t="s">
        <v>1</v>
      </c>
      <c r="F297" s="253" t="s">
        <v>441</v>
      </c>
      <c r="G297" s="250"/>
      <c r="H297" s="252" t="s">
        <v>1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9" t="s">
        <v>143</v>
      </c>
      <c r="AU297" s="259" t="s">
        <v>89</v>
      </c>
      <c r="AV297" s="13" t="s">
        <v>87</v>
      </c>
      <c r="AW297" s="13" t="s">
        <v>34</v>
      </c>
      <c r="AX297" s="13" t="s">
        <v>79</v>
      </c>
      <c r="AY297" s="259" t="s">
        <v>134</v>
      </c>
    </row>
    <row r="298" s="14" customFormat="1">
      <c r="A298" s="14"/>
      <c r="B298" s="260"/>
      <c r="C298" s="261"/>
      <c r="D298" s="251" t="s">
        <v>143</v>
      </c>
      <c r="E298" s="262" t="s">
        <v>1</v>
      </c>
      <c r="F298" s="263" t="s">
        <v>442</v>
      </c>
      <c r="G298" s="261"/>
      <c r="H298" s="264">
        <v>0.002</v>
      </c>
      <c r="I298" s="265"/>
      <c r="J298" s="261"/>
      <c r="K298" s="261"/>
      <c r="L298" s="266"/>
      <c r="M298" s="267"/>
      <c r="N298" s="268"/>
      <c r="O298" s="268"/>
      <c r="P298" s="268"/>
      <c r="Q298" s="268"/>
      <c r="R298" s="268"/>
      <c r="S298" s="268"/>
      <c r="T298" s="26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0" t="s">
        <v>143</v>
      </c>
      <c r="AU298" s="270" t="s">
        <v>89</v>
      </c>
      <c r="AV298" s="14" t="s">
        <v>89</v>
      </c>
      <c r="AW298" s="14" t="s">
        <v>34</v>
      </c>
      <c r="AX298" s="14" t="s">
        <v>79</v>
      </c>
      <c r="AY298" s="270" t="s">
        <v>134</v>
      </c>
    </row>
    <row r="299" s="15" customFormat="1">
      <c r="A299" s="15"/>
      <c r="B299" s="271"/>
      <c r="C299" s="272"/>
      <c r="D299" s="251" t="s">
        <v>143</v>
      </c>
      <c r="E299" s="273" t="s">
        <v>1</v>
      </c>
      <c r="F299" s="274" t="s">
        <v>157</v>
      </c>
      <c r="G299" s="272"/>
      <c r="H299" s="275">
        <v>0.0030000000000000001</v>
      </c>
      <c r="I299" s="276"/>
      <c r="J299" s="272"/>
      <c r="K299" s="272"/>
      <c r="L299" s="277"/>
      <c r="M299" s="278"/>
      <c r="N299" s="279"/>
      <c r="O299" s="279"/>
      <c r="P299" s="279"/>
      <c r="Q299" s="279"/>
      <c r="R299" s="279"/>
      <c r="S299" s="279"/>
      <c r="T299" s="28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1" t="s">
        <v>143</v>
      </c>
      <c r="AU299" s="281" t="s">
        <v>89</v>
      </c>
      <c r="AV299" s="15" t="s">
        <v>141</v>
      </c>
      <c r="AW299" s="15" t="s">
        <v>34</v>
      </c>
      <c r="AX299" s="15" t="s">
        <v>87</v>
      </c>
      <c r="AY299" s="281" t="s">
        <v>134</v>
      </c>
    </row>
    <row r="300" s="2" customFormat="1" ht="16.5" customHeight="1">
      <c r="A300" s="39"/>
      <c r="B300" s="40"/>
      <c r="C300" s="236" t="s">
        <v>443</v>
      </c>
      <c r="D300" s="236" t="s">
        <v>136</v>
      </c>
      <c r="E300" s="237" t="s">
        <v>444</v>
      </c>
      <c r="F300" s="238" t="s">
        <v>445</v>
      </c>
      <c r="G300" s="239" t="s">
        <v>202</v>
      </c>
      <c r="H300" s="240">
        <v>3</v>
      </c>
      <c r="I300" s="241"/>
      <c r="J300" s="242">
        <f>ROUND(I300*H300,2)</f>
        <v>0</v>
      </c>
      <c r="K300" s="238" t="s">
        <v>140</v>
      </c>
      <c r="L300" s="45"/>
      <c r="M300" s="243" t="s">
        <v>1</v>
      </c>
      <c r="N300" s="244" t="s">
        <v>44</v>
      </c>
      <c r="O300" s="92"/>
      <c r="P300" s="245">
        <f>O300*H300</f>
        <v>0</v>
      </c>
      <c r="Q300" s="245">
        <v>0.00040000000000000002</v>
      </c>
      <c r="R300" s="245">
        <f>Q300*H300</f>
        <v>0.0012000000000000001</v>
      </c>
      <c r="S300" s="245">
        <v>0</v>
      </c>
      <c r="T300" s="24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7" t="s">
        <v>228</v>
      </c>
      <c r="AT300" s="247" t="s">
        <v>136</v>
      </c>
      <c r="AU300" s="247" t="s">
        <v>89</v>
      </c>
      <c r="AY300" s="18" t="s">
        <v>134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8" t="s">
        <v>87</v>
      </c>
      <c r="BK300" s="248">
        <f>ROUND(I300*H300,2)</f>
        <v>0</v>
      </c>
      <c r="BL300" s="18" t="s">
        <v>228</v>
      </c>
      <c r="BM300" s="247" t="s">
        <v>446</v>
      </c>
    </row>
    <row r="301" s="13" customFormat="1">
      <c r="A301" s="13"/>
      <c r="B301" s="249"/>
      <c r="C301" s="250"/>
      <c r="D301" s="251" t="s">
        <v>143</v>
      </c>
      <c r="E301" s="252" t="s">
        <v>1</v>
      </c>
      <c r="F301" s="253" t="s">
        <v>426</v>
      </c>
      <c r="G301" s="250"/>
      <c r="H301" s="252" t="s">
        <v>1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9" t="s">
        <v>143</v>
      </c>
      <c r="AU301" s="259" t="s">
        <v>89</v>
      </c>
      <c r="AV301" s="13" t="s">
        <v>87</v>
      </c>
      <c r="AW301" s="13" t="s">
        <v>34</v>
      </c>
      <c r="AX301" s="13" t="s">
        <v>79</v>
      </c>
      <c r="AY301" s="259" t="s">
        <v>134</v>
      </c>
    </row>
    <row r="302" s="14" customFormat="1">
      <c r="A302" s="14"/>
      <c r="B302" s="260"/>
      <c r="C302" s="261"/>
      <c r="D302" s="251" t="s">
        <v>143</v>
      </c>
      <c r="E302" s="262" t="s">
        <v>1</v>
      </c>
      <c r="F302" s="263" t="s">
        <v>427</v>
      </c>
      <c r="G302" s="261"/>
      <c r="H302" s="264">
        <v>3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0" t="s">
        <v>143</v>
      </c>
      <c r="AU302" s="270" t="s">
        <v>89</v>
      </c>
      <c r="AV302" s="14" t="s">
        <v>89</v>
      </c>
      <c r="AW302" s="14" t="s">
        <v>34</v>
      </c>
      <c r="AX302" s="14" t="s">
        <v>87</v>
      </c>
      <c r="AY302" s="270" t="s">
        <v>134</v>
      </c>
    </row>
    <row r="303" s="2" customFormat="1" ht="16.5" customHeight="1">
      <c r="A303" s="39"/>
      <c r="B303" s="40"/>
      <c r="C303" s="236" t="s">
        <v>447</v>
      </c>
      <c r="D303" s="236" t="s">
        <v>136</v>
      </c>
      <c r="E303" s="237" t="s">
        <v>448</v>
      </c>
      <c r="F303" s="238" t="s">
        <v>449</v>
      </c>
      <c r="G303" s="239" t="s">
        <v>202</v>
      </c>
      <c r="H303" s="240">
        <v>7</v>
      </c>
      <c r="I303" s="241"/>
      <c r="J303" s="242">
        <f>ROUND(I303*H303,2)</f>
        <v>0</v>
      </c>
      <c r="K303" s="238" t="s">
        <v>140</v>
      </c>
      <c r="L303" s="45"/>
      <c r="M303" s="243" t="s">
        <v>1</v>
      </c>
      <c r="N303" s="244" t="s">
        <v>44</v>
      </c>
      <c r="O303" s="92"/>
      <c r="P303" s="245">
        <f>O303*H303</f>
        <v>0</v>
      </c>
      <c r="Q303" s="245">
        <v>0.00040000000000000002</v>
      </c>
      <c r="R303" s="245">
        <f>Q303*H303</f>
        <v>0.0028</v>
      </c>
      <c r="S303" s="245">
        <v>0</v>
      </c>
      <c r="T303" s="24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7" t="s">
        <v>228</v>
      </c>
      <c r="AT303" s="247" t="s">
        <v>136</v>
      </c>
      <c r="AU303" s="247" t="s">
        <v>89</v>
      </c>
      <c r="AY303" s="18" t="s">
        <v>134</v>
      </c>
      <c r="BE303" s="248">
        <f>IF(N303="základní",J303,0)</f>
        <v>0</v>
      </c>
      <c r="BF303" s="248">
        <f>IF(N303="snížená",J303,0)</f>
        <v>0</v>
      </c>
      <c r="BG303" s="248">
        <f>IF(N303="zákl. přenesená",J303,0)</f>
        <v>0</v>
      </c>
      <c r="BH303" s="248">
        <f>IF(N303="sníž. přenesená",J303,0)</f>
        <v>0</v>
      </c>
      <c r="BI303" s="248">
        <f>IF(N303="nulová",J303,0)</f>
        <v>0</v>
      </c>
      <c r="BJ303" s="18" t="s">
        <v>87</v>
      </c>
      <c r="BK303" s="248">
        <f>ROUND(I303*H303,2)</f>
        <v>0</v>
      </c>
      <c r="BL303" s="18" t="s">
        <v>228</v>
      </c>
      <c r="BM303" s="247" t="s">
        <v>450</v>
      </c>
    </row>
    <row r="304" s="13" customFormat="1">
      <c r="A304" s="13"/>
      <c r="B304" s="249"/>
      <c r="C304" s="250"/>
      <c r="D304" s="251" t="s">
        <v>143</v>
      </c>
      <c r="E304" s="252" t="s">
        <v>1</v>
      </c>
      <c r="F304" s="253" t="s">
        <v>432</v>
      </c>
      <c r="G304" s="250"/>
      <c r="H304" s="252" t="s">
        <v>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143</v>
      </c>
      <c r="AU304" s="259" t="s">
        <v>89</v>
      </c>
      <c r="AV304" s="13" t="s">
        <v>87</v>
      </c>
      <c r="AW304" s="13" t="s">
        <v>34</v>
      </c>
      <c r="AX304" s="13" t="s">
        <v>79</v>
      </c>
      <c r="AY304" s="259" t="s">
        <v>134</v>
      </c>
    </row>
    <row r="305" s="14" customFormat="1">
      <c r="A305" s="14"/>
      <c r="B305" s="260"/>
      <c r="C305" s="261"/>
      <c r="D305" s="251" t="s">
        <v>143</v>
      </c>
      <c r="E305" s="262" t="s">
        <v>1</v>
      </c>
      <c r="F305" s="263" t="s">
        <v>433</v>
      </c>
      <c r="G305" s="261"/>
      <c r="H305" s="264">
        <v>7</v>
      </c>
      <c r="I305" s="265"/>
      <c r="J305" s="261"/>
      <c r="K305" s="261"/>
      <c r="L305" s="266"/>
      <c r="M305" s="267"/>
      <c r="N305" s="268"/>
      <c r="O305" s="268"/>
      <c r="P305" s="268"/>
      <c r="Q305" s="268"/>
      <c r="R305" s="268"/>
      <c r="S305" s="268"/>
      <c r="T305" s="26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0" t="s">
        <v>143</v>
      </c>
      <c r="AU305" s="270" t="s">
        <v>89</v>
      </c>
      <c r="AV305" s="14" t="s">
        <v>89</v>
      </c>
      <c r="AW305" s="14" t="s">
        <v>34</v>
      </c>
      <c r="AX305" s="14" t="s">
        <v>87</v>
      </c>
      <c r="AY305" s="270" t="s">
        <v>134</v>
      </c>
    </row>
    <row r="306" s="2" customFormat="1" ht="21.75" customHeight="1">
      <c r="A306" s="39"/>
      <c r="B306" s="40"/>
      <c r="C306" s="282" t="s">
        <v>451</v>
      </c>
      <c r="D306" s="282" t="s">
        <v>207</v>
      </c>
      <c r="E306" s="283" t="s">
        <v>452</v>
      </c>
      <c r="F306" s="284" t="s">
        <v>453</v>
      </c>
      <c r="G306" s="285" t="s">
        <v>202</v>
      </c>
      <c r="H306" s="286">
        <v>12</v>
      </c>
      <c r="I306" s="287"/>
      <c r="J306" s="288">
        <f>ROUND(I306*H306,2)</f>
        <v>0</v>
      </c>
      <c r="K306" s="284" t="s">
        <v>140</v>
      </c>
      <c r="L306" s="289"/>
      <c r="M306" s="290" t="s">
        <v>1</v>
      </c>
      <c r="N306" s="291" t="s">
        <v>44</v>
      </c>
      <c r="O306" s="92"/>
      <c r="P306" s="245">
        <f>O306*H306</f>
        <v>0</v>
      </c>
      <c r="Q306" s="245">
        <v>0.001</v>
      </c>
      <c r="R306" s="245">
        <f>Q306*H306</f>
        <v>0.012</v>
      </c>
      <c r="S306" s="245">
        <v>0</v>
      </c>
      <c r="T306" s="24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331</v>
      </c>
      <c r="AT306" s="247" t="s">
        <v>207</v>
      </c>
      <c r="AU306" s="247" t="s">
        <v>89</v>
      </c>
      <c r="AY306" s="18" t="s">
        <v>134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87</v>
      </c>
      <c r="BK306" s="248">
        <f>ROUND(I306*H306,2)</f>
        <v>0</v>
      </c>
      <c r="BL306" s="18" t="s">
        <v>228</v>
      </c>
      <c r="BM306" s="247" t="s">
        <v>454</v>
      </c>
    </row>
    <row r="307" s="13" customFormat="1">
      <c r="A307" s="13"/>
      <c r="B307" s="249"/>
      <c r="C307" s="250"/>
      <c r="D307" s="251" t="s">
        <v>143</v>
      </c>
      <c r="E307" s="252" t="s">
        <v>1</v>
      </c>
      <c r="F307" s="253" t="s">
        <v>438</v>
      </c>
      <c r="G307" s="250"/>
      <c r="H307" s="252" t="s">
        <v>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9" t="s">
        <v>143</v>
      </c>
      <c r="AU307" s="259" t="s">
        <v>89</v>
      </c>
      <c r="AV307" s="13" t="s">
        <v>87</v>
      </c>
      <c r="AW307" s="13" t="s">
        <v>34</v>
      </c>
      <c r="AX307" s="13" t="s">
        <v>79</v>
      </c>
      <c r="AY307" s="259" t="s">
        <v>134</v>
      </c>
    </row>
    <row r="308" s="13" customFormat="1">
      <c r="A308" s="13"/>
      <c r="B308" s="249"/>
      <c r="C308" s="250"/>
      <c r="D308" s="251" t="s">
        <v>143</v>
      </c>
      <c r="E308" s="252" t="s">
        <v>1</v>
      </c>
      <c r="F308" s="253" t="s">
        <v>439</v>
      </c>
      <c r="G308" s="250"/>
      <c r="H308" s="252" t="s">
        <v>1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9" t="s">
        <v>143</v>
      </c>
      <c r="AU308" s="259" t="s">
        <v>89</v>
      </c>
      <c r="AV308" s="13" t="s">
        <v>87</v>
      </c>
      <c r="AW308" s="13" t="s">
        <v>34</v>
      </c>
      <c r="AX308" s="13" t="s">
        <v>79</v>
      </c>
      <c r="AY308" s="259" t="s">
        <v>134</v>
      </c>
    </row>
    <row r="309" s="14" customFormat="1">
      <c r="A309" s="14"/>
      <c r="B309" s="260"/>
      <c r="C309" s="261"/>
      <c r="D309" s="251" t="s">
        <v>143</v>
      </c>
      <c r="E309" s="262" t="s">
        <v>1</v>
      </c>
      <c r="F309" s="263" t="s">
        <v>455</v>
      </c>
      <c r="G309" s="261"/>
      <c r="H309" s="264">
        <v>3.4500000000000002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143</v>
      </c>
      <c r="AU309" s="270" t="s">
        <v>89</v>
      </c>
      <c r="AV309" s="14" t="s">
        <v>89</v>
      </c>
      <c r="AW309" s="14" t="s">
        <v>34</v>
      </c>
      <c r="AX309" s="14" t="s">
        <v>79</v>
      </c>
      <c r="AY309" s="270" t="s">
        <v>134</v>
      </c>
    </row>
    <row r="310" s="13" customFormat="1">
      <c r="A310" s="13"/>
      <c r="B310" s="249"/>
      <c r="C310" s="250"/>
      <c r="D310" s="251" t="s">
        <v>143</v>
      </c>
      <c r="E310" s="252" t="s">
        <v>1</v>
      </c>
      <c r="F310" s="253" t="s">
        <v>441</v>
      </c>
      <c r="G310" s="250"/>
      <c r="H310" s="252" t="s">
        <v>1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9" t="s">
        <v>143</v>
      </c>
      <c r="AU310" s="259" t="s">
        <v>89</v>
      </c>
      <c r="AV310" s="13" t="s">
        <v>87</v>
      </c>
      <c r="AW310" s="13" t="s">
        <v>34</v>
      </c>
      <c r="AX310" s="13" t="s">
        <v>79</v>
      </c>
      <c r="AY310" s="259" t="s">
        <v>134</v>
      </c>
    </row>
    <row r="311" s="14" customFormat="1">
      <c r="A311" s="14"/>
      <c r="B311" s="260"/>
      <c r="C311" s="261"/>
      <c r="D311" s="251" t="s">
        <v>143</v>
      </c>
      <c r="E311" s="262" t="s">
        <v>1</v>
      </c>
      <c r="F311" s="263" t="s">
        <v>456</v>
      </c>
      <c r="G311" s="261"/>
      <c r="H311" s="264">
        <v>8.4000000000000004</v>
      </c>
      <c r="I311" s="265"/>
      <c r="J311" s="261"/>
      <c r="K311" s="261"/>
      <c r="L311" s="266"/>
      <c r="M311" s="267"/>
      <c r="N311" s="268"/>
      <c r="O311" s="268"/>
      <c r="P311" s="268"/>
      <c r="Q311" s="268"/>
      <c r="R311" s="268"/>
      <c r="S311" s="268"/>
      <c r="T311" s="26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0" t="s">
        <v>143</v>
      </c>
      <c r="AU311" s="270" t="s">
        <v>89</v>
      </c>
      <c r="AV311" s="14" t="s">
        <v>89</v>
      </c>
      <c r="AW311" s="14" t="s">
        <v>34</v>
      </c>
      <c r="AX311" s="14" t="s">
        <v>79</v>
      </c>
      <c r="AY311" s="270" t="s">
        <v>134</v>
      </c>
    </row>
    <row r="312" s="14" customFormat="1">
      <c r="A312" s="14"/>
      <c r="B312" s="260"/>
      <c r="C312" s="261"/>
      <c r="D312" s="251" t="s">
        <v>143</v>
      </c>
      <c r="E312" s="262" t="s">
        <v>1</v>
      </c>
      <c r="F312" s="263" t="s">
        <v>457</v>
      </c>
      <c r="G312" s="261"/>
      <c r="H312" s="264">
        <v>0.14999999999999999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143</v>
      </c>
      <c r="AU312" s="270" t="s">
        <v>89</v>
      </c>
      <c r="AV312" s="14" t="s">
        <v>89</v>
      </c>
      <c r="AW312" s="14" t="s">
        <v>34</v>
      </c>
      <c r="AX312" s="14" t="s">
        <v>79</v>
      </c>
      <c r="AY312" s="270" t="s">
        <v>134</v>
      </c>
    </row>
    <row r="313" s="15" customFormat="1">
      <c r="A313" s="15"/>
      <c r="B313" s="271"/>
      <c r="C313" s="272"/>
      <c r="D313" s="251" t="s">
        <v>143</v>
      </c>
      <c r="E313" s="273" t="s">
        <v>1</v>
      </c>
      <c r="F313" s="274" t="s">
        <v>157</v>
      </c>
      <c r="G313" s="272"/>
      <c r="H313" s="275">
        <v>12.000000000000002</v>
      </c>
      <c r="I313" s="276"/>
      <c r="J313" s="272"/>
      <c r="K313" s="272"/>
      <c r="L313" s="277"/>
      <c r="M313" s="278"/>
      <c r="N313" s="279"/>
      <c r="O313" s="279"/>
      <c r="P313" s="279"/>
      <c r="Q313" s="279"/>
      <c r="R313" s="279"/>
      <c r="S313" s="279"/>
      <c r="T313" s="28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1" t="s">
        <v>143</v>
      </c>
      <c r="AU313" s="281" t="s">
        <v>89</v>
      </c>
      <c r="AV313" s="15" t="s">
        <v>141</v>
      </c>
      <c r="AW313" s="15" t="s">
        <v>34</v>
      </c>
      <c r="AX313" s="15" t="s">
        <v>87</v>
      </c>
      <c r="AY313" s="281" t="s">
        <v>134</v>
      </c>
    </row>
    <row r="314" s="2" customFormat="1" ht="16.5" customHeight="1">
      <c r="A314" s="39"/>
      <c r="B314" s="40"/>
      <c r="C314" s="236" t="s">
        <v>458</v>
      </c>
      <c r="D314" s="236" t="s">
        <v>136</v>
      </c>
      <c r="E314" s="237" t="s">
        <v>459</v>
      </c>
      <c r="F314" s="238" t="s">
        <v>460</v>
      </c>
      <c r="G314" s="239" t="s">
        <v>196</v>
      </c>
      <c r="H314" s="240">
        <v>0.019</v>
      </c>
      <c r="I314" s="241"/>
      <c r="J314" s="242">
        <f>ROUND(I314*H314,2)</f>
        <v>0</v>
      </c>
      <c r="K314" s="238" t="s">
        <v>140</v>
      </c>
      <c r="L314" s="45"/>
      <c r="M314" s="243" t="s">
        <v>1</v>
      </c>
      <c r="N314" s="244" t="s">
        <v>44</v>
      </c>
      <c r="O314" s="92"/>
      <c r="P314" s="245">
        <f>O314*H314</f>
        <v>0</v>
      </c>
      <c r="Q314" s="245">
        <v>0</v>
      </c>
      <c r="R314" s="245">
        <f>Q314*H314</f>
        <v>0</v>
      </c>
      <c r="S314" s="245">
        <v>0</v>
      </c>
      <c r="T314" s="246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7" t="s">
        <v>228</v>
      </c>
      <c r="AT314" s="247" t="s">
        <v>136</v>
      </c>
      <c r="AU314" s="247" t="s">
        <v>89</v>
      </c>
      <c r="AY314" s="18" t="s">
        <v>134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18" t="s">
        <v>87</v>
      </c>
      <c r="BK314" s="248">
        <f>ROUND(I314*H314,2)</f>
        <v>0</v>
      </c>
      <c r="BL314" s="18" t="s">
        <v>228</v>
      </c>
      <c r="BM314" s="247" t="s">
        <v>461</v>
      </c>
    </row>
    <row r="315" s="12" customFormat="1" ht="22.8" customHeight="1">
      <c r="A315" s="12"/>
      <c r="B315" s="220"/>
      <c r="C315" s="221"/>
      <c r="D315" s="222" t="s">
        <v>78</v>
      </c>
      <c r="E315" s="234" t="s">
        <v>462</v>
      </c>
      <c r="F315" s="234" t="s">
        <v>463</v>
      </c>
      <c r="G315" s="221"/>
      <c r="H315" s="221"/>
      <c r="I315" s="224"/>
      <c r="J315" s="235">
        <f>BK315</f>
        <v>0</v>
      </c>
      <c r="K315" s="221"/>
      <c r="L315" s="226"/>
      <c r="M315" s="227"/>
      <c r="N315" s="228"/>
      <c r="O315" s="228"/>
      <c r="P315" s="229">
        <f>SUM(P316:P322)</f>
        <v>0</v>
      </c>
      <c r="Q315" s="228"/>
      <c r="R315" s="229">
        <f>SUM(R316:R322)</f>
        <v>0.042300000000000004</v>
      </c>
      <c r="S315" s="228"/>
      <c r="T315" s="230">
        <f>SUM(T316:T322)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31" t="s">
        <v>89</v>
      </c>
      <c r="AT315" s="232" t="s">
        <v>78</v>
      </c>
      <c r="AU315" s="232" t="s">
        <v>87</v>
      </c>
      <c r="AY315" s="231" t="s">
        <v>134</v>
      </c>
      <c r="BK315" s="233">
        <f>SUM(BK316:BK322)</f>
        <v>0</v>
      </c>
    </row>
    <row r="316" s="2" customFormat="1" ht="16.5" customHeight="1">
      <c r="A316" s="39"/>
      <c r="B316" s="40"/>
      <c r="C316" s="236" t="s">
        <v>464</v>
      </c>
      <c r="D316" s="236" t="s">
        <v>136</v>
      </c>
      <c r="E316" s="237" t="s">
        <v>465</v>
      </c>
      <c r="F316" s="238" t="s">
        <v>466</v>
      </c>
      <c r="G316" s="239" t="s">
        <v>202</v>
      </c>
      <c r="H316" s="240">
        <v>6</v>
      </c>
      <c r="I316" s="241"/>
      <c r="J316" s="242">
        <f>ROUND(I316*H316,2)</f>
        <v>0</v>
      </c>
      <c r="K316" s="238" t="s">
        <v>140</v>
      </c>
      <c r="L316" s="45"/>
      <c r="M316" s="243" t="s">
        <v>1</v>
      </c>
      <c r="N316" s="244" t="s">
        <v>44</v>
      </c>
      <c r="O316" s="92"/>
      <c r="P316" s="245">
        <f>O316*H316</f>
        <v>0</v>
      </c>
      <c r="Q316" s="245">
        <v>0.0060000000000000001</v>
      </c>
      <c r="R316" s="245">
        <f>Q316*H316</f>
        <v>0.036000000000000004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228</v>
      </c>
      <c r="AT316" s="247" t="s">
        <v>136</v>
      </c>
      <c r="AU316" s="247" t="s">
        <v>89</v>
      </c>
      <c r="AY316" s="18" t="s">
        <v>134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87</v>
      </c>
      <c r="BK316" s="248">
        <f>ROUND(I316*H316,2)</f>
        <v>0</v>
      </c>
      <c r="BL316" s="18" t="s">
        <v>228</v>
      </c>
      <c r="BM316" s="247" t="s">
        <v>467</v>
      </c>
    </row>
    <row r="317" s="13" customFormat="1">
      <c r="A317" s="13"/>
      <c r="B317" s="249"/>
      <c r="C317" s="250"/>
      <c r="D317" s="251" t="s">
        <v>143</v>
      </c>
      <c r="E317" s="252" t="s">
        <v>1</v>
      </c>
      <c r="F317" s="253" t="s">
        <v>468</v>
      </c>
      <c r="G317" s="250"/>
      <c r="H317" s="252" t="s">
        <v>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143</v>
      </c>
      <c r="AU317" s="259" t="s">
        <v>89</v>
      </c>
      <c r="AV317" s="13" t="s">
        <v>87</v>
      </c>
      <c r="AW317" s="13" t="s">
        <v>34</v>
      </c>
      <c r="AX317" s="13" t="s">
        <v>79</v>
      </c>
      <c r="AY317" s="259" t="s">
        <v>134</v>
      </c>
    </row>
    <row r="318" s="14" customFormat="1">
      <c r="A318" s="14"/>
      <c r="B318" s="260"/>
      <c r="C318" s="261"/>
      <c r="D318" s="251" t="s">
        <v>143</v>
      </c>
      <c r="E318" s="262" t="s">
        <v>1</v>
      </c>
      <c r="F318" s="263" t="s">
        <v>469</v>
      </c>
      <c r="G318" s="261"/>
      <c r="H318" s="264">
        <v>6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143</v>
      </c>
      <c r="AU318" s="270" t="s">
        <v>89</v>
      </c>
      <c r="AV318" s="14" t="s">
        <v>89</v>
      </c>
      <c r="AW318" s="14" t="s">
        <v>34</v>
      </c>
      <c r="AX318" s="14" t="s">
        <v>87</v>
      </c>
      <c r="AY318" s="270" t="s">
        <v>134</v>
      </c>
    </row>
    <row r="319" s="2" customFormat="1" ht="16.5" customHeight="1">
      <c r="A319" s="39"/>
      <c r="B319" s="40"/>
      <c r="C319" s="282" t="s">
        <v>470</v>
      </c>
      <c r="D319" s="282" t="s">
        <v>207</v>
      </c>
      <c r="E319" s="283" t="s">
        <v>326</v>
      </c>
      <c r="F319" s="284" t="s">
        <v>327</v>
      </c>
      <c r="G319" s="285" t="s">
        <v>202</v>
      </c>
      <c r="H319" s="286">
        <v>7</v>
      </c>
      <c r="I319" s="287"/>
      <c r="J319" s="288">
        <f>ROUND(I319*H319,2)</f>
        <v>0</v>
      </c>
      <c r="K319" s="284" t="s">
        <v>140</v>
      </c>
      <c r="L319" s="289"/>
      <c r="M319" s="290" t="s">
        <v>1</v>
      </c>
      <c r="N319" s="291" t="s">
        <v>44</v>
      </c>
      <c r="O319" s="92"/>
      <c r="P319" s="245">
        <f>O319*H319</f>
        <v>0</v>
      </c>
      <c r="Q319" s="245">
        <v>0.00089999999999999998</v>
      </c>
      <c r="R319" s="245">
        <f>Q319*H319</f>
        <v>0.0063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180</v>
      </c>
      <c r="AT319" s="247" t="s">
        <v>207</v>
      </c>
      <c r="AU319" s="247" t="s">
        <v>89</v>
      </c>
      <c r="AY319" s="18" t="s">
        <v>134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87</v>
      </c>
      <c r="BK319" s="248">
        <f>ROUND(I319*H319,2)</f>
        <v>0</v>
      </c>
      <c r="BL319" s="18" t="s">
        <v>141</v>
      </c>
      <c r="BM319" s="247" t="s">
        <v>471</v>
      </c>
    </row>
    <row r="320" s="13" customFormat="1">
      <c r="A320" s="13"/>
      <c r="B320" s="249"/>
      <c r="C320" s="250"/>
      <c r="D320" s="251" t="s">
        <v>143</v>
      </c>
      <c r="E320" s="252" t="s">
        <v>1</v>
      </c>
      <c r="F320" s="253" t="s">
        <v>472</v>
      </c>
      <c r="G320" s="250"/>
      <c r="H320" s="252" t="s">
        <v>1</v>
      </c>
      <c r="I320" s="254"/>
      <c r="J320" s="250"/>
      <c r="K320" s="250"/>
      <c r="L320" s="255"/>
      <c r="M320" s="256"/>
      <c r="N320" s="257"/>
      <c r="O320" s="257"/>
      <c r="P320" s="257"/>
      <c r="Q320" s="257"/>
      <c r="R320" s="257"/>
      <c r="S320" s="257"/>
      <c r="T320" s="25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9" t="s">
        <v>143</v>
      </c>
      <c r="AU320" s="259" t="s">
        <v>89</v>
      </c>
      <c r="AV320" s="13" t="s">
        <v>87</v>
      </c>
      <c r="AW320" s="13" t="s">
        <v>34</v>
      </c>
      <c r="AX320" s="13" t="s">
        <v>79</v>
      </c>
      <c r="AY320" s="259" t="s">
        <v>134</v>
      </c>
    </row>
    <row r="321" s="14" customFormat="1">
      <c r="A321" s="14"/>
      <c r="B321" s="260"/>
      <c r="C321" s="261"/>
      <c r="D321" s="251" t="s">
        <v>143</v>
      </c>
      <c r="E321" s="262" t="s">
        <v>1</v>
      </c>
      <c r="F321" s="263" t="s">
        <v>297</v>
      </c>
      <c r="G321" s="261"/>
      <c r="H321" s="264">
        <v>7</v>
      </c>
      <c r="I321" s="265"/>
      <c r="J321" s="261"/>
      <c r="K321" s="261"/>
      <c r="L321" s="266"/>
      <c r="M321" s="267"/>
      <c r="N321" s="268"/>
      <c r="O321" s="268"/>
      <c r="P321" s="268"/>
      <c r="Q321" s="268"/>
      <c r="R321" s="268"/>
      <c r="S321" s="268"/>
      <c r="T321" s="26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0" t="s">
        <v>143</v>
      </c>
      <c r="AU321" s="270" t="s">
        <v>89</v>
      </c>
      <c r="AV321" s="14" t="s">
        <v>89</v>
      </c>
      <c r="AW321" s="14" t="s">
        <v>34</v>
      </c>
      <c r="AX321" s="14" t="s">
        <v>87</v>
      </c>
      <c r="AY321" s="270" t="s">
        <v>134</v>
      </c>
    </row>
    <row r="322" s="2" customFormat="1" ht="16.5" customHeight="1">
      <c r="A322" s="39"/>
      <c r="B322" s="40"/>
      <c r="C322" s="236" t="s">
        <v>473</v>
      </c>
      <c r="D322" s="236" t="s">
        <v>136</v>
      </c>
      <c r="E322" s="237" t="s">
        <v>474</v>
      </c>
      <c r="F322" s="238" t="s">
        <v>475</v>
      </c>
      <c r="G322" s="239" t="s">
        <v>196</v>
      </c>
      <c r="H322" s="240">
        <v>0.042000000000000003</v>
      </c>
      <c r="I322" s="241"/>
      <c r="J322" s="242">
        <f>ROUND(I322*H322,2)</f>
        <v>0</v>
      </c>
      <c r="K322" s="238" t="s">
        <v>140</v>
      </c>
      <c r="L322" s="45"/>
      <c r="M322" s="243" t="s">
        <v>1</v>
      </c>
      <c r="N322" s="244" t="s">
        <v>44</v>
      </c>
      <c r="O322" s="92"/>
      <c r="P322" s="245">
        <f>O322*H322</f>
        <v>0</v>
      </c>
      <c r="Q322" s="245">
        <v>0</v>
      </c>
      <c r="R322" s="245">
        <f>Q322*H322</f>
        <v>0</v>
      </c>
      <c r="S322" s="245">
        <v>0</v>
      </c>
      <c r="T322" s="24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7" t="s">
        <v>141</v>
      </c>
      <c r="AT322" s="247" t="s">
        <v>136</v>
      </c>
      <c r="AU322" s="247" t="s">
        <v>89</v>
      </c>
      <c r="AY322" s="18" t="s">
        <v>134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8" t="s">
        <v>87</v>
      </c>
      <c r="BK322" s="248">
        <f>ROUND(I322*H322,2)</f>
        <v>0</v>
      </c>
      <c r="BL322" s="18" t="s">
        <v>141</v>
      </c>
      <c r="BM322" s="247" t="s">
        <v>476</v>
      </c>
    </row>
    <row r="323" s="12" customFormat="1" ht="22.8" customHeight="1">
      <c r="A323" s="12"/>
      <c r="B323" s="220"/>
      <c r="C323" s="221"/>
      <c r="D323" s="222" t="s">
        <v>78</v>
      </c>
      <c r="E323" s="234" t="s">
        <v>477</v>
      </c>
      <c r="F323" s="234" t="s">
        <v>478</v>
      </c>
      <c r="G323" s="221"/>
      <c r="H323" s="221"/>
      <c r="I323" s="224"/>
      <c r="J323" s="235">
        <f>BK323</f>
        <v>0</v>
      </c>
      <c r="K323" s="221"/>
      <c r="L323" s="226"/>
      <c r="M323" s="227"/>
      <c r="N323" s="228"/>
      <c r="O323" s="228"/>
      <c r="P323" s="229">
        <f>SUM(P324:P347)</f>
        <v>0</v>
      </c>
      <c r="Q323" s="228"/>
      <c r="R323" s="229">
        <f>SUM(R324:R347)</f>
        <v>0.0096518099999999985</v>
      </c>
      <c r="S323" s="228"/>
      <c r="T323" s="230">
        <f>SUM(T324:T347)</f>
        <v>0.72499999999999998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31" t="s">
        <v>89</v>
      </c>
      <c r="AT323" s="232" t="s">
        <v>78</v>
      </c>
      <c r="AU323" s="232" t="s">
        <v>87</v>
      </c>
      <c r="AY323" s="231" t="s">
        <v>134</v>
      </c>
      <c r="BK323" s="233">
        <f>SUM(BK324:BK347)</f>
        <v>0</v>
      </c>
    </row>
    <row r="324" s="2" customFormat="1" ht="33" customHeight="1">
      <c r="A324" s="39"/>
      <c r="B324" s="40"/>
      <c r="C324" s="236" t="s">
        <v>479</v>
      </c>
      <c r="D324" s="236" t="s">
        <v>136</v>
      </c>
      <c r="E324" s="237" t="s">
        <v>480</v>
      </c>
      <c r="F324" s="238" t="s">
        <v>481</v>
      </c>
      <c r="G324" s="239" t="s">
        <v>284</v>
      </c>
      <c r="H324" s="240">
        <v>1</v>
      </c>
      <c r="I324" s="241"/>
      <c r="J324" s="242">
        <f>ROUND(I324*H324,2)</f>
        <v>0</v>
      </c>
      <c r="K324" s="238" t="s">
        <v>1</v>
      </c>
      <c r="L324" s="45"/>
      <c r="M324" s="243" t="s">
        <v>1</v>
      </c>
      <c r="N324" s="244" t="s">
        <v>44</v>
      </c>
      <c r="O324" s="92"/>
      <c r="P324" s="245">
        <f>O324*H324</f>
        <v>0</v>
      </c>
      <c r="Q324" s="245">
        <v>0</v>
      </c>
      <c r="R324" s="245">
        <f>Q324*H324</f>
        <v>0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228</v>
      </c>
      <c r="AT324" s="247" t="s">
        <v>136</v>
      </c>
      <c r="AU324" s="247" t="s">
        <v>89</v>
      </c>
      <c r="AY324" s="18" t="s">
        <v>134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87</v>
      </c>
      <c r="BK324" s="248">
        <f>ROUND(I324*H324,2)</f>
        <v>0</v>
      </c>
      <c r="BL324" s="18" t="s">
        <v>228</v>
      </c>
      <c r="BM324" s="247" t="s">
        <v>482</v>
      </c>
    </row>
    <row r="325" s="2" customFormat="1" ht="16.5" customHeight="1">
      <c r="A325" s="39"/>
      <c r="B325" s="40"/>
      <c r="C325" s="236" t="s">
        <v>483</v>
      </c>
      <c r="D325" s="236" t="s">
        <v>136</v>
      </c>
      <c r="E325" s="237" t="s">
        <v>484</v>
      </c>
      <c r="F325" s="238" t="s">
        <v>485</v>
      </c>
      <c r="G325" s="239" t="s">
        <v>202</v>
      </c>
      <c r="H325" s="240">
        <v>15</v>
      </c>
      <c r="I325" s="241"/>
      <c r="J325" s="242">
        <f>ROUND(I325*H325,2)</f>
        <v>0</v>
      </c>
      <c r="K325" s="238" t="s">
        <v>140</v>
      </c>
      <c r="L325" s="45"/>
      <c r="M325" s="243" t="s">
        <v>1</v>
      </c>
      <c r="N325" s="244" t="s">
        <v>44</v>
      </c>
      <c r="O325" s="92"/>
      <c r="P325" s="245">
        <f>O325*H325</f>
        <v>0</v>
      </c>
      <c r="Q325" s="245">
        <v>0</v>
      </c>
      <c r="R325" s="245">
        <f>Q325*H325</f>
        <v>0</v>
      </c>
      <c r="S325" s="245">
        <v>0.014999999999999999</v>
      </c>
      <c r="T325" s="246">
        <f>S325*H325</f>
        <v>0.22499999999999998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7" t="s">
        <v>228</v>
      </c>
      <c r="AT325" s="247" t="s">
        <v>136</v>
      </c>
      <c r="AU325" s="247" t="s">
        <v>89</v>
      </c>
      <c r="AY325" s="18" t="s">
        <v>134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8" t="s">
        <v>87</v>
      </c>
      <c r="BK325" s="248">
        <f>ROUND(I325*H325,2)</f>
        <v>0</v>
      </c>
      <c r="BL325" s="18" t="s">
        <v>228</v>
      </c>
      <c r="BM325" s="247" t="s">
        <v>486</v>
      </c>
    </row>
    <row r="326" s="2" customFormat="1" ht="16.5" customHeight="1">
      <c r="A326" s="39"/>
      <c r="B326" s="40"/>
      <c r="C326" s="236" t="s">
        <v>487</v>
      </c>
      <c r="D326" s="236" t="s">
        <v>136</v>
      </c>
      <c r="E326" s="237" t="s">
        <v>488</v>
      </c>
      <c r="F326" s="238" t="s">
        <v>489</v>
      </c>
      <c r="G326" s="239" t="s">
        <v>289</v>
      </c>
      <c r="H326" s="240">
        <v>1</v>
      </c>
      <c r="I326" s="241"/>
      <c r="J326" s="242">
        <f>ROUND(I326*H326,2)</f>
        <v>0</v>
      </c>
      <c r="K326" s="238" t="s">
        <v>1</v>
      </c>
      <c r="L326" s="45"/>
      <c r="M326" s="243" t="s">
        <v>1</v>
      </c>
      <c r="N326" s="244" t="s">
        <v>44</v>
      </c>
      <c r="O326" s="92"/>
      <c r="P326" s="245">
        <f>O326*H326</f>
        <v>0</v>
      </c>
      <c r="Q326" s="245">
        <v>0</v>
      </c>
      <c r="R326" s="245">
        <f>Q326*H326</f>
        <v>0</v>
      </c>
      <c r="S326" s="245">
        <v>0.5</v>
      </c>
      <c r="T326" s="246">
        <f>S326*H326</f>
        <v>0.5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7" t="s">
        <v>228</v>
      </c>
      <c r="AT326" s="247" t="s">
        <v>136</v>
      </c>
      <c r="AU326" s="247" t="s">
        <v>89</v>
      </c>
      <c r="AY326" s="18" t="s">
        <v>134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18" t="s">
        <v>87</v>
      </c>
      <c r="BK326" s="248">
        <f>ROUND(I326*H326,2)</f>
        <v>0</v>
      </c>
      <c r="BL326" s="18" t="s">
        <v>228</v>
      </c>
      <c r="BM326" s="247" t="s">
        <v>490</v>
      </c>
    </row>
    <row r="327" s="13" customFormat="1">
      <c r="A327" s="13"/>
      <c r="B327" s="249"/>
      <c r="C327" s="250"/>
      <c r="D327" s="251" t="s">
        <v>143</v>
      </c>
      <c r="E327" s="252" t="s">
        <v>1</v>
      </c>
      <c r="F327" s="253" t="s">
        <v>491</v>
      </c>
      <c r="G327" s="250"/>
      <c r="H327" s="252" t="s">
        <v>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9" t="s">
        <v>143</v>
      </c>
      <c r="AU327" s="259" t="s">
        <v>89</v>
      </c>
      <c r="AV327" s="13" t="s">
        <v>87</v>
      </c>
      <c r="AW327" s="13" t="s">
        <v>34</v>
      </c>
      <c r="AX327" s="13" t="s">
        <v>79</v>
      </c>
      <c r="AY327" s="259" t="s">
        <v>134</v>
      </c>
    </row>
    <row r="328" s="13" customFormat="1">
      <c r="A328" s="13"/>
      <c r="B328" s="249"/>
      <c r="C328" s="250"/>
      <c r="D328" s="251" t="s">
        <v>143</v>
      </c>
      <c r="E328" s="252" t="s">
        <v>1</v>
      </c>
      <c r="F328" s="253" t="s">
        <v>492</v>
      </c>
      <c r="G328" s="250"/>
      <c r="H328" s="252" t="s">
        <v>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9" t="s">
        <v>143</v>
      </c>
      <c r="AU328" s="259" t="s">
        <v>89</v>
      </c>
      <c r="AV328" s="13" t="s">
        <v>87</v>
      </c>
      <c r="AW328" s="13" t="s">
        <v>34</v>
      </c>
      <c r="AX328" s="13" t="s">
        <v>79</v>
      </c>
      <c r="AY328" s="259" t="s">
        <v>134</v>
      </c>
    </row>
    <row r="329" s="14" customFormat="1">
      <c r="A329" s="14"/>
      <c r="B329" s="260"/>
      <c r="C329" s="261"/>
      <c r="D329" s="251" t="s">
        <v>143</v>
      </c>
      <c r="E329" s="262" t="s">
        <v>1</v>
      </c>
      <c r="F329" s="263" t="s">
        <v>493</v>
      </c>
      <c r="G329" s="261"/>
      <c r="H329" s="264">
        <v>1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143</v>
      </c>
      <c r="AU329" s="270" t="s">
        <v>89</v>
      </c>
      <c r="AV329" s="14" t="s">
        <v>89</v>
      </c>
      <c r="AW329" s="14" t="s">
        <v>34</v>
      </c>
      <c r="AX329" s="14" t="s">
        <v>87</v>
      </c>
      <c r="AY329" s="270" t="s">
        <v>134</v>
      </c>
    </row>
    <row r="330" s="2" customFormat="1" ht="16.5" customHeight="1">
      <c r="A330" s="39"/>
      <c r="B330" s="40"/>
      <c r="C330" s="236" t="s">
        <v>494</v>
      </c>
      <c r="D330" s="236" t="s">
        <v>136</v>
      </c>
      <c r="E330" s="237" t="s">
        <v>495</v>
      </c>
      <c r="F330" s="238" t="s">
        <v>496</v>
      </c>
      <c r="G330" s="239" t="s">
        <v>202</v>
      </c>
      <c r="H330" s="240">
        <v>15</v>
      </c>
      <c r="I330" s="241"/>
      <c r="J330" s="242">
        <f>ROUND(I330*H330,2)</f>
        <v>0</v>
      </c>
      <c r="K330" s="238" t="s">
        <v>140</v>
      </c>
      <c r="L330" s="45"/>
      <c r="M330" s="243" t="s">
        <v>1</v>
      </c>
      <c r="N330" s="244" t="s">
        <v>44</v>
      </c>
      <c r="O330" s="92"/>
      <c r="P330" s="245">
        <f>O330*H330</f>
        <v>0</v>
      </c>
      <c r="Q330" s="245">
        <v>0</v>
      </c>
      <c r="R330" s="245">
        <f>Q330*H330</f>
        <v>0</v>
      </c>
      <c r="S330" s="245">
        <v>0</v>
      </c>
      <c r="T330" s="246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7" t="s">
        <v>228</v>
      </c>
      <c r="AT330" s="247" t="s">
        <v>136</v>
      </c>
      <c r="AU330" s="247" t="s">
        <v>89</v>
      </c>
      <c r="AY330" s="18" t="s">
        <v>134</v>
      </c>
      <c r="BE330" s="248">
        <f>IF(N330="základní",J330,0)</f>
        <v>0</v>
      </c>
      <c r="BF330" s="248">
        <f>IF(N330="snížená",J330,0)</f>
        <v>0</v>
      </c>
      <c r="BG330" s="248">
        <f>IF(N330="zákl. přenesená",J330,0)</f>
        <v>0</v>
      </c>
      <c r="BH330" s="248">
        <f>IF(N330="sníž. přenesená",J330,0)</f>
        <v>0</v>
      </c>
      <c r="BI330" s="248">
        <f>IF(N330="nulová",J330,0)</f>
        <v>0</v>
      </c>
      <c r="BJ330" s="18" t="s">
        <v>87</v>
      </c>
      <c r="BK330" s="248">
        <f>ROUND(I330*H330,2)</f>
        <v>0</v>
      </c>
      <c r="BL330" s="18" t="s">
        <v>228</v>
      </c>
      <c r="BM330" s="247" t="s">
        <v>497</v>
      </c>
    </row>
    <row r="331" s="13" customFormat="1">
      <c r="A331" s="13"/>
      <c r="B331" s="249"/>
      <c r="C331" s="250"/>
      <c r="D331" s="251" t="s">
        <v>143</v>
      </c>
      <c r="E331" s="252" t="s">
        <v>1</v>
      </c>
      <c r="F331" s="253" t="s">
        <v>498</v>
      </c>
      <c r="G331" s="250"/>
      <c r="H331" s="252" t="s">
        <v>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9" t="s">
        <v>143</v>
      </c>
      <c r="AU331" s="259" t="s">
        <v>89</v>
      </c>
      <c r="AV331" s="13" t="s">
        <v>87</v>
      </c>
      <c r="AW331" s="13" t="s">
        <v>34</v>
      </c>
      <c r="AX331" s="13" t="s">
        <v>79</v>
      </c>
      <c r="AY331" s="259" t="s">
        <v>134</v>
      </c>
    </row>
    <row r="332" s="14" customFormat="1">
      <c r="A332" s="14"/>
      <c r="B332" s="260"/>
      <c r="C332" s="261"/>
      <c r="D332" s="251" t="s">
        <v>143</v>
      </c>
      <c r="E332" s="262" t="s">
        <v>1</v>
      </c>
      <c r="F332" s="263" t="s">
        <v>499</v>
      </c>
      <c r="G332" s="261"/>
      <c r="H332" s="264">
        <v>15</v>
      </c>
      <c r="I332" s="265"/>
      <c r="J332" s="261"/>
      <c r="K332" s="261"/>
      <c r="L332" s="266"/>
      <c r="M332" s="267"/>
      <c r="N332" s="268"/>
      <c r="O332" s="268"/>
      <c r="P332" s="268"/>
      <c r="Q332" s="268"/>
      <c r="R332" s="268"/>
      <c r="S332" s="268"/>
      <c r="T332" s="26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0" t="s">
        <v>143</v>
      </c>
      <c r="AU332" s="270" t="s">
        <v>89</v>
      </c>
      <c r="AV332" s="14" t="s">
        <v>89</v>
      </c>
      <c r="AW332" s="14" t="s">
        <v>34</v>
      </c>
      <c r="AX332" s="14" t="s">
        <v>87</v>
      </c>
      <c r="AY332" s="270" t="s">
        <v>134</v>
      </c>
    </row>
    <row r="333" s="2" customFormat="1" ht="16.5" customHeight="1">
      <c r="A333" s="39"/>
      <c r="B333" s="40"/>
      <c r="C333" s="236" t="s">
        <v>500</v>
      </c>
      <c r="D333" s="236" t="s">
        <v>136</v>
      </c>
      <c r="E333" s="237" t="s">
        <v>501</v>
      </c>
      <c r="F333" s="238" t="s">
        <v>502</v>
      </c>
      <c r="G333" s="239" t="s">
        <v>139</v>
      </c>
      <c r="H333" s="240">
        <v>0.41299999999999998</v>
      </c>
      <c r="I333" s="241"/>
      <c r="J333" s="242">
        <f>ROUND(I333*H333,2)</f>
        <v>0</v>
      </c>
      <c r="K333" s="238" t="s">
        <v>140</v>
      </c>
      <c r="L333" s="45"/>
      <c r="M333" s="243" t="s">
        <v>1</v>
      </c>
      <c r="N333" s="244" t="s">
        <v>44</v>
      </c>
      <c r="O333" s="92"/>
      <c r="P333" s="245">
        <f>O333*H333</f>
        <v>0</v>
      </c>
      <c r="Q333" s="245">
        <v>0.023369999999999998</v>
      </c>
      <c r="R333" s="245">
        <f>Q333*H333</f>
        <v>0.0096518099999999985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228</v>
      </c>
      <c r="AT333" s="247" t="s">
        <v>136</v>
      </c>
      <c r="AU333" s="247" t="s">
        <v>89</v>
      </c>
      <c r="AY333" s="18" t="s">
        <v>134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87</v>
      </c>
      <c r="BK333" s="248">
        <f>ROUND(I333*H333,2)</f>
        <v>0</v>
      </c>
      <c r="BL333" s="18" t="s">
        <v>228</v>
      </c>
      <c r="BM333" s="247" t="s">
        <v>503</v>
      </c>
    </row>
    <row r="334" s="13" customFormat="1">
      <c r="A334" s="13"/>
      <c r="B334" s="249"/>
      <c r="C334" s="250"/>
      <c r="D334" s="251" t="s">
        <v>143</v>
      </c>
      <c r="E334" s="252" t="s">
        <v>1</v>
      </c>
      <c r="F334" s="253" t="s">
        <v>504</v>
      </c>
      <c r="G334" s="250"/>
      <c r="H334" s="252" t="s">
        <v>1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9" t="s">
        <v>143</v>
      </c>
      <c r="AU334" s="259" t="s">
        <v>89</v>
      </c>
      <c r="AV334" s="13" t="s">
        <v>87</v>
      </c>
      <c r="AW334" s="13" t="s">
        <v>34</v>
      </c>
      <c r="AX334" s="13" t="s">
        <v>79</v>
      </c>
      <c r="AY334" s="259" t="s">
        <v>134</v>
      </c>
    </row>
    <row r="335" s="14" customFormat="1">
      <c r="A335" s="14"/>
      <c r="B335" s="260"/>
      <c r="C335" s="261"/>
      <c r="D335" s="251" t="s">
        <v>143</v>
      </c>
      <c r="E335" s="262" t="s">
        <v>1</v>
      </c>
      <c r="F335" s="263" t="s">
        <v>505</v>
      </c>
      <c r="G335" s="261"/>
      <c r="H335" s="264">
        <v>0.41299999999999998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0" t="s">
        <v>143</v>
      </c>
      <c r="AU335" s="270" t="s">
        <v>89</v>
      </c>
      <c r="AV335" s="14" t="s">
        <v>89</v>
      </c>
      <c r="AW335" s="14" t="s">
        <v>34</v>
      </c>
      <c r="AX335" s="14" t="s">
        <v>87</v>
      </c>
      <c r="AY335" s="270" t="s">
        <v>134</v>
      </c>
    </row>
    <row r="336" s="2" customFormat="1" ht="16.5" customHeight="1">
      <c r="A336" s="39"/>
      <c r="B336" s="40"/>
      <c r="C336" s="236" t="s">
        <v>506</v>
      </c>
      <c r="D336" s="236" t="s">
        <v>136</v>
      </c>
      <c r="E336" s="237" t="s">
        <v>507</v>
      </c>
      <c r="F336" s="238" t="s">
        <v>508</v>
      </c>
      <c r="G336" s="239" t="s">
        <v>289</v>
      </c>
      <c r="H336" s="240">
        <v>1</v>
      </c>
      <c r="I336" s="241"/>
      <c r="J336" s="242">
        <f>ROUND(I336*H336,2)</f>
        <v>0</v>
      </c>
      <c r="K336" s="238" t="s">
        <v>1</v>
      </c>
      <c r="L336" s="45"/>
      <c r="M336" s="243" t="s">
        <v>1</v>
      </c>
      <c r="N336" s="244" t="s">
        <v>44</v>
      </c>
      <c r="O336" s="92"/>
      <c r="P336" s="245">
        <f>O336*H336</f>
        <v>0</v>
      </c>
      <c r="Q336" s="245">
        <v>0</v>
      </c>
      <c r="R336" s="245">
        <f>Q336*H336</f>
        <v>0</v>
      </c>
      <c r="S336" s="245">
        <v>0</v>
      </c>
      <c r="T336" s="24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7" t="s">
        <v>228</v>
      </c>
      <c r="AT336" s="247" t="s">
        <v>136</v>
      </c>
      <c r="AU336" s="247" t="s">
        <v>89</v>
      </c>
      <c r="AY336" s="18" t="s">
        <v>134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8" t="s">
        <v>87</v>
      </c>
      <c r="BK336" s="248">
        <f>ROUND(I336*H336,2)</f>
        <v>0</v>
      </c>
      <c r="BL336" s="18" t="s">
        <v>228</v>
      </c>
      <c r="BM336" s="247" t="s">
        <v>509</v>
      </c>
    </row>
    <row r="337" s="2" customFormat="1" ht="21.75" customHeight="1">
      <c r="A337" s="39"/>
      <c r="B337" s="40"/>
      <c r="C337" s="282" t="s">
        <v>510</v>
      </c>
      <c r="D337" s="282" t="s">
        <v>207</v>
      </c>
      <c r="E337" s="283" t="s">
        <v>511</v>
      </c>
      <c r="F337" s="284" t="s">
        <v>512</v>
      </c>
      <c r="G337" s="285" t="s">
        <v>289</v>
      </c>
      <c r="H337" s="286">
        <v>1</v>
      </c>
      <c r="I337" s="287"/>
      <c r="J337" s="288">
        <f>ROUND(I337*H337,2)</f>
        <v>0</v>
      </c>
      <c r="K337" s="284" t="s">
        <v>1</v>
      </c>
      <c r="L337" s="289"/>
      <c r="M337" s="290" t="s">
        <v>1</v>
      </c>
      <c r="N337" s="291" t="s">
        <v>44</v>
      </c>
      <c r="O337" s="92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331</v>
      </c>
      <c r="AT337" s="247" t="s">
        <v>207</v>
      </c>
      <c r="AU337" s="247" t="s">
        <v>89</v>
      </c>
      <c r="AY337" s="18" t="s">
        <v>134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87</v>
      </c>
      <c r="BK337" s="248">
        <f>ROUND(I337*H337,2)</f>
        <v>0</v>
      </c>
      <c r="BL337" s="18" t="s">
        <v>228</v>
      </c>
      <c r="BM337" s="247" t="s">
        <v>513</v>
      </c>
    </row>
    <row r="338" s="2" customFormat="1" ht="21.75" customHeight="1">
      <c r="A338" s="39"/>
      <c r="B338" s="40"/>
      <c r="C338" s="236" t="s">
        <v>514</v>
      </c>
      <c r="D338" s="236" t="s">
        <v>136</v>
      </c>
      <c r="E338" s="237" t="s">
        <v>515</v>
      </c>
      <c r="F338" s="238" t="s">
        <v>516</v>
      </c>
      <c r="G338" s="239" t="s">
        <v>289</v>
      </c>
      <c r="H338" s="240">
        <v>1</v>
      </c>
      <c r="I338" s="241"/>
      <c r="J338" s="242">
        <f>ROUND(I338*H338,2)</f>
        <v>0</v>
      </c>
      <c r="K338" s="238" t="s">
        <v>1</v>
      </c>
      <c r="L338" s="45"/>
      <c r="M338" s="243" t="s">
        <v>1</v>
      </c>
      <c r="N338" s="244" t="s">
        <v>44</v>
      </c>
      <c r="O338" s="92"/>
      <c r="P338" s="245">
        <f>O338*H338</f>
        <v>0</v>
      </c>
      <c r="Q338" s="245">
        <v>0</v>
      </c>
      <c r="R338" s="245">
        <f>Q338*H338</f>
        <v>0</v>
      </c>
      <c r="S338" s="245">
        <v>0</v>
      </c>
      <c r="T338" s="24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7" t="s">
        <v>228</v>
      </c>
      <c r="AT338" s="247" t="s">
        <v>136</v>
      </c>
      <c r="AU338" s="247" t="s">
        <v>89</v>
      </c>
      <c r="AY338" s="18" t="s">
        <v>134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18" t="s">
        <v>87</v>
      </c>
      <c r="BK338" s="248">
        <f>ROUND(I338*H338,2)</f>
        <v>0</v>
      </c>
      <c r="BL338" s="18" t="s">
        <v>228</v>
      </c>
      <c r="BM338" s="247" t="s">
        <v>517</v>
      </c>
    </row>
    <row r="339" s="2" customFormat="1" ht="16.5" customHeight="1">
      <c r="A339" s="39"/>
      <c r="B339" s="40"/>
      <c r="C339" s="236" t="s">
        <v>518</v>
      </c>
      <c r="D339" s="236" t="s">
        <v>136</v>
      </c>
      <c r="E339" s="237" t="s">
        <v>519</v>
      </c>
      <c r="F339" s="238" t="s">
        <v>520</v>
      </c>
      <c r="G339" s="239" t="s">
        <v>196</v>
      </c>
      <c r="H339" s="240">
        <v>1.46</v>
      </c>
      <c r="I339" s="241"/>
      <c r="J339" s="242">
        <f>ROUND(I339*H339,2)</f>
        <v>0</v>
      </c>
      <c r="K339" s="238" t="s">
        <v>140</v>
      </c>
      <c r="L339" s="45"/>
      <c r="M339" s="243" t="s">
        <v>1</v>
      </c>
      <c r="N339" s="244" t="s">
        <v>44</v>
      </c>
      <c r="O339" s="92"/>
      <c r="P339" s="245">
        <f>O339*H339</f>
        <v>0</v>
      </c>
      <c r="Q339" s="245">
        <v>0</v>
      </c>
      <c r="R339" s="245">
        <f>Q339*H339</f>
        <v>0</v>
      </c>
      <c r="S339" s="245">
        <v>0</v>
      </c>
      <c r="T339" s="24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7" t="s">
        <v>228</v>
      </c>
      <c r="AT339" s="247" t="s">
        <v>136</v>
      </c>
      <c r="AU339" s="247" t="s">
        <v>89</v>
      </c>
      <c r="AY339" s="18" t="s">
        <v>134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8" t="s">
        <v>87</v>
      </c>
      <c r="BK339" s="248">
        <f>ROUND(I339*H339,2)</f>
        <v>0</v>
      </c>
      <c r="BL339" s="18" t="s">
        <v>228</v>
      </c>
      <c r="BM339" s="247" t="s">
        <v>521</v>
      </c>
    </row>
    <row r="340" s="13" customFormat="1">
      <c r="A340" s="13"/>
      <c r="B340" s="249"/>
      <c r="C340" s="250"/>
      <c r="D340" s="251" t="s">
        <v>143</v>
      </c>
      <c r="E340" s="252" t="s">
        <v>1</v>
      </c>
      <c r="F340" s="253" t="s">
        <v>368</v>
      </c>
      <c r="G340" s="250"/>
      <c r="H340" s="252" t="s">
        <v>1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9" t="s">
        <v>143</v>
      </c>
      <c r="AU340" s="259" t="s">
        <v>89</v>
      </c>
      <c r="AV340" s="13" t="s">
        <v>87</v>
      </c>
      <c r="AW340" s="13" t="s">
        <v>34</v>
      </c>
      <c r="AX340" s="13" t="s">
        <v>79</v>
      </c>
      <c r="AY340" s="259" t="s">
        <v>134</v>
      </c>
    </row>
    <row r="341" s="14" customFormat="1">
      <c r="A341" s="14"/>
      <c r="B341" s="260"/>
      <c r="C341" s="261"/>
      <c r="D341" s="251" t="s">
        <v>143</v>
      </c>
      <c r="E341" s="262" t="s">
        <v>1</v>
      </c>
      <c r="F341" s="263" t="s">
        <v>522</v>
      </c>
      <c r="G341" s="261"/>
      <c r="H341" s="264">
        <v>0.72499999999999998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0" t="s">
        <v>143</v>
      </c>
      <c r="AU341" s="270" t="s">
        <v>89</v>
      </c>
      <c r="AV341" s="14" t="s">
        <v>89</v>
      </c>
      <c r="AW341" s="14" t="s">
        <v>34</v>
      </c>
      <c r="AX341" s="14" t="s">
        <v>79</v>
      </c>
      <c r="AY341" s="270" t="s">
        <v>134</v>
      </c>
    </row>
    <row r="342" s="13" customFormat="1">
      <c r="A342" s="13"/>
      <c r="B342" s="249"/>
      <c r="C342" s="250"/>
      <c r="D342" s="251" t="s">
        <v>143</v>
      </c>
      <c r="E342" s="252" t="s">
        <v>1</v>
      </c>
      <c r="F342" s="253" t="s">
        <v>523</v>
      </c>
      <c r="G342" s="250"/>
      <c r="H342" s="252" t="s">
        <v>1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9" t="s">
        <v>143</v>
      </c>
      <c r="AU342" s="259" t="s">
        <v>89</v>
      </c>
      <c r="AV342" s="13" t="s">
        <v>87</v>
      </c>
      <c r="AW342" s="13" t="s">
        <v>34</v>
      </c>
      <c r="AX342" s="13" t="s">
        <v>79</v>
      </c>
      <c r="AY342" s="259" t="s">
        <v>134</v>
      </c>
    </row>
    <row r="343" s="14" customFormat="1">
      <c r="A343" s="14"/>
      <c r="B343" s="260"/>
      <c r="C343" s="261"/>
      <c r="D343" s="251" t="s">
        <v>143</v>
      </c>
      <c r="E343" s="262" t="s">
        <v>1</v>
      </c>
      <c r="F343" s="263" t="s">
        <v>524</v>
      </c>
      <c r="G343" s="261"/>
      <c r="H343" s="264">
        <v>0.73499999999999999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0" t="s">
        <v>143</v>
      </c>
      <c r="AU343" s="270" t="s">
        <v>89</v>
      </c>
      <c r="AV343" s="14" t="s">
        <v>89</v>
      </c>
      <c r="AW343" s="14" t="s">
        <v>34</v>
      </c>
      <c r="AX343" s="14" t="s">
        <v>79</v>
      </c>
      <c r="AY343" s="270" t="s">
        <v>134</v>
      </c>
    </row>
    <row r="344" s="15" customFormat="1">
      <c r="A344" s="15"/>
      <c r="B344" s="271"/>
      <c r="C344" s="272"/>
      <c r="D344" s="251" t="s">
        <v>143</v>
      </c>
      <c r="E344" s="273" t="s">
        <v>1</v>
      </c>
      <c r="F344" s="274" t="s">
        <v>157</v>
      </c>
      <c r="G344" s="272"/>
      <c r="H344" s="275">
        <v>1.46</v>
      </c>
      <c r="I344" s="276"/>
      <c r="J344" s="272"/>
      <c r="K344" s="272"/>
      <c r="L344" s="277"/>
      <c r="M344" s="278"/>
      <c r="N344" s="279"/>
      <c r="O344" s="279"/>
      <c r="P344" s="279"/>
      <c r="Q344" s="279"/>
      <c r="R344" s="279"/>
      <c r="S344" s="279"/>
      <c r="T344" s="28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1" t="s">
        <v>143</v>
      </c>
      <c r="AU344" s="281" t="s">
        <v>89</v>
      </c>
      <c r="AV344" s="15" t="s">
        <v>141</v>
      </c>
      <c r="AW344" s="15" t="s">
        <v>34</v>
      </c>
      <c r="AX344" s="15" t="s">
        <v>87</v>
      </c>
      <c r="AY344" s="281" t="s">
        <v>134</v>
      </c>
    </row>
    <row r="345" s="2" customFormat="1" ht="16.5" customHeight="1">
      <c r="A345" s="39"/>
      <c r="B345" s="40"/>
      <c r="C345" s="236" t="s">
        <v>525</v>
      </c>
      <c r="D345" s="236" t="s">
        <v>136</v>
      </c>
      <c r="E345" s="237" t="s">
        <v>526</v>
      </c>
      <c r="F345" s="238" t="s">
        <v>527</v>
      </c>
      <c r="G345" s="239" t="s">
        <v>196</v>
      </c>
      <c r="H345" s="240">
        <v>0.72499999999999998</v>
      </c>
      <c r="I345" s="241"/>
      <c r="J345" s="242">
        <f>ROUND(I345*H345,2)</f>
        <v>0</v>
      </c>
      <c r="K345" s="238" t="s">
        <v>140</v>
      </c>
      <c r="L345" s="45"/>
      <c r="M345" s="243" t="s">
        <v>1</v>
      </c>
      <c r="N345" s="244" t="s">
        <v>44</v>
      </c>
      <c r="O345" s="92"/>
      <c r="P345" s="245">
        <f>O345*H345</f>
        <v>0</v>
      </c>
      <c r="Q345" s="245">
        <v>0</v>
      </c>
      <c r="R345" s="245">
        <f>Q345*H345</f>
        <v>0</v>
      </c>
      <c r="S345" s="245">
        <v>0</v>
      </c>
      <c r="T345" s="24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7" t="s">
        <v>228</v>
      </c>
      <c r="AT345" s="247" t="s">
        <v>136</v>
      </c>
      <c r="AU345" s="247" t="s">
        <v>89</v>
      </c>
      <c r="AY345" s="18" t="s">
        <v>134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18" t="s">
        <v>87</v>
      </c>
      <c r="BK345" s="248">
        <f>ROUND(I345*H345,2)</f>
        <v>0</v>
      </c>
      <c r="BL345" s="18" t="s">
        <v>228</v>
      </c>
      <c r="BM345" s="247" t="s">
        <v>528</v>
      </c>
    </row>
    <row r="346" s="13" customFormat="1">
      <c r="A346" s="13"/>
      <c r="B346" s="249"/>
      <c r="C346" s="250"/>
      <c r="D346" s="251" t="s">
        <v>143</v>
      </c>
      <c r="E346" s="252" t="s">
        <v>1</v>
      </c>
      <c r="F346" s="253" t="s">
        <v>529</v>
      </c>
      <c r="G346" s="250"/>
      <c r="H346" s="252" t="s">
        <v>1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9" t="s">
        <v>143</v>
      </c>
      <c r="AU346" s="259" t="s">
        <v>89</v>
      </c>
      <c r="AV346" s="13" t="s">
        <v>87</v>
      </c>
      <c r="AW346" s="13" t="s">
        <v>34</v>
      </c>
      <c r="AX346" s="13" t="s">
        <v>79</v>
      </c>
      <c r="AY346" s="259" t="s">
        <v>134</v>
      </c>
    </row>
    <row r="347" s="14" customFormat="1">
      <c r="A347" s="14"/>
      <c r="B347" s="260"/>
      <c r="C347" s="261"/>
      <c r="D347" s="251" t="s">
        <v>143</v>
      </c>
      <c r="E347" s="262" t="s">
        <v>1</v>
      </c>
      <c r="F347" s="263" t="s">
        <v>522</v>
      </c>
      <c r="G347" s="261"/>
      <c r="H347" s="264">
        <v>0.72499999999999998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0" t="s">
        <v>143</v>
      </c>
      <c r="AU347" s="270" t="s">
        <v>89</v>
      </c>
      <c r="AV347" s="14" t="s">
        <v>89</v>
      </c>
      <c r="AW347" s="14" t="s">
        <v>34</v>
      </c>
      <c r="AX347" s="14" t="s">
        <v>87</v>
      </c>
      <c r="AY347" s="270" t="s">
        <v>134</v>
      </c>
    </row>
    <row r="348" s="12" customFormat="1" ht="22.8" customHeight="1">
      <c r="A348" s="12"/>
      <c r="B348" s="220"/>
      <c r="C348" s="221"/>
      <c r="D348" s="222" t="s">
        <v>78</v>
      </c>
      <c r="E348" s="234" t="s">
        <v>530</v>
      </c>
      <c r="F348" s="234" t="s">
        <v>531</v>
      </c>
      <c r="G348" s="221"/>
      <c r="H348" s="221"/>
      <c r="I348" s="224"/>
      <c r="J348" s="235">
        <f>BK348</f>
        <v>0</v>
      </c>
      <c r="K348" s="221"/>
      <c r="L348" s="226"/>
      <c r="M348" s="227"/>
      <c r="N348" s="228"/>
      <c r="O348" s="228"/>
      <c r="P348" s="229">
        <f>SUM(P349:P370)</f>
        <v>0</v>
      </c>
      <c r="Q348" s="228"/>
      <c r="R348" s="229">
        <f>SUM(R349:R370)</f>
        <v>0</v>
      </c>
      <c r="S348" s="228"/>
      <c r="T348" s="230">
        <f>SUM(T349:T370)</f>
        <v>0.1075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31" t="s">
        <v>89</v>
      </c>
      <c r="AT348" s="232" t="s">
        <v>78</v>
      </c>
      <c r="AU348" s="232" t="s">
        <v>87</v>
      </c>
      <c r="AY348" s="231" t="s">
        <v>134</v>
      </c>
      <c r="BK348" s="233">
        <f>SUM(BK349:BK370)</f>
        <v>0</v>
      </c>
    </row>
    <row r="349" s="2" customFormat="1" ht="21.75" customHeight="1">
      <c r="A349" s="39"/>
      <c r="B349" s="40"/>
      <c r="C349" s="236" t="s">
        <v>532</v>
      </c>
      <c r="D349" s="236" t="s">
        <v>136</v>
      </c>
      <c r="E349" s="237" t="s">
        <v>533</v>
      </c>
      <c r="F349" s="238" t="s">
        <v>534</v>
      </c>
      <c r="G349" s="239" t="s">
        <v>202</v>
      </c>
      <c r="H349" s="240">
        <v>15</v>
      </c>
      <c r="I349" s="241"/>
      <c r="J349" s="242">
        <f>ROUND(I349*H349,2)</f>
        <v>0</v>
      </c>
      <c r="K349" s="238" t="s">
        <v>1</v>
      </c>
      <c r="L349" s="45"/>
      <c r="M349" s="243" t="s">
        <v>1</v>
      </c>
      <c r="N349" s="244" t="s">
        <v>44</v>
      </c>
      <c r="O349" s="92"/>
      <c r="P349" s="245">
        <f>O349*H349</f>
        <v>0</v>
      </c>
      <c r="Q349" s="245">
        <v>0</v>
      </c>
      <c r="R349" s="245">
        <f>Q349*H349</f>
        <v>0</v>
      </c>
      <c r="S349" s="245">
        <v>0.0057099999999999998</v>
      </c>
      <c r="T349" s="246">
        <f>S349*H349</f>
        <v>0.085650000000000004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7" t="s">
        <v>228</v>
      </c>
      <c r="AT349" s="247" t="s">
        <v>136</v>
      </c>
      <c r="AU349" s="247" t="s">
        <v>89</v>
      </c>
      <c r="AY349" s="18" t="s">
        <v>134</v>
      </c>
      <c r="BE349" s="248">
        <f>IF(N349="základní",J349,0)</f>
        <v>0</v>
      </c>
      <c r="BF349" s="248">
        <f>IF(N349="snížená",J349,0)</f>
        <v>0</v>
      </c>
      <c r="BG349" s="248">
        <f>IF(N349="zákl. přenesená",J349,0)</f>
        <v>0</v>
      </c>
      <c r="BH349" s="248">
        <f>IF(N349="sníž. přenesená",J349,0)</f>
        <v>0</v>
      </c>
      <c r="BI349" s="248">
        <f>IF(N349="nulová",J349,0)</f>
        <v>0</v>
      </c>
      <c r="BJ349" s="18" t="s">
        <v>87</v>
      </c>
      <c r="BK349" s="248">
        <f>ROUND(I349*H349,2)</f>
        <v>0</v>
      </c>
      <c r="BL349" s="18" t="s">
        <v>228</v>
      </c>
      <c r="BM349" s="247" t="s">
        <v>535</v>
      </c>
    </row>
    <row r="350" s="13" customFormat="1">
      <c r="A350" s="13"/>
      <c r="B350" s="249"/>
      <c r="C350" s="250"/>
      <c r="D350" s="251" t="s">
        <v>143</v>
      </c>
      <c r="E350" s="252" t="s">
        <v>1</v>
      </c>
      <c r="F350" s="253" t="s">
        <v>536</v>
      </c>
      <c r="G350" s="250"/>
      <c r="H350" s="252" t="s">
        <v>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9" t="s">
        <v>143</v>
      </c>
      <c r="AU350" s="259" t="s">
        <v>89</v>
      </c>
      <c r="AV350" s="13" t="s">
        <v>87</v>
      </c>
      <c r="AW350" s="13" t="s">
        <v>34</v>
      </c>
      <c r="AX350" s="13" t="s">
        <v>79</v>
      </c>
      <c r="AY350" s="259" t="s">
        <v>134</v>
      </c>
    </row>
    <row r="351" s="14" customFormat="1">
      <c r="A351" s="14"/>
      <c r="B351" s="260"/>
      <c r="C351" s="261"/>
      <c r="D351" s="251" t="s">
        <v>143</v>
      </c>
      <c r="E351" s="262" t="s">
        <v>1</v>
      </c>
      <c r="F351" s="263" t="s">
        <v>499</v>
      </c>
      <c r="G351" s="261"/>
      <c r="H351" s="264">
        <v>15</v>
      </c>
      <c r="I351" s="265"/>
      <c r="J351" s="261"/>
      <c r="K351" s="261"/>
      <c r="L351" s="266"/>
      <c r="M351" s="267"/>
      <c r="N351" s="268"/>
      <c r="O351" s="268"/>
      <c r="P351" s="268"/>
      <c r="Q351" s="268"/>
      <c r="R351" s="268"/>
      <c r="S351" s="268"/>
      <c r="T351" s="26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0" t="s">
        <v>143</v>
      </c>
      <c r="AU351" s="270" t="s">
        <v>89</v>
      </c>
      <c r="AV351" s="14" t="s">
        <v>89</v>
      </c>
      <c r="AW351" s="14" t="s">
        <v>34</v>
      </c>
      <c r="AX351" s="14" t="s">
        <v>87</v>
      </c>
      <c r="AY351" s="270" t="s">
        <v>134</v>
      </c>
    </row>
    <row r="352" s="2" customFormat="1" ht="16.5" customHeight="1">
      <c r="A352" s="39"/>
      <c r="B352" s="40"/>
      <c r="C352" s="236" t="s">
        <v>537</v>
      </c>
      <c r="D352" s="236" t="s">
        <v>136</v>
      </c>
      <c r="E352" s="237" t="s">
        <v>538</v>
      </c>
      <c r="F352" s="238" t="s">
        <v>539</v>
      </c>
      <c r="G352" s="239" t="s">
        <v>346</v>
      </c>
      <c r="H352" s="240">
        <v>3.1000000000000001</v>
      </c>
      <c r="I352" s="241"/>
      <c r="J352" s="242">
        <f>ROUND(I352*H352,2)</f>
        <v>0</v>
      </c>
      <c r="K352" s="238" t="s">
        <v>140</v>
      </c>
      <c r="L352" s="45"/>
      <c r="M352" s="243" t="s">
        <v>1</v>
      </c>
      <c r="N352" s="244" t="s">
        <v>44</v>
      </c>
      <c r="O352" s="92"/>
      <c r="P352" s="245">
        <f>O352*H352</f>
        <v>0</v>
      </c>
      <c r="Q352" s="245">
        <v>0</v>
      </c>
      <c r="R352" s="245">
        <f>Q352*H352</f>
        <v>0</v>
      </c>
      <c r="S352" s="245">
        <v>0.0025999999999999999</v>
      </c>
      <c r="T352" s="246">
        <f>S352*H352</f>
        <v>0.0080599999999999995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228</v>
      </c>
      <c r="AT352" s="247" t="s">
        <v>136</v>
      </c>
      <c r="AU352" s="247" t="s">
        <v>89</v>
      </c>
      <c r="AY352" s="18" t="s">
        <v>134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87</v>
      </c>
      <c r="BK352" s="248">
        <f>ROUND(I352*H352,2)</f>
        <v>0</v>
      </c>
      <c r="BL352" s="18" t="s">
        <v>228</v>
      </c>
      <c r="BM352" s="247" t="s">
        <v>540</v>
      </c>
    </row>
    <row r="353" s="2" customFormat="1" ht="16.5" customHeight="1">
      <c r="A353" s="39"/>
      <c r="B353" s="40"/>
      <c r="C353" s="236" t="s">
        <v>541</v>
      </c>
      <c r="D353" s="236" t="s">
        <v>136</v>
      </c>
      <c r="E353" s="237" t="s">
        <v>542</v>
      </c>
      <c r="F353" s="238" t="s">
        <v>543</v>
      </c>
      <c r="G353" s="239" t="s">
        <v>346</v>
      </c>
      <c r="H353" s="240">
        <v>3.5</v>
      </c>
      <c r="I353" s="241"/>
      <c r="J353" s="242">
        <f>ROUND(I353*H353,2)</f>
        <v>0</v>
      </c>
      <c r="K353" s="238" t="s">
        <v>140</v>
      </c>
      <c r="L353" s="45"/>
      <c r="M353" s="243" t="s">
        <v>1</v>
      </c>
      <c r="N353" s="244" t="s">
        <v>44</v>
      </c>
      <c r="O353" s="92"/>
      <c r="P353" s="245">
        <f>O353*H353</f>
        <v>0</v>
      </c>
      <c r="Q353" s="245">
        <v>0</v>
      </c>
      <c r="R353" s="245">
        <f>Q353*H353</f>
        <v>0</v>
      </c>
      <c r="S353" s="245">
        <v>0.0039399999999999999</v>
      </c>
      <c r="T353" s="246">
        <f>S353*H353</f>
        <v>0.01379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228</v>
      </c>
      <c r="AT353" s="247" t="s">
        <v>136</v>
      </c>
      <c r="AU353" s="247" t="s">
        <v>89</v>
      </c>
      <c r="AY353" s="18" t="s">
        <v>134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87</v>
      </c>
      <c r="BK353" s="248">
        <f>ROUND(I353*H353,2)</f>
        <v>0</v>
      </c>
      <c r="BL353" s="18" t="s">
        <v>228</v>
      </c>
      <c r="BM353" s="247" t="s">
        <v>544</v>
      </c>
    </row>
    <row r="354" s="2" customFormat="1" ht="21.75" customHeight="1">
      <c r="A354" s="39"/>
      <c r="B354" s="40"/>
      <c r="C354" s="236" t="s">
        <v>545</v>
      </c>
      <c r="D354" s="236" t="s">
        <v>136</v>
      </c>
      <c r="E354" s="237" t="s">
        <v>546</v>
      </c>
      <c r="F354" s="238" t="s">
        <v>547</v>
      </c>
      <c r="G354" s="239" t="s">
        <v>202</v>
      </c>
      <c r="H354" s="240">
        <v>15</v>
      </c>
      <c r="I354" s="241"/>
      <c r="J354" s="242">
        <f>ROUND(I354*H354,2)</f>
        <v>0</v>
      </c>
      <c r="K354" s="238" t="s">
        <v>1</v>
      </c>
      <c r="L354" s="45"/>
      <c r="M354" s="243" t="s">
        <v>1</v>
      </c>
      <c r="N354" s="244" t="s">
        <v>44</v>
      </c>
      <c r="O354" s="92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7" t="s">
        <v>228</v>
      </c>
      <c r="AT354" s="247" t="s">
        <v>136</v>
      </c>
      <c r="AU354" s="247" t="s">
        <v>89</v>
      </c>
      <c r="AY354" s="18" t="s">
        <v>134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8" t="s">
        <v>87</v>
      </c>
      <c r="BK354" s="248">
        <f>ROUND(I354*H354,2)</f>
        <v>0</v>
      </c>
      <c r="BL354" s="18" t="s">
        <v>228</v>
      </c>
      <c r="BM354" s="247" t="s">
        <v>548</v>
      </c>
    </row>
    <row r="355" s="2" customFormat="1" ht="16.5" customHeight="1">
      <c r="A355" s="39"/>
      <c r="B355" s="40"/>
      <c r="C355" s="236" t="s">
        <v>549</v>
      </c>
      <c r="D355" s="236" t="s">
        <v>136</v>
      </c>
      <c r="E355" s="237" t="s">
        <v>550</v>
      </c>
      <c r="F355" s="238" t="s">
        <v>551</v>
      </c>
      <c r="G355" s="239" t="s">
        <v>346</v>
      </c>
      <c r="H355" s="240">
        <v>3.1000000000000001</v>
      </c>
      <c r="I355" s="241"/>
      <c r="J355" s="242">
        <f>ROUND(I355*H355,2)</f>
        <v>0</v>
      </c>
      <c r="K355" s="238" t="s">
        <v>1</v>
      </c>
      <c r="L355" s="45"/>
      <c r="M355" s="243" t="s">
        <v>1</v>
      </c>
      <c r="N355" s="244" t="s">
        <v>44</v>
      </c>
      <c r="O355" s="92"/>
      <c r="P355" s="245">
        <f>O355*H355</f>
        <v>0</v>
      </c>
      <c r="Q355" s="245">
        <v>0</v>
      </c>
      <c r="R355" s="245">
        <f>Q355*H355</f>
        <v>0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228</v>
      </c>
      <c r="AT355" s="247" t="s">
        <v>136</v>
      </c>
      <c r="AU355" s="247" t="s">
        <v>89</v>
      </c>
      <c r="AY355" s="18" t="s">
        <v>134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87</v>
      </c>
      <c r="BK355" s="248">
        <f>ROUND(I355*H355,2)</f>
        <v>0</v>
      </c>
      <c r="BL355" s="18" t="s">
        <v>228</v>
      </c>
      <c r="BM355" s="247" t="s">
        <v>552</v>
      </c>
    </row>
    <row r="356" s="13" customFormat="1">
      <c r="A356" s="13"/>
      <c r="B356" s="249"/>
      <c r="C356" s="250"/>
      <c r="D356" s="251" t="s">
        <v>143</v>
      </c>
      <c r="E356" s="252" t="s">
        <v>1</v>
      </c>
      <c r="F356" s="253" t="s">
        <v>553</v>
      </c>
      <c r="G356" s="250"/>
      <c r="H356" s="252" t="s">
        <v>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9" t="s">
        <v>143</v>
      </c>
      <c r="AU356" s="259" t="s">
        <v>89</v>
      </c>
      <c r="AV356" s="13" t="s">
        <v>87</v>
      </c>
      <c r="AW356" s="13" t="s">
        <v>34</v>
      </c>
      <c r="AX356" s="13" t="s">
        <v>79</v>
      </c>
      <c r="AY356" s="259" t="s">
        <v>134</v>
      </c>
    </row>
    <row r="357" s="14" customFormat="1">
      <c r="A357" s="14"/>
      <c r="B357" s="260"/>
      <c r="C357" s="261"/>
      <c r="D357" s="251" t="s">
        <v>143</v>
      </c>
      <c r="E357" s="262" t="s">
        <v>1</v>
      </c>
      <c r="F357" s="263" t="s">
        <v>554</v>
      </c>
      <c r="G357" s="261"/>
      <c r="H357" s="264">
        <v>3.1000000000000001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0" t="s">
        <v>143</v>
      </c>
      <c r="AU357" s="270" t="s">
        <v>89</v>
      </c>
      <c r="AV357" s="14" t="s">
        <v>89</v>
      </c>
      <c r="AW357" s="14" t="s">
        <v>34</v>
      </c>
      <c r="AX357" s="14" t="s">
        <v>87</v>
      </c>
      <c r="AY357" s="270" t="s">
        <v>134</v>
      </c>
    </row>
    <row r="358" s="2" customFormat="1" ht="16.5" customHeight="1">
      <c r="A358" s="39"/>
      <c r="B358" s="40"/>
      <c r="C358" s="236" t="s">
        <v>555</v>
      </c>
      <c r="D358" s="236" t="s">
        <v>136</v>
      </c>
      <c r="E358" s="237" t="s">
        <v>556</v>
      </c>
      <c r="F358" s="238" t="s">
        <v>557</v>
      </c>
      <c r="G358" s="239" t="s">
        <v>346</v>
      </c>
      <c r="H358" s="240">
        <v>3.5</v>
      </c>
      <c r="I358" s="241"/>
      <c r="J358" s="242">
        <f>ROUND(I358*H358,2)</f>
        <v>0</v>
      </c>
      <c r="K358" s="238" t="s">
        <v>1</v>
      </c>
      <c r="L358" s="45"/>
      <c r="M358" s="243" t="s">
        <v>1</v>
      </c>
      <c r="N358" s="244" t="s">
        <v>44</v>
      </c>
      <c r="O358" s="92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7" t="s">
        <v>228</v>
      </c>
      <c r="AT358" s="247" t="s">
        <v>136</v>
      </c>
      <c r="AU358" s="247" t="s">
        <v>89</v>
      </c>
      <c r="AY358" s="18" t="s">
        <v>134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8" t="s">
        <v>87</v>
      </c>
      <c r="BK358" s="248">
        <f>ROUND(I358*H358,2)</f>
        <v>0</v>
      </c>
      <c r="BL358" s="18" t="s">
        <v>228</v>
      </c>
      <c r="BM358" s="247" t="s">
        <v>558</v>
      </c>
    </row>
    <row r="359" s="13" customFormat="1">
      <c r="A359" s="13"/>
      <c r="B359" s="249"/>
      <c r="C359" s="250"/>
      <c r="D359" s="251" t="s">
        <v>143</v>
      </c>
      <c r="E359" s="252" t="s">
        <v>1</v>
      </c>
      <c r="F359" s="253" t="s">
        <v>559</v>
      </c>
      <c r="G359" s="250"/>
      <c r="H359" s="252" t="s">
        <v>1</v>
      </c>
      <c r="I359" s="254"/>
      <c r="J359" s="250"/>
      <c r="K359" s="250"/>
      <c r="L359" s="255"/>
      <c r="M359" s="256"/>
      <c r="N359" s="257"/>
      <c r="O359" s="257"/>
      <c r="P359" s="257"/>
      <c r="Q359" s="257"/>
      <c r="R359" s="257"/>
      <c r="S359" s="257"/>
      <c r="T359" s="25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9" t="s">
        <v>143</v>
      </c>
      <c r="AU359" s="259" t="s">
        <v>89</v>
      </c>
      <c r="AV359" s="13" t="s">
        <v>87</v>
      </c>
      <c r="AW359" s="13" t="s">
        <v>34</v>
      </c>
      <c r="AX359" s="13" t="s">
        <v>79</v>
      </c>
      <c r="AY359" s="259" t="s">
        <v>134</v>
      </c>
    </row>
    <row r="360" s="14" customFormat="1">
      <c r="A360" s="14"/>
      <c r="B360" s="260"/>
      <c r="C360" s="261"/>
      <c r="D360" s="251" t="s">
        <v>143</v>
      </c>
      <c r="E360" s="262" t="s">
        <v>1</v>
      </c>
      <c r="F360" s="263" t="s">
        <v>560</v>
      </c>
      <c r="G360" s="261"/>
      <c r="H360" s="264">
        <v>3.5</v>
      </c>
      <c r="I360" s="265"/>
      <c r="J360" s="261"/>
      <c r="K360" s="261"/>
      <c r="L360" s="266"/>
      <c r="M360" s="267"/>
      <c r="N360" s="268"/>
      <c r="O360" s="268"/>
      <c r="P360" s="268"/>
      <c r="Q360" s="268"/>
      <c r="R360" s="268"/>
      <c r="S360" s="268"/>
      <c r="T360" s="26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0" t="s">
        <v>143</v>
      </c>
      <c r="AU360" s="270" t="s">
        <v>89</v>
      </c>
      <c r="AV360" s="14" t="s">
        <v>89</v>
      </c>
      <c r="AW360" s="14" t="s">
        <v>34</v>
      </c>
      <c r="AX360" s="14" t="s">
        <v>87</v>
      </c>
      <c r="AY360" s="270" t="s">
        <v>134</v>
      </c>
    </row>
    <row r="361" s="2" customFormat="1" ht="16.5" customHeight="1">
      <c r="A361" s="39"/>
      <c r="B361" s="40"/>
      <c r="C361" s="282" t="s">
        <v>561</v>
      </c>
      <c r="D361" s="282" t="s">
        <v>207</v>
      </c>
      <c r="E361" s="283" t="s">
        <v>562</v>
      </c>
      <c r="F361" s="284" t="s">
        <v>563</v>
      </c>
      <c r="G361" s="285" t="s">
        <v>289</v>
      </c>
      <c r="H361" s="286">
        <v>1</v>
      </c>
      <c r="I361" s="287"/>
      <c r="J361" s="288">
        <f>ROUND(I361*H361,2)</f>
        <v>0</v>
      </c>
      <c r="K361" s="284" t="s">
        <v>1</v>
      </c>
      <c r="L361" s="289"/>
      <c r="M361" s="290" t="s">
        <v>1</v>
      </c>
      <c r="N361" s="291" t="s">
        <v>44</v>
      </c>
      <c r="O361" s="92"/>
      <c r="P361" s="245">
        <f>O361*H361</f>
        <v>0</v>
      </c>
      <c r="Q361" s="245">
        <v>0</v>
      </c>
      <c r="R361" s="245">
        <f>Q361*H361</f>
        <v>0</v>
      </c>
      <c r="S361" s="245">
        <v>0</v>
      </c>
      <c r="T361" s="24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7" t="s">
        <v>331</v>
      </c>
      <c r="AT361" s="247" t="s">
        <v>207</v>
      </c>
      <c r="AU361" s="247" t="s">
        <v>89</v>
      </c>
      <c r="AY361" s="18" t="s">
        <v>134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8" t="s">
        <v>87</v>
      </c>
      <c r="BK361" s="248">
        <f>ROUND(I361*H361,2)</f>
        <v>0</v>
      </c>
      <c r="BL361" s="18" t="s">
        <v>228</v>
      </c>
      <c r="BM361" s="247" t="s">
        <v>564</v>
      </c>
    </row>
    <row r="362" s="2" customFormat="1" ht="16.5" customHeight="1">
      <c r="A362" s="39"/>
      <c r="B362" s="40"/>
      <c r="C362" s="236" t="s">
        <v>565</v>
      </c>
      <c r="D362" s="236" t="s">
        <v>136</v>
      </c>
      <c r="E362" s="237" t="s">
        <v>566</v>
      </c>
      <c r="F362" s="238" t="s">
        <v>567</v>
      </c>
      <c r="G362" s="239" t="s">
        <v>196</v>
      </c>
      <c r="H362" s="240">
        <v>0.216</v>
      </c>
      <c r="I362" s="241"/>
      <c r="J362" s="242">
        <f>ROUND(I362*H362,2)</f>
        <v>0</v>
      </c>
      <c r="K362" s="238" t="s">
        <v>140</v>
      </c>
      <c r="L362" s="45"/>
      <c r="M362" s="243" t="s">
        <v>1</v>
      </c>
      <c r="N362" s="244" t="s">
        <v>44</v>
      </c>
      <c r="O362" s="92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7" t="s">
        <v>228</v>
      </c>
      <c r="AT362" s="247" t="s">
        <v>136</v>
      </c>
      <c r="AU362" s="247" t="s">
        <v>89</v>
      </c>
      <c r="AY362" s="18" t="s">
        <v>134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8" t="s">
        <v>87</v>
      </c>
      <c r="BK362" s="248">
        <f>ROUND(I362*H362,2)</f>
        <v>0</v>
      </c>
      <c r="BL362" s="18" t="s">
        <v>228</v>
      </c>
      <c r="BM362" s="247" t="s">
        <v>568</v>
      </c>
    </row>
    <row r="363" s="13" customFormat="1">
      <c r="A363" s="13"/>
      <c r="B363" s="249"/>
      <c r="C363" s="250"/>
      <c r="D363" s="251" t="s">
        <v>143</v>
      </c>
      <c r="E363" s="252" t="s">
        <v>1</v>
      </c>
      <c r="F363" s="253" t="s">
        <v>368</v>
      </c>
      <c r="G363" s="250"/>
      <c r="H363" s="252" t="s">
        <v>1</v>
      </c>
      <c r="I363" s="254"/>
      <c r="J363" s="250"/>
      <c r="K363" s="250"/>
      <c r="L363" s="255"/>
      <c r="M363" s="256"/>
      <c r="N363" s="257"/>
      <c r="O363" s="257"/>
      <c r="P363" s="257"/>
      <c r="Q363" s="257"/>
      <c r="R363" s="257"/>
      <c r="S363" s="257"/>
      <c r="T363" s="25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9" t="s">
        <v>143</v>
      </c>
      <c r="AU363" s="259" t="s">
        <v>89</v>
      </c>
      <c r="AV363" s="13" t="s">
        <v>87</v>
      </c>
      <c r="AW363" s="13" t="s">
        <v>34</v>
      </c>
      <c r="AX363" s="13" t="s">
        <v>79</v>
      </c>
      <c r="AY363" s="259" t="s">
        <v>134</v>
      </c>
    </row>
    <row r="364" s="14" customFormat="1">
      <c r="A364" s="14"/>
      <c r="B364" s="260"/>
      <c r="C364" s="261"/>
      <c r="D364" s="251" t="s">
        <v>143</v>
      </c>
      <c r="E364" s="262" t="s">
        <v>1</v>
      </c>
      <c r="F364" s="263" t="s">
        <v>569</v>
      </c>
      <c r="G364" s="261"/>
      <c r="H364" s="264">
        <v>0.108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0" t="s">
        <v>143</v>
      </c>
      <c r="AU364" s="270" t="s">
        <v>89</v>
      </c>
      <c r="AV364" s="14" t="s">
        <v>89</v>
      </c>
      <c r="AW364" s="14" t="s">
        <v>34</v>
      </c>
      <c r="AX364" s="14" t="s">
        <v>79</v>
      </c>
      <c r="AY364" s="270" t="s">
        <v>134</v>
      </c>
    </row>
    <row r="365" s="13" customFormat="1">
      <c r="A365" s="13"/>
      <c r="B365" s="249"/>
      <c r="C365" s="250"/>
      <c r="D365" s="251" t="s">
        <v>143</v>
      </c>
      <c r="E365" s="252" t="s">
        <v>1</v>
      </c>
      <c r="F365" s="253" t="s">
        <v>570</v>
      </c>
      <c r="G365" s="250"/>
      <c r="H365" s="252" t="s">
        <v>1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9" t="s">
        <v>143</v>
      </c>
      <c r="AU365" s="259" t="s">
        <v>89</v>
      </c>
      <c r="AV365" s="13" t="s">
        <v>87</v>
      </c>
      <c r="AW365" s="13" t="s">
        <v>34</v>
      </c>
      <c r="AX365" s="13" t="s">
        <v>79</v>
      </c>
      <c r="AY365" s="259" t="s">
        <v>134</v>
      </c>
    </row>
    <row r="366" s="14" customFormat="1">
      <c r="A366" s="14"/>
      <c r="B366" s="260"/>
      <c r="C366" s="261"/>
      <c r="D366" s="251" t="s">
        <v>143</v>
      </c>
      <c r="E366" s="262" t="s">
        <v>1</v>
      </c>
      <c r="F366" s="263" t="s">
        <v>569</v>
      </c>
      <c r="G366" s="261"/>
      <c r="H366" s="264">
        <v>0.108</v>
      </c>
      <c r="I366" s="265"/>
      <c r="J366" s="261"/>
      <c r="K366" s="261"/>
      <c r="L366" s="266"/>
      <c r="M366" s="267"/>
      <c r="N366" s="268"/>
      <c r="O366" s="268"/>
      <c r="P366" s="268"/>
      <c r="Q366" s="268"/>
      <c r="R366" s="268"/>
      <c r="S366" s="268"/>
      <c r="T366" s="26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0" t="s">
        <v>143</v>
      </c>
      <c r="AU366" s="270" t="s">
        <v>89</v>
      </c>
      <c r="AV366" s="14" t="s">
        <v>89</v>
      </c>
      <c r="AW366" s="14" t="s">
        <v>34</v>
      </c>
      <c r="AX366" s="14" t="s">
        <v>79</v>
      </c>
      <c r="AY366" s="270" t="s">
        <v>134</v>
      </c>
    </row>
    <row r="367" s="15" customFormat="1">
      <c r="A367" s="15"/>
      <c r="B367" s="271"/>
      <c r="C367" s="272"/>
      <c r="D367" s="251" t="s">
        <v>143</v>
      </c>
      <c r="E367" s="273" t="s">
        <v>1</v>
      </c>
      <c r="F367" s="274" t="s">
        <v>157</v>
      </c>
      <c r="G367" s="272"/>
      <c r="H367" s="275">
        <v>0.216</v>
      </c>
      <c r="I367" s="276"/>
      <c r="J367" s="272"/>
      <c r="K367" s="272"/>
      <c r="L367" s="277"/>
      <c r="M367" s="278"/>
      <c r="N367" s="279"/>
      <c r="O367" s="279"/>
      <c r="P367" s="279"/>
      <c r="Q367" s="279"/>
      <c r="R367" s="279"/>
      <c r="S367" s="279"/>
      <c r="T367" s="28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81" t="s">
        <v>143</v>
      </c>
      <c r="AU367" s="281" t="s">
        <v>89</v>
      </c>
      <c r="AV367" s="15" t="s">
        <v>141</v>
      </c>
      <c r="AW367" s="15" t="s">
        <v>34</v>
      </c>
      <c r="AX367" s="15" t="s">
        <v>87</v>
      </c>
      <c r="AY367" s="281" t="s">
        <v>134</v>
      </c>
    </row>
    <row r="368" s="2" customFormat="1" ht="16.5" customHeight="1">
      <c r="A368" s="39"/>
      <c r="B368" s="40"/>
      <c r="C368" s="236" t="s">
        <v>571</v>
      </c>
      <c r="D368" s="236" t="s">
        <v>136</v>
      </c>
      <c r="E368" s="237" t="s">
        <v>572</v>
      </c>
      <c r="F368" s="238" t="s">
        <v>573</v>
      </c>
      <c r="G368" s="239" t="s">
        <v>196</v>
      </c>
      <c r="H368" s="240">
        <v>0.108</v>
      </c>
      <c r="I368" s="241"/>
      <c r="J368" s="242">
        <f>ROUND(I368*H368,2)</f>
        <v>0</v>
      </c>
      <c r="K368" s="238" t="s">
        <v>140</v>
      </c>
      <c r="L368" s="45"/>
      <c r="M368" s="243" t="s">
        <v>1</v>
      </c>
      <c r="N368" s="244" t="s">
        <v>44</v>
      </c>
      <c r="O368" s="92"/>
      <c r="P368" s="245">
        <f>O368*H368</f>
        <v>0</v>
      </c>
      <c r="Q368" s="245">
        <v>0</v>
      </c>
      <c r="R368" s="245">
        <f>Q368*H368</f>
        <v>0</v>
      </c>
      <c r="S368" s="245">
        <v>0</v>
      </c>
      <c r="T368" s="24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7" t="s">
        <v>228</v>
      </c>
      <c r="AT368" s="247" t="s">
        <v>136</v>
      </c>
      <c r="AU368" s="247" t="s">
        <v>89</v>
      </c>
      <c r="AY368" s="18" t="s">
        <v>134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18" t="s">
        <v>87</v>
      </c>
      <c r="BK368" s="248">
        <f>ROUND(I368*H368,2)</f>
        <v>0</v>
      </c>
      <c r="BL368" s="18" t="s">
        <v>228</v>
      </c>
      <c r="BM368" s="247" t="s">
        <v>574</v>
      </c>
    </row>
    <row r="369" s="13" customFormat="1">
      <c r="A369" s="13"/>
      <c r="B369" s="249"/>
      <c r="C369" s="250"/>
      <c r="D369" s="251" t="s">
        <v>143</v>
      </c>
      <c r="E369" s="252" t="s">
        <v>1</v>
      </c>
      <c r="F369" s="253" t="s">
        <v>529</v>
      </c>
      <c r="G369" s="250"/>
      <c r="H369" s="252" t="s">
        <v>1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9" t="s">
        <v>143</v>
      </c>
      <c r="AU369" s="259" t="s">
        <v>89</v>
      </c>
      <c r="AV369" s="13" t="s">
        <v>87</v>
      </c>
      <c r="AW369" s="13" t="s">
        <v>34</v>
      </c>
      <c r="AX369" s="13" t="s">
        <v>79</v>
      </c>
      <c r="AY369" s="259" t="s">
        <v>134</v>
      </c>
    </row>
    <row r="370" s="14" customFormat="1">
      <c r="A370" s="14"/>
      <c r="B370" s="260"/>
      <c r="C370" s="261"/>
      <c r="D370" s="251" t="s">
        <v>143</v>
      </c>
      <c r="E370" s="262" t="s">
        <v>1</v>
      </c>
      <c r="F370" s="263" t="s">
        <v>569</v>
      </c>
      <c r="G370" s="261"/>
      <c r="H370" s="264">
        <v>0.108</v>
      </c>
      <c r="I370" s="265"/>
      <c r="J370" s="261"/>
      <c r="K370" s="261"/>
      <c r="L370" s="266"/>
      <c r="M370" s="292"/>
      <c r="N370" s="293"/>
      <c r="O370" s="293"/>
      <c r="P370" s="293"/>
      <c r="Q370" s="293"/>
      <c r="R370" s="293"/>
      <c r="S370" s="293"/>
      <c r="T370" s="29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143</v>
      </c>
      <c r="AU370" s="270" t="s">
        <v>89</v>
      </c>
      <c r="AV370" s="14" t="s">
        <v>89</v>
      </c>
      <c r="AW370" s="14" t="s">
        <v>34</v>
      </c>
      <c r="AX370" s="14" t="s">
        <v>87</v>
      </c>
      <c r="AY370" s="270" t="s">
        <v>134</v>
      </c>
    </row>
    <row r="371" s="2" customFormat="1" ht="6.96" customHeight="1">
      <c r="A371" s="39"/>
      <c r="B371" s="67"/>
      <c r="C371" s="68"/>
      <c r="D371" s="68"/>
      <c r="E371" s="68"/>
      <c r="F371" s="68"/>
      <c r="G371" s="68"/>
      <c r="H371" s="68"/>
      <c r="I371" s="184"/>
      <c r="J371" s="68"/>
      <c r="K371" s="68"/>
      <c r="L371" s="45"/>
      <c r="M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</row>
  </sheetData>
  <sheetProtection sheet="1" autoFilter="0" formatColumns="0" formatRows="0" objects="1" scenarios="1" spinCount="100000" saltValue="iv8XuEjDbtvO/RIIVKq8V9DIGJZyKQ+dzu/ovjifIg1QcVi1T47dX+zOA3MhN2I8eLx6t4HnEDxUtjUOZXk7gA==" hashValue="eSwrexCUEMbS4nQaXRH6Jy/UPK+dA8OUyqoUdmdZNbH3TAlTxFRLqcGoSMCvt7eMwYUzm/O+IoNTp+C863uluA==" algorithmName="SHA-512" password="CC35"/>
  <autoFilter ref="C128:K37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98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Přemístění veřejných WC na autobusový terminál v Ostrově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99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575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ROUND((SUM(BE130:BE494)),  2)</f>
        <v>0</v>
      </c>
      <c r="G33" s="39"/>
      <c r="H33" s="39"/>
      <c r="I33" s="163">
        <v>0.20999999999999999</v>
      </c>
      <c r="J33" s="162">
        <f>ROUND(((SUM(BE130:BE494))*I33),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ROUND((SUM(BF130:BF494)),  2)</f>
        <v>0</v>
      </c>
      <c r="G34" s="39"/>
      <c r="H34" s="39"/>
      <c r="I34" s="163">
        <v>0.14999999999999999</v>
      </c>
      <c r="J34" s="162">
        <f>ROUND(((SUM(BF130:BF494))*I34),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ROUND((SUM(BG130:BG494)),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ROUND((SUM(BH130:BH494)),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ROUND((SUM(BI130:BI494)),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Přemístění veřejných WC na autobusový terminál v Ostrově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B - ZTI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102</v>
      </c>
      <c r="D94" s="190"/>
      <c r="E94" s="190"/>
      <c r="F94" s="190"/>
      <c r="G94" s="190"/>
      <c r="H94" s="190"/>
      <c r="I94" s="191"/>
      <c r="J94" s="192" t="s">
        <v>103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104</v>
      </c>
      <c r="D96" s="41"/>
      <c r="E96" s="41"/>
      <c r="F96" s="41"/>
      <c r="G96" s="41"/>
      <c r="H96" s="41"/>
      <c r="I96" s="145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94"/>
      <c r="C97" s="195"/>
      <c r="D97" s="196" t="s">
        <v>576</v>
      </c>
      <c r="E97" s="197"/>
      <c r="F97" s="197"/>
      <c r="G97" s="197"/>
      <c r="H97" s="197"/>
      <c r="I97" s="198"/>
      <c r="J97" s="199">
        <f>J131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577</v>
      </c>
      <c r="E98" s="204"/>
      <c r="F98" s="204"/>
      <c r="G98" s="204"/>
      <c r="H98" s="204"/>
      <c r="I98" s="205"/>
      <c r="J98" s="206">
        <f>J132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1"/>
      <c r="C99" s="202"/>
      <c r="D99" s="203" t="s">
        <v>578</v>
      </c>
      <c r="E99" s="204"/>
      <c r="F99" s="204"/>
      <c r="G99" s="204"/>
      <c r="H99" s="204"/>
      <c r="I99" s="205"/>
      <c r="J99" s="206">
        <f>J133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1"/>
      <c r="C100" s="202"/>
      <c r="D100" s="203" t="s">
        <v>579</v>
      </c>
      <c r="E100" s="204"/>
      <c r="F100" s="204"/>
      <c r="G100" s="204"/>
      <c r="H100" s="204"/>
      <c r="I100" s="205"/>
      <c r="J100" s="206">
        <f>J226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1"/>
      <c r="C101" s="202"/>
      <c r="D101" s="203" t="s">
        <v>580</v>
      </c>
      <c r="E101" s="204"/>
      <c r="F101" s="204"/>
      <c r="G101" s="204"/>
      <c r="H101" s="204"/>
      <c r="I101" s="205"/>
      <c r="J101" s="206">
        <f>J233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1"/>
      <c r="C102" s="202"/>
      <c r="D102" s="203" t="s">
        <v>581</v>
      </c>
      <c r="E102" s="204"/>
      <c r="F102" s="204"/>
      <c r="G102" s="204"/>
      <c r="H102" s="204"/>
      <c r="I102" s="205"/>
      <c r="J102" s="206">
        <f>J260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1"/>
      <c r="C103" s="202"/>
      <c r="D103" s="203" t="s">
        <v>582</v>
      </c>
      <c r="E103" s="204"/>
      <c r="F103" s="204"/>
      <c r="G103" s="204"/>
      <c r="H103" s="204"/>
      <c r="I103" s="205"/>
      <c r="J103" s="206">
        <f>J319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1"/>
      <c r="C104" s="202"/>
      <c r="D104" s="203" t="s">
        <v>583</v>
      </c>
      <c r="E104" s="204"/>
      <c r="F104" s="204"/>
      <c r="G104" s="204"/>
      <c r="H104" s="204"/>
      <c r="I104" s="205"/>
      <c r="J104" s="206">
        <f>J328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4"/>
      <c r="C105" s="195"/>
      <c r="D105" s="196" t="s">
        <v>584</v>
      </c>
      <c r="E105" s="197"/>
      <c r="F105" s="197"/>
      <c r="G105" s="197"/>
      <c r="H105" s="197"/>
      <c r="I105" s="198"/>
      <c r="J105" s="199">
        <f>J330</f>
        <v>0</v>
      </c>
      <c r="K105" s="195"/>
      <c r="L105" s="20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1"/>
      <c r="C106" s="202"/>
      <c r="D106" s="203" t="s">
        <v>577</v>
      </c>
      <c r="E106" s="204"/>
      <c r="F106" s="204"/>
      <c r="G106" s="204"/>
      <c r="H106" s="204"/>
      <c r="I106" s="205"/>
      <c r="J106" s="206">
        <f>J331</f>
        <v>0</v>
      </c>
      <c r="K106" s="202"/>
      <c r="L106" s="20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201"/>
      <c r="C107" s="202"/>
      <c r="D107" s="203" t="s">
        <v>578</v>
      </c>
      <c r="E107" s="204"/>
      <c r="F107" s="204"/>
      <c r="G107" s="204"/>
      <c r="H107" s="204"/>
      <c r="I107" s="205"/>
      <c r="J107" s="206">
        <f>J332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4.88" customHeight="1">
      <c r="A108" s="10"/>
      <c r="B108" s="201"/>
      <c r="C108" s="202"/>
      <c r="D108" s="203" t="s">
        <v>579</v>
      </c>
      <c r="E108" s="204"/>
      <c r="F108" s="204"/>
      <c r="G108" s="204"/>
      <c r="H108" s="204"/>
      <c r="I108" s="205"/>
      <c r="J108" s="206">
        <f>J418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201"/>
      <c r="C109" s="202"/>
      <c r="D109" s="203" t="s">
        <v>580</v>
      </c>
      <c r="E109" s="204"/>
      <c r="F109" s="204"/>
      <c r="G109" s="204"/>
      <c r="H109" s="204"/>
      <c r="I109" s="205"/>
      <c r="J109" s="206">
        <f>J426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201"/>
      <c r="C110" s="202"/>
      <c r="D110" s="203" t="s">
        <v>583</v>
      </c>
      <c r="E110" s="204"/>
      <c r="F110" s="204"/>
      <c r="G110" s="204"/>
      <c r="H110" s="204"/>
      <c r="I110" s="205"/>
      <c r="J110" s="206">
        <f>J493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184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187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119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8" t="str">
        <f>E7</f>
        <v>Přemístění veřejných WC na autobusový terminál v Ostrově</v>
      </c>
      <c r="F120" s="33"/>
      <c r="G120" s="33"/>
      <c r="H120" s="33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99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B - ZTI</v>
      </c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22</v>
      </c>
      <c r="D124" s="41"/>
      <c r="E124" s="41"/>
      <c r="F124" s="28" t="str">
        <f>F12</f>
        <v>Ostrov</v>
      </c>
      <c r="G124" s="41"/>
      <c r="H124" s="41"/>
      <c r="I124" s="148" t="s">
        <v>24</v>
      </c>
      <c r="J124" s="80" t="str">
        <f>IF(J12="","",J12)</f>
        <v>10. 1. 2020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54.45" customHeight="1">
      <c r="A126" s="39"/>
      <c r="B126" s="40"/>
      <c r="C126" s="33" t="s">
        <v>26</v>
      </c>
      <c r="D126" s="41"/>
      <c r="E126" s="41"/>
      <c r="F126" s="28" t="str">
        <f>E15</f>
        <v>Město Ostrov</v>
      </c>
      <c r="G126" s="41"/>
      <c r="H126" s="41"/>
      <c r="I126" s="148" t="s">
        <v>32</v>
      </c>
      <c r="J126" s="37" t="str">
        <f>E21</f>
        <v>BPO spol. s r.o.,Lidická 1239,36317 OSTROV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148" t="s">
        <v>35</v>
      </c>
      <c r="J127" s="37" t="str">
        <f>E24</f>
        <v>Tomanová Ing.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8"/>
      <c r="B129" s="209"/>
      <c r="C129" s="210" t="s">
        <v>120</v>
      </c>
      <c r="D129" s="211" t="s">
        <v>64</v>
      </c>
      <c r="E129" s="211" t="s">
        <v>60</v>
      </c>
      <c r="F129" s="211" t="s">
        <v>61</v>
      </c>
      <c r="G129" s="211" t="s">
        <v>121</v>
      </c>
      <c r="H129" s="211" t="s">
        <v>122</v>
      </c>
      <c r="I129" s="212" t="s">
        <v>123</v>
      </c>
      <c r="J129" s="211" t="s">
        <v>103</v>
      </c>
      <c r="K129" s="213" t="s">
        <v>124</v>
      </c>
      <c r="L129" s="214"/>
      <c r="M129" s="101" t="s">
        <v>1</v>
      </c>
      <c r="N129" s="102" t="s">
        <v>43</v>
      </c>
      <c r="O129" s="102" t="s">
        <v>125</v>
      </c>
      <c r="P129" s="102" t="s">
        <v>126</v>
      </c>
      <c r="Q129" s="102" t="s">
        <v>127</v>
      </c>
      <c r="R129" s="102" t="s">
        <v>128</v>
      </c>
      <c r="S129" s="102" t="s">
        <v>129</v>
      </c>
      <c r="T129" s="103" t="s">
        <v>130</v>
      </c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="2" customFormat="1" ht="22.8" customHeight="1">
      <c r="A130" s="39"/>
      <c r="B130" s="40"/>
      <c r="C130" s="108" t="s">
        <v>131</v>
      </c>
      <c r="D130" s="41"/>
      <c r="E130" s="41"/>
      <c r="F130" s="41"/>
      <c r="G130" s="41"/>
      <c r="H130" s="41"/>
      <c r="I130" s="145"/>
      <c r="J130" s="215">
        <f>BK130</f>
        <v>0</v>
      </c>
      <c r="K130" s="41"/>
      <c r="L130" s="45"/>
      <c r="M130" s="104"/>
      <c r="N130" s="216"/>
      <c r="O130" s="105"/>
      <c r="P130" s="217">
        <f>P131+P330</f>
        <v>0</v>
      </c>
      <c r="Q130" s="105"/>
      <c r="R130" s="217">
        <f>R131+R330</f>
        <v>5.0879813000000009</v>
      </c>
      <c r="S130" s="105"/>
      <c r="T130" s="218">
        <f>T131+T330</f>
        <v>0.629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78</v>
      </c>
      <c r="AU130" s="18" t="s">
        <v>105</v>
      </c>
      <c r="BK130" s="219">
        <f>BK131+BK330</f>
        <v>0</v>
      </c>
    </row>
    <row r="131" s="12" customFormat="1" ht="25.92" customHeight="1">
      <c r="A131" s="12"/>
      <c r="B131" s="220"/>
      <c r="C131" s="221"/>
      <c r="D131" s="222" t="s">
        <v>78</v>
      </c>
      <c r="E131" s="223" t="s">
        <v>585</v>
      </c>
      <c r="F131" s="223" t="s">
        <v>586</v>
      </c>
      <c r="G131" s="221"/>
      <c r="H131" s="221"/>
      <c r="I131" s="224"/>
      <c r="J131" s="225">
        <f>BK131</f>
        <v>0</v>
      </c>
      <c r="K131" s="221"/>
      <c r="L131" s="226"/>
      <c r="M131" s="227"/>
      <c r="N131" s="228"/>
      <c r="O131" s="228"/>
      <c r="P131" s="229">
        <f>P132</f>
        <v>0</v>
      </c>
      <c r="Q131" s="228"/>
      <c r="R131" s="229">
        <f>R132</f>
        <v>3.6066605000000003</v>
      </c>
      <c r="S131" s="228"/>
      <c r="T131" s="230">
        <f>T132</f>
        <v>0.629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1" t="s">
        <v>87</v>
      </c>
      <c r="AT131" s="232" t="s">
        <v>78</v>
      </c>
      <c r="AU131" s="232" t="s">
        <v>79</v>
      </c>
      <c r="AY131" s="231" t="s">
        <v>134</v>
      </c>
      <c r="BK131" s="233">
        <f>BK132</f>
        <v>0</v>
      </c>
    </row>
    <row r="132" s="12" customFormat="1" ht="22.8" customHeight="1">
      <c r="A132" s="12"/>
      <c r="B132" s="220"/>
      <c r="C132" s="221"/>
      <c r="D132" s="222" t="s">
        <v>78</v>
      </c>
      <c r="E132" s="234" t="s">
        <v>132</v>
      </c>
      <c r="F132" s="234" t="s">
        <v>133</v>
      </c>
      <c r="G132" s="221"/>
      <c r="H132" s="221"/>
      <c r="I132" s="224"/>
      <c r="J132" s="235">
        <f>BK132</f>
        <v>0</v>
      </c>
      <c r="K132" s="221"/>
      <c r="L132" s="226"/>
      <c r="M132" s="227"/>
      <c r="N132" s="228"/>
      <c r="O132" s="228"/>
      <c r="P132" s="229">
        <f>P133+P226+P233+P260+P319+P328</f>
        <v>0</v>
      </c>
      <c r="Q132" s="228"/>
      <c r="R132" s="229">
        <f>R133+R226+R233+R260+R319+R328</f>
        <v>3.6066605000000003</v>
      </c>
      <c r="S132" s="228"/>
      <c r="T132" s="230">
        <f>T133+T226+T233+T260+T319+T328</f>
        <v>0.629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87</v>
      </c>
      <c r="AT132" s="232" t="s">
        <v>78</v>
      </c>
      <c r="AU132" s="232" t="s">
        <v>87</v>
      </c>
      <c r="AY132" s="231" t="s">
        <v>134</v>
      </c>
      <c r="BK132" s="233">
        <f>BK133+BK226+BK233+BK260+BK319+BK328</f>
        <v>0</v>
      </c>
    </row>
    <row r="133" s="12" customFormat="1" ht="20.88" customHeight="1">
      <c r="A133" s="12"/>
      <c r="B133" s="220"/>
      <c r="C133" s="221"/>
      <c r="D133" s="222" t="s">
        <v>78</v>
      </c>
      <c r="E133" s="234" t="s">
        <v>87</v>
      </c>
      <c r="F133" s="234" t="s">
        <v>135</v>
      </c>
      <c r="G133" s="221"/>
      <c r="H133" s="221"/>
      <c r="I133" s="224"/>
      <c r="J133" s="235">
        <f>BK133</f>
        <v>0</v>
      </c>
      <c r="K133" s="221"/>
      <c r="L133" s="226"/>
      <c r="M133" s="227"/>
      <c r="N133" s="228"/>
      <c r="O133" s="228"/>
      <c r="P133" s="229">
        <f>SUM(P134:P225)</f>
        <v>0</v>
      </c>
      <c r="Q133" s="228"/>
      <c r="R133" s="229">
        <f>SUM(R134:R225)</f>
        <v>0.14827800000000002</v>
      </c>
      <c r="S133" s="228"/>
      <c r="T133" s="230">
        <f>SUM(T134:T225)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1" t="s">
        <v>87</v>
      </c>
      <c r="AT133" s="232" t="s">
        <v>78</v>
      </c>
      <c r="AU133" s="232" t="s">
        <v>89</v>
      </c>
      <c r="AY133" s="231" t="s">
        <v>134</v>
      </c>
      <c r="BK133" s="233">
        <f>SUM(BK134:BK225)</f>
        <v>0</v>
      </c>
    </row>
    <row r="134" s="2" customFormat="1" ht="16.5" customHeight="1">
      <c r="A134" s="39"/>
      <c r="B134" s="40"/>
      <c r="C134" s="236" t="s">
        <v>87</v>
      </c>
      <c r="D134" s="236" t="s">
        <v>136</v>
      </c>
      <c r="E134" s="237" t="s">
        <v>587</v>
      </c>
      <c r="F134" s="238" t="s">
        <v>588</v>
      </c>
      <c r="G134" s="239" t="s">
        <v>139</v>
      </c>
      <c r="H134" s="240">
        <v>4</v>
      </c>
      <c r="I134" s="241"/>
      <c r="J134" s="242">
        <f>ROUND(I134*H134,2)</f>
        <v>0</v>
      </c>
      <c r="K134" s="238" t="s">
        <v>140</v>
      </c>
      <c r="L134" s="45"/>
      <c r="M134" s="243" t="s">
        <v>1</v>
      </c>
      <c r="N134" s="244" t="s">
        <v>44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141</v>
      </c>
      <c r="AT134" s="247" t="s">
        <v>136</v>
      </c>
      <c r="AU134" s="247" t="s">
        <v>151</v>
      </c>
      <c r="AY134" s="18" t="s">
        <v>134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87</v>
      </c>
      <c r="BK134" s="248">
        <f>ROUND(I134*H134,2)</f>
        <v>0</v>
      </c>
      <c r="BL134" s="18" t="s">
        <v>141</v>
      </c>
      <c r="BM134" s="247" t="s">
        <v>589</v>
      </c>
    </row>
    <row r="135" s="14" customFormat="1">
      <c r="A135" s="14"/>
      <c r="B135" s="260"/>
      <c r="C135" s="261"/>
      <c r="D135" s="251" t="s">
        <v>143</v>
      </c>
      <c r="E135" s="262" t="s">
        <v>1</v>
      </c>
      <c r="F135" s="263" t="s">
        <v>590</v>
      </c>
      <c r="G135" s="261"/>
      <c r="H135" s="264">
        <v>3.6960000000000002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0" t="s">
        <v>143</v>
      </c>
      <c r="AU135" s="270" t="s">
        <v>151</v>
      </c>
      <c r="AV135" s="14" t="s">
        <v>89</v>
      </c>
      <c r="AW135" s="14" t="s">
        <v>34</v>
      </c>
      <c r="AX135" s="14" t="s">
        <v>79</v>
      </c>
      <c r="AY135" s="270" t="s">
        <v>134</v>
      </c>
    </row>
    <row r="136" s="14" customFormat="1">
      <c r="A136" s="14"/>
      <c r="B136" s="260"/>
      <c r="C136" s="261"/>
      <c r="D136" s="251" t="s">
        <v>143</v>
      </c>
      <c r="E136" s="262" t="s">
        <v>1</v>
      </c>
      <c r="F136" s="263" t="s">
        <v>591</v>
      </c>
      <c r="G136" s="261"/>
      <c r="H136" s="264">
        <v>0.30399999999999999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0" t="s">
        <v>143</v>
      </c>
      <c r="AU136" s="270" t="s">
        <v>151</v>
      </c>
      <c r="AV136" s="14" t="s">
        <v>89</v>
      </c>
      <c r="AW136" s="14" t="s">
        <v>34</v>
      </c>
      <c r="AX136" s="14" t="s">
        <v>79</v>
      </c>
      <c r="AY136" s="270" t="s">
        <v>134</v>
      </c>
    </row>
    <row r="137" s="15" customFormat="1">
      <c r="A137" s="15"/>
      <c r="B137" s="271"/>
      <c r="C137" s="272"/>
      <c r="D137" s="251" t="s">
        <v>143</v>
      </c>
      <c r="E137" s="273" t="s">
        <v>1</v>
      </c>
      <c r="F137" s="274" t="s">
        <v>157</v>
      </c>
      <c r="G137" s="272"/>
      <c r="H137" s="275">
        <v>4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1" t="s">
        <v>143</v>
      </c>
      <c r="AU137" s="281" t="s">
        <v>151</v>
      </c>
      <c r="AV137" s="15" t="s">
        <v>141</v>
      </c>
      <c r="AW137" s="15" t="s">
        <v>34</v>
      </c>
      <c r="AX137" s="15" t="s">
        <v>87</v>
      </c>
      <c r="AY137" s="281" t="s">
        <v>134</v>
      </c>
    </row>
    <row r="138" s="2" customFormat="1" ht="16.5" customHeight="1">
      <c r="A138" s="39"/>
      <c r="B138" s="40"/>
      <c r="C138" s="236" t="s">
        <v>89</v>
      </c>
      <c r="D138" s="236" t="s">
        <v>136</v>
      </c>
      <c r="E138" s="237" t="s">
        <v>592</v>
      </c>
      <c r="F138" s="238" t="s">
        <v>593</v>
      </c>
      <c r="G138" s="239" t="s">
        <v>139</v>
      </c>
      <c r="H138" s="240">
        <v>66</v>
      </c>
      <c r="I138" s="241"/>
      <c r="J138" s="242">
        <f>ROUND(I138*H138,2)</f>
        <v>0</v>
      </c>
      <c r="K138" s="238" t="s">
        <v>140</v>
      </c>
      <c r="L138" s="45"/>
      <c r="M138" s="243" t="s">
        <v>1</v>
      </c>
      <c r="N138" s="244" t="s">
        <v>44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141</v>
      </c>
      <c r="AT138" s="247" t="s">
        <v>136</v>
      </c>
      <c r="AU138" s="247" t="s">
        <v>151</v>
      </c>
      <c r="AY138" s="18" t="s">
        <v>134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87</v>
      </c>
      <c r="BK138" s="248">
        <f>ROUND(I138*H138,2)</f>
        <v>0</v>
      </c>
      <c r="BL138" s="18" t="s">
        <v>141</v>
      </c>
      <c r="BM138" s="247" t="s">
        <v>594</v>
      </c>
    </row>
    <row r="139" s="14" customFormat="1">
      <c r="A139" s="14"/>
      <c r="B139" s="260"/>
      <c r="C139" s="261"/>
      <c r="D139" s="251" t="s">
        <v>143</v>
      </c>
      <c r="E139" s="262" t="s">
        <v>1</v>
      </c>
      <c r="F139" s="263" t="s">
        <v>595</v>
      </c>
      <c r="G139" s="261"/>
      <c r="H139" s="264">
        <v>39.023000000000003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0" t="s">
        <v>143</v>
      </c>
      <c r="AU139" s="270" t="s">
        <v>151</v>
      </c>
      <c r="AV139" s="14" t="s">
        <v>89</v>
      </c>
      <c r="AW139" s="14" t="s">
        <v>34</v>
      </c>
      <c r="AX139" s="14" t="s">
        <v>79</v>
      </c>
      <c r="AY139" s="270" t="s">
        <v>134</v>
      </c>
    </row>
    <row r="140" s="14" customFormat="1">
      <c r="A140" s="14"/>
      <c r="B140" s="260"/>
      <c r="C140" s="261"/>
      <c r="D140" s="251" t="s">
        <v>143</v>
      </c>
      <c r="E140" s="262" t="s">
        <v>1</v>
      </c>
      <c r="F140" s="263" t="s">
        <v>596</v>
      </c>
      <c r="G140" s="261"/>
      <c r="H140" s="264">
        <v>14.787000000000001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0" t="s">
        <v>143</v>
      </c>
      <c r="AU140" s="270" t="s">
        <v>151</v>
      </c>
      <c r="AV140" s="14" t="s">
        <v>89</v>
      </c>
      <c r="AW140" s="14" t="s">
        <v>34</v>
      </c>
      <c r="AX140" s="14" t="s">
        <v>79</v>
      </c>
      <c r="AY140" s="270" t="s">
        <v>134</v>
      </c>
    </row>
    <row r="141" s="13" customFormat="1">
      <c r="A141" s="13"/>
      <c r="B141" s="249"/>
      <c r="C141" s="250"/>
      <c r="D141" s="251" t="s">
        <v>143</v>
      </c>
      <c r="E141" s="252" t="s">
        <v>1</v>
      </c>
      <c r="F141" s="253" t="s">
        <v>597</v>
      </c>
      <c r="G141" s="250"/>
      <c r="H141" s="252" t="s">
        <v>1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9" t="s">
        <v>143</v>
      </c>
      <c r="AU141" s="259" t="s">
        <v>151</v>
      </c>
      <c r="AV141" s="13" t="s">
        <v>87</v>
      </c>
      <c r="AW141" s="13" t="s">
        <v>34</v>
      </c>
      <c r="AX141" s="13" t="s">
        <v>79</v>
      </c>
      <c r="AY141" s="259" t="s">
        <v>134</v>
      </c>
    </row>
    <row r="142" s="14" customFormat="1">
      <c r="A142" s="14"/>
      <c r="B142" s="260"/>
      <c r="C142" s="261"/>
      <c r="D142" s="251" t="s">
        <v>143</v>
      </c>
      <c r="E142" s="262" t="s">
        <v>1</v>
      </c>
      <c r="F142" s="263" t="s">
        <v>598</v>
      </c>
      <c r="G142" s="261"/>
      <c r="H142" s="264">
        <v>8.7119999999999997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0" t="s">
        <v>143</v>
      </c>
      <c r="AU142" s="270" t="s">
        <v>151</v>
      </c>
      <c r="AV142" s="14" t="s">
        <v>89</v>
      </c>
      <c r="AW142" s="14" t="s">
        <v>34</v>
      </c>
      <c r="AX142" s="14" t="s">
        <v>79</v>
      </c>
      <c r="AY142" s="270" t="s">
        <v>134</v>
      </c>
    </row>
    <row r="143" s="14" customFormat="1">
      <c r="A143" s="14"/>
      <c r="B143" s="260"/>
      <c r="C143" s="261"/>
      <c r="D143" s="251" t="s">
        <v>143</v>
      </c>
      <c r="E143" s="262" t="s">
        <v>1</v>
      </c>
      <c r="F143" s="263" t="s">
        <v>599</v>
      </c>
      <c r="G143" s="261"/>
      <c r="H143" s="264">
        <v>3.4780000000000002</v>
      </c>
      <c r="I143" s="265"/>
      <c r="J143" s="261"/>
      <c r="K143" s="261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143</v>
      </c>
      <c r="AU143" s="270" t="s">
        <v>151</v>
      </c>
      <c r="AV143" s="14" t="s">
        <v>89</v>
      </c>
      <c r="AW143" s="14" t="s">
        <v>34</v>
      </c>
      <c r="AX143" s="14" t="s">
        <v>79</v>
      </c>
      <c r="AY143" s="270" t="s">
        <v>134</v>
      </c>
    </row>
    <row r="144" s="15" customFormat="1">
      <c r="A144" s="15"/>
      <c r="B144" s="271"/>
      <c r="C144" s="272"/>
      <c r="D144" s="251" t="s">
        <v>143</v>
      </c>
      <c r="E144" s="273" t="s">
        <v>1</v>
      </c>
      <c r="F144" s="274" t="s">
        <v>157</v>
      </c>
      <c r="G144" s="272"/>
      <c r="H144" s="275">
        <v>66</v>
      </c>
      <c r="I144" s="276"/>
      <c r="J144" s="272"/>
      <c r="K144" s="272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143</v>
      </c>
      <c r="AU144" s="281" t="s">
        <v>151</v>
      </c>
      <c r="AV144" s="15" t="s">
        <v>141</v>
      </c>
      <c r="AW144" s="15" t="s">
        <v>34</v>
      </c>
      <c r="AX144" s="15" t="s">
        <v>87</v>
      </c>
      <c r="AY144" s="281" t="s">
        <v>134</v>
      </c>
    </row>
    <row r="145" s="2" customFormat="1" ht="16.5" customHeight="1">
      <c r="A145" s="39"/>
      <c r="B145" s="40"/>
      <c r="C145" s="236" t="s">
        <v>151</v>
      </c>
      <c r="D145" s="236" t="s">
        <v>136</v>
      </c>
      <c r="E145" s="237" t="s">
        <v>600</v>
      </c>
      <c r="F145" s="238" t="s">
        <v>601</v>
      </c>
      <c r="G145" s="239" t="s">
        <v>139</v>
      </c>
      <c r="H145" s="240">
        <v>33</v>
      </c>
      <c r="I145" s="241"/>
      <c r="J145" s="242">
        <f>ROUND(I145*H145,2)</f>
        <v>0</v>
      </c>
      <c r="K145" s="238" t="s">
        <v>140</v>
      </c>
      <c r="L145" s="45"/>
      <c r="M145" s="243" t="s">
        <v>1</v>
      </c>
      <c r="N145" s="244" t="s">
        <v>44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141</v>
      </c>
      <c r="AT145" s="247" t="s">
        <v>136</v>
      </c>
      <c r="AU145" s="247" t="s">
        <v>151</v>
      </c>
      <c r="AY145" s="18" t="s">
        <v>134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87</v>
      </c>
      <c r="BK145" s="248">
        <f>ROUND(I145*H145,2)</f>
        <v>0</v>
      </c>
      <c r="BL145" s="18" t="s">
        <v>141</v>
      </c>
      <c r="BM145" s="247" t="s">
        <v>602</v>
      </c>
    </row>
    <row r="146" s="13" customFormat="1">
      <c r="A146" s="13"/>
      <c r="B146" s="249"/>
      <c r="C146" s="250"/>
      <c r="D146" s="251" t="s">
        <v>143</v>
      </c>
      <c r="E146" s="252" t="s">
        <v>1</v>
      </c>
      <c r="F146" s="253" t="s">
        <v>603</v>
      </c>
      <c r="G146" s="250"/>
      <c r="H146" s="252" t="s">
        <v>1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9" t="s">
        <v>143</v>
      </c>
      <c r="AU146" s="259" t="s">
        <v>151</v>
      </c>
      <c r="AV146" s="13" t="s">
        <v>87</v>
      </c>
      <c r="AW146" s="13" t="s">
        <v>34</v>
      </c>
      <c r="AX146" s="13" t="s">
        <v>79</v>
      </c>
      <c r="AY146" s="259" t="s">
        <v>134</v>
      </c>
    </row>
    <row r="147" s="13" customFormat="1">
      <c r="A147" s="13"/>
      <c r="B147" s="249"/>
      <c r="C147" s="250"/>
      <c r="D147" s="251" t="s">
        <v>143</v>
      </c>
      <c r="E147" s="252" t="s">
        <v>1</v>
      </c>
      <c r="F147" s="253" t="s">
        <v>604</v>
      </c>
      <c r="G147" s="250"/>
      <c r="H147" s="252" t="s">
        <v>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9" t="s">
        <v>143</v>
      </c>
      <c r="AU147" s="259" t="s">
        <v>151</v>
      </c>
      <c r="AV147" s="13" t="s">
        <v>87</v>
      </c>
      <c r="AW147" s="13" t="s">
        <v>34</v>
      </c>
      <c r="AX147" s="13" t="s">
        <v>79</v>
      </c>
      <c r="AY147" s="259" t="s">
        <v>134</v>
      </c>
    </row>
    <row r="148" s="14" customFormat="1">
      <c r="A148" s="14"/>
      <c r="B148" s="260"/>
      <c r="C148" s="261"/>
      <c r="D148" s="251" t="s">
        <v>143</v>
      </c>
      <c r="E148" s="262" t="s">
        <v>1</v>
      </c>
      <c r="F148" s="263" t="s">
        <v>605</v>
      </c>
      <c r="G148" s="261"/>
      <c r="H148" s="264">
        <v>33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143</v>
      </c>
      <c r="AU148" s="270" t="s">
        <v>151</v>
      </c>
      <c r="AV148" s="14" t="s">
        <v>89</v>
      </c>
      <c r="AW148" s="14" t="s">
        <v>34</v>
      </c>
      <c r="AX148" s="14" t="s">
        <v>87</v>
      </c>
      <c r="AY148" s="270" t="s">
        <v>134</v>
      </c>
    </row>
    <row r="149" s="2" customFormat="1" ht="16.5" customHeight="1">
      <c r="A149" s="39"/>
      <c r="B149" s="40"/>
      <c r="C149" s="236" t="s">
        <v>141</v>
      </c>
      <c r="D149" s="236" t="s">
        <v>136</v>
      </c>
      <c r="E149" s="237" t="s">
        <v>606</v>
      </c>
      <c r="F149" s="238" t="s">
        <v>607</v>
      </c>
      <c r="G149" s="239" t="s">
        <v>202</v>
      </c>
      <c r="H149" s="240">
        <v>116</v>
      </c>
      <c r="I149" s="241"/>
      <c r="J149" s="242">
        <f>ROUND(I149*H149,2)</f>
        <v>0</v>
      </c>
      <c r="K149" s="238" t="s">
        <v>140</v>
      </c>
      <c r="L149" s="45"/>
      <c r="M149" s="243" t="s">
        <v>1</v>
      </c>
      <c r="N149" s="244" t="s">
        <v>44</v>
      </c>
      <c r="O149" s="92"/>
      <c r="P149" s="245">
        <f>O149*H149</f>
        <v>0</v>
      </c>
      <c r="Q149" s="245">
        <v>0.00084000000000000003</v>
      </c>
      <c r="R149" s="245">
        <f>Q149*H149</f>
        <v>0.097439999999999999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141</v>
      </c>
      <c r="AT149" s="247" t="s">
        <v>136</v>
      </c>
      <c r="AU149" s="247" t="s">
        <v>151</v>
      </c>
      <c r="AY149" s="18" t="s">
        <v>134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87</v>
      </c>
      <c r="BK149" s="248">
        <f>ROUND(I149*H149,2)</f>
        <v>0</v>
      </c>
      <c r="BL149" s="18" t="s">
        <v>141</v>
      </c>
      <c r="BM149" s="247" t="s">
        <v>608</v>
      </c>
    </row>
    <row r="150" s="14" customFormat="1">
      <c r="A150" s="14"/>
      <c r="B150" s="260"/>
      <c r="C150" s="261"/>
      <c r="D150" s="251" t="s">
        <v>143</v>
      </c>
      <c r="E150" s="262" t="s">
        <v>1</v>
      </c>
      <c r="F150" s="263" t="s">
        <v>609</v>
      </c>
      <c r="G150" s="261"/>
      <c r="H150" s="264">
        <v>74.25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0" t="s">
        <v>143</v>
      </c>
      <c r="AU150" s="270" t="s">
        <v>151</v>
      </c>
      <c r="AV150" s="14" t="s">
        <v>89</v>
      </c>
      <c r="AW150" s="14" t="s">
        <v>34</v>
      </c>
      <c r="AX150" s="14" t="s">
        <v>79</v>
      </c>
      <c r="AY150" s="270" t="s">
        <v>134</v>
      </c>
    </row>
    <row r="151" s="14" customFormat="1">
      <c r="A151" s="14"/>
      <c r="B151" s="260"/>
      <c r="C151" s="261"/>
      <c r="D151" s="251" t="s">
        <v>143</v>
      </c>
      <c r="E151" s="262" t="s">
        <v>1</v>
      </c>
      <c r="F151" s="263" t="s">
        <v>610</v>
      </c>
      <c r="G151" s="261"/>
      <c r="H151" s="264">
        <v>28.785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143</v>
      </c>
      <c r="AU151" s="270" t="s">
        <v>151</v>
      </c>
      <c r="AV151" s="14" t="s">
        <v>89</v>
      </c>
      <c r="AW151" s="14" t="s">
        <v>34</v>
      </c>
      <c r="AX151" s="14" t="s">
        <v>79</v>
      </c>
      <c r="AY151" s="270" t="s">
        <v>134</v>
      </c>
    </row>
    <row r="152" s="13" customFormat="1">
      <c r="A152" s="13"/>
      <c r="B152" s="249"/>
      <c r="C152" s="250"/>
      <c r="D152" s="251" t="s">
        <v>143</v>
      </c>
      <c r="E152" s="252" t="s">
        <v>1</v>
      </c>
      <c r="F152" s="253" t="s">
        <v>597</v>
      </c>
      <c r="G152" s="250"/>
      <c r="H152" s="252" t="s">
        <v>1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9" t="s">
        <v>143</v>
      </c>
      <c r="AU152" s="259" t="s">
        <v>151</v>
      </c>
      <c r="AV152" s="13" t="s">
        <v>87</v>
      </c>
      <c r="AW152" s="13" t="s">
        <v>34</v>
      </c>
      <c r="AX152" s="13" t="s">
        <v>79</v>
      </c>
      <c r="AY152" s="259" t="s">
        <v>134</v>
      </c>
    </row>
    <row r="153" s="14" customFormat="1">
      <c r="A153" s="14"/>
      <c r="B153" s="260"/>
      <c r="C153" s="261"/>
      <c r="D153" s="251" t="s">
        <v>143</v>
      </c>
      <c r="E153" s="262" t="s">
        <v>1</v>
      </c>
      <c r="F153" s="263" t="s">
        <v>611</v>
      </c>
      <c r="G153" s="261"/>
      <c r="H153" s="264">
        <v>12.640000000000001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0" t="s">
        <v>143</v>
      </c>
      <c r="AU153" s="270" t="s">
        <v>151</v>
      </c>
      <c r="AV153" s="14" t="s">
        <v>89</v>
      </c>
      <c r="AW153" s="14" t="s">
        <v>34</v>
      </c>
      <c r="AX153" s="14" t="s">
        <v>79</v>
      </c>
      <c r="AY153" s="270" t="s">
        <v>134</v>
      </c>
    </row>
    <row r="154" s="14" customFormat="1">
      <c r="A154" s="14"/>
      <c r="B154" s="260"/>
      <c r="C154" s="261"/>
      <c r="D154" s="251" t="s">
        <v>143</v>
      </c>
      <c r="E154" s="262" t="s">
        <v>1</v>
      </c>
      <c r="F154" s="263" t="s">
        <v>612</v>
      </c>
      <c r="G154" s="261"/>
      <c r="H154" s="264">
        <v>0.32500000000000001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143</v>
      </c>
      <c r="AU154" s="270" t="s">
        <v>151</v>
      </c>
      <c r="AV154" s="14" t="s">
        <v>89</v>
      </c>
      <c r="AW154" s="14" t="s">
        <v>34</v>
      </c>
      <c r="AX154" s="14" t="s">
        <v>79</v>
      </c>
      <c r="AY154" s="270" t="s">
        <v>134</v>
      </c>
    </row>
    <row r="155" s="15" customFormat="1">
      <c r="A155" s="15"/>
      <c r="B155" s="271"/>
      <c r="C155" s="272"/>
      <c r="D155" s="251" t="s">
        <v>143</v>
      </c>
      <c r="E155" s="273" t="s">
        <v>1</v>
      </c>
      <c r="F155" s="274" t="s">
        <v>157</v>
      </c>
      <c r="G155" s="272"/>
      <c r="H155" s="275">
        <v>116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143</v>
      </c>
      <c r="AU155" s="281" t="s">
        <v>151</v>
      </c>
      <c r="AV155" s="15" t="s">
        <v>141</v>
      </c>
      <c r="AW155" s="15" t="s">
        <v>34</v>
      </c>
      <c r="AX155" s="15" t="s">
        <v>87</v>
      </c>
      <c r="AY155" s="281" t="s">
        <v>134</v>
      </c>
    </row>
    <row r="156" s="2" customFormat="1" ht="16.5" customHeight="1">
      <c r="A156" s="39"/>
      <c r="B156" s="40"/>
      <c r="C156" s="236" t="s">
        <v>162</v>
      </c>
      <c r="D156" s="236" t="s">
        <v>136</v>
      </c>
      <c r="E156" s="237" t="s">
        <v>613</v>
      </c>
      <c r="F156" s="238" t="s">
        <v>614</v>
      </c>
      <c r="G156" s="239" t="s">
        <v>202</v>
      </c>
      <c r="H156" s="240">
        <v>116</v>
      </c>
      <c r="I156" s="241"/>
      <c r="J156" s="242">
        <f>ROUND(I156*H156,2)</f>
        <v>0</v>
      </c>
      <c r="K156" s="238" t="s">
        <v>140</v>
      </c>
      <c r="L156" s="45"/>
      <c r="M156" s="243" t="s">
        <v>1</v>
      </c>
      <c r="N156" s="244" t="s">
        <v>44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141</v>
      </c>
      <c r="AT156" s="247" t="s">
        <v>136</v>
      </c>
      <c r="AU156" s="247" t="s">
        <v>151</v>
      </c>
      <c r="AY156" s="18" t="s">
        <v>134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87</v>
      </c>
      <c r="BK156" s="248">
        <f>ROUND(I156*H156,2)</f>
        <v>0</v>
      </c>
      <c r="BL156" s="18" t="s">
        <v>141</v>
      </c>
      <c r="BM156" s="247" t="s">
        <v>615</v>
      </c>
    </row>
    <row r="157" s="2" customFormat="1" ht="16.5" customHeight="1">
      <c r="A157" s="39"/>
      <c r="B157" s="40"/>
      <c r="C157" s="236" t="s">
        <v>169</v>
      </c>
      <c r="D157" s="236" t="s">
        <v>136</v>
      </c>
      <c r="E157" s="237" t="s">
        <v>616</v>
      </c>
      <c r="F157" s="238" t="s">
        <v>617</v>
      </c>
      <c r="G157" s="239" t="s">
        <v>139</v>
      </c>
      <c r="H157" s="240">
        <v>4.5</v>
      </c>
      <c r="I157" s="241"/>
      <c r="J157" s="242">
        <f>ROUND(I157*H157,2)</f>
        <v>0</v>
      </c>
      <c r="K157" s="238" t="s">
        <v>140</v>
      </c>
      <c r="L157" s="45"/>
      <c r="M157" s="243" t="s">
        <v>1</v>
      </c>
      <c r="N157" s="244" t="s">
        <v>44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141</v>
      </c>
      <c r="AT157" s="247" t="s">
        <v>136</v>
      </c>
      <c r="AU157" s="247" t="s">
        <v>151</v>
      </c>
      <c r="AY157" s="18" t="s">
        <v>134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87</v>
      </c>
      <c r="BK157" s="248">
        <f>ROUND(I157*H157,2)</f>
        <v>0</v>
      </c>
      <c r="BL157" s="18" t="s">
        <v>141</v>
      </c>
      <c r="BM157" s="247" t="s">
        <v>618</v>
      </c>
    </row>
    <row r="158" s="2" customFormat="1" ht="16.5" customHeight="1">
      <c r="A158" s="39"/>
      <c r="B158" s="40"/>
      <c r="C158" s="236" t="s">
        <v>174</v>
      </c>
      <c r="D158" s="236" t="s">
        <v>136</v>
      </c>
      <c r="E158" s="237" t="s">
        <v>619</v>
      </c>
      <c r="F158" s="238" t="s">
        <v>620</v>
      </c>
      <c r="G158" s="239" t="s">
        <v>346</v>
      </c>
      <c r="H158" s="240">
        <v>1.1000000000000001</v>
      </c>
      <c r="I158" s="241"/>
      <c r="J158" s="242">
        <f>ROUND(I158*H158,2)</f>
        <v>0</v>
      </c>
      <c r="K158" s="238" t="s">
        <v>140</v>
      </c>
      <c r="L158" s="45"/>
      <c r="M158" s="243" t="s">
        <v>1</v>
      </c>
      <c r="N158" s="244" t="s">
        <v>44</v>
      </c>
      <c r="O158" s="92"/>
      <c r="P158" s="245">
        <f>O158*H158</f>
        <v>0</v>
      </c>
      <c r="Q158" s="245">
        <v>0.0086800000000000002</v>
      </c>
      <c r="R158" s="245">
        <f>Q158*H158</f>
        <v>0.0095480000000000009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141</v>
      </c>
      <c r="AT158" s="247" t="s">
        <v>136</v>
      </c>
      <c r="AU158" s="247" t="s">
        <v>151</v>
      </c>
      <c r="AY158" s="18" t="s">
        <v>134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87</v>
      </c>
      <c r="BK158" s="248">
        <f>ROUND(I158*H158,2)</f>
        <v>0</v>
      </c>
      <c r="BL158" s="18" t="s">
        <v>141</v>
      </c>
      <c r="BM158" s="247" t="s">
        <v>621</v>
      </c>
    </row>
    <row r="159" s="2" customFormat="1" ht="16.5" customHeight="1">
      <c r="A159" s="39"/>
      <c r="B159" s="40"/>
      <c r="C159" s="236" t="s">
        <v>180</v>
      </c>
      <c r="D159" s="236" t="s">
        <v>136</v>
      </c>
      <c r="E159" s="237" t="s">
        <v>622</v>
      </c>
      <c r="F159" s="238" t="s">
        <v>623</v>
      </c>
      <c r="G159" s="239" t="s">
        <v>346</v>
      </c>
      <c r="H159" s="240">
        <v>1.1000000000000001</v>
      </c>
      <c r="I159" s="241"/>
      <c r="J159" s="242">
        <f>ROUND(I159*H159,2)</f>
        <v>0</v>
      </c>
      <c r="K159" s="238" t="s">
        <v>140</v>
      </c>
      <c r="L159" s="45"/>
      <c r="M159" s="243" t="s">
        <v>1</v>
      </c>
      <c r="N159" s="244" t="s">
        <v>44</v>
      </c>
      <c r="O159" s="92"/>
      <c r="P159" s="245">
        <f>O159*H159</f>
        <v>0</v>
      </c>
      <c r="Q159" s="245">
        <v>0.036900000000000002</v>
      </c>
      <c r="R159" s="245">
        <f>Q159*H159</f>
        <v>0.040590000000000008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141</v>
      </c>
      <c r="AT159" s="247" t="s">
        <v>136</v>
      </c>
      <c r="AU159" s="247" t="s">
        <v>151</v>
      </c>
      <c r="AY159" s="18" t="s">
        <v>134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87</v>
      </c>
      <c r="BK159" s="248">
        <f>ROUND(I159*H159,2)</f>
        <v>0</v>
      </c>
      <c r="BL159" s="18" t="s">
        <v>141</v>
      </c>
      <c r="BM159" s="247" t="s">
        <v>624</v>
      </c>
    </row>
    <row r="160" s="2" customFormat="1" ht="16.5" customHeight="1">
      <c r="A160" s="39"/>
      <c r="B160" s="40"/>
      <c r="C160" s="236" t="s">
        <v>189</v>
      </c>
      <c r="D160" s="236" t="s">
        <v>136</v>
      </c>
      <c r="E160" s="237" t="s">
        <v>625</v>
      </c>
      <c r="F160" s="238" t="s">
        <v>626</v>
      </c>
      <c r="G160" s="239" t="s">
        <v>139</v>
      </c>
      <c r="H160" s="240">
        <v>66</v>
      </c>
      <c r="I160" s="241"/>
      <c r="J160" s="242">
        <f>ROUND(I160*H160,2)</f>
        <v>0</v>
      </c>
      <c r="K160" s="238" t="s">
        <v>140</v>
      </c>
      <c r="L160" s="45"/>
      <c r="M160" s="243" t="s">
        <v>1</v>
      </c>
      <c r="N160" s="244" t="s">
        <v>44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141</v>
      </c>
      <c r="AT160" s="247" t="s">
        <v>136</v>
      </c>
      <c r="AU160" s="247" t="s">
        <v>151</v>
      </c>
      <c r="AY160" s="18" t="s">
        <v>134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87</v>
      </c>
      <c r="BK160" s="248">
        <f>ROUND(I160*H160,2)</f>
        <v>0</v>
      </c>
      <c r="BL160" s="18" t="s">
        <v>141</v>
      </c>
      <c r="BM160" s="247" t="s">
        <v>627</v>
      </c>
    </row>
    <row r="161" s="13" customFormat="1">
      <c r="A161" s="13"/>
      <c r="B161" s="249"/>
      <c r="C161" s="250"/>
      <c r="D161" s="251" t="s">
        <v>143</v>
      </c>
      <c r="E161" s="252" t="s">
        <v>1</v>
      </c>
      <c r="F161" s="253" t="s">
        <v>604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143</v>
      </c>
      <c r="AU161" s="259" t="s">
        <v>151</v>
      </c>
      <c r="AV161" s="13" t="s">
        <v>87</v>
      </c>
      <c r="AW161" s="13" t="s">
        <v>34</v>
      </c>
      <c r="AX161" s="13" t="s">
        <v>79</v>
      </c>
      <c r="AY161" s="259" t="s">
        <v>134</v>
      </c>
    </row>
    <row r="162" s="14" customFormat="1">
      <c r="A162" s="14"/>
      <c r="B162" s="260"/>
      <c r="C162" s="261"/>
      <c r="D162" s="251" t="s">
        <v>143</v>
      </c>
      <c r="E162" s="262" t="s">
        <v>1</v>
      </c>
      <c r="F162" s="263" t="s">
        <v>628</v>
      </c>
      <c r="G162" s="261"/>
      <c r="H162" s="264">
        <v>66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143</v>
      </c>
      <c r="AU162" s="270" t="s">
        <v>151</v>
      </c>
      <c r="AV162" s="14" t="s">
        <v>89</v>
      </c>
      <c r="AW162" s="14" t="s">
        <v>34</v>
      </c>
      <c r="AX162" s="14" t="s">
        <v>87</v>
      </c>
      <c r="AY162" s="270" t="s">
        <v>134</v>
      </c>
    </row>
    <row r="163" s="2" customFormat="1" ht="16.5" customHeight="1">
      <c r="A163" s="39"/>
      <c r="B163" s="40"/>
      <c r="C163" s="236" t="s">
        <v>193</v>
      </c>
      <c r="D163" s="236" t="s">
        <v>136</v>
      </c>
      <c r="E163" s="237" t="s">
        <v>629</v>
      </c>
      <c r="F163" s="238" t="s">
        <v>630</v>
      </c>
      <c r="G163" s="239" t="s">
        <v>139</v>
      </c>
      <c r="H163" s="240">
        <v>12.699999999999999</v>
      </c>
      <c r="I163" s="241"/>
      <c r="J163" s="242">
        <f>ROUND(I163*H163,2)</f>
        <v>0</v>
      </c>
      <c r="K163" s="238" t="s">
        <v>140</v>
      </c>
      <c r="L163" s="45"/>
      <c r="M163" s="243" t="s">
        <v>1</v>
      </c>
      <c r="N163" s="244" t="s">
        <v>44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141</v>
      </c>
      <c r="AT163" s="247" t="s">
        <v>136</v>
      </c>
      <c r="AU163" s="247" t="s">
        <v>151</v>
      </c>
      <c r="AY163" s="18" t="s">
        <v>134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87</v>
      </c>
      <c r="BK163" s="248">
        <f>ROUND(I163*H163,2)</f>
        <v>0</v>
      </c>
      <c r="BL163" s="18" t="s">
        <v>141</v>
      </c>
      <c r="BM163" s="247" t="s">
        <v>631</v>
      </c>
    </row>
    <row r="164" s="13" customFormat="1">
      <c r="A164" s="13"/>
      <c r="B164" s="249"/>
      <c r="C164" s="250"/>
      <c r="D164" s="251" t="s">
        <v>143</v>
      </c>
      <c r="E164" s="252" t="s">
        <v>1</v>
      </c>
      <c r="F164" s="253" t="s">
        <v>632</v>
      </c>
      <c r="G164" s="250"/>
      <c r="H164" s="252" t="s">
        <v>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9" t="s">
        <v>143</v>
      </c>
      <c r="AU164" s="259" t="s">
        <v>151</v>
      </c>
      <c r="AV164" s="13" t="s">
        <v>87</v>
      </c>
      <c r="AW164" s="13" t="s">
        <v>34</v>
      </c>
      <c r="AX164" s="13" t="s">
        <v>79</v>
      </c>
      <c r="AY164" s="259" t="s">
        <v>134</v>
      </c>
    </row>
    <row r="165" s="13" customFormat="1">
      <c r="A165" s="13"/>
      <c r="B165" s="249"/>
      <c r="C165" s="250"/>
      <c r="D165" s="251" t="s">
        <v>143</v>
      </c>
      <c r="E165" s="252" t="s">
        <v>1</v>
      </c>
      <c r="F165" s="253" t="s">
        <v>633</v>
      </c>
      <c r="G165" s="250"/>
      <c r="H165" s="252" t="s">
        <v>1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9" t="s">
        <v>143</v>
      </c>
      <c r="AU165" s="259" t="s">
        <v>151</v>
      </c>
      <c r="AV165" s="13" t="s">
        <v>87</v>
      </c>
      <c r="AW165" s="13" t="s">
        <v>34</v>
      </c>
      <c r="AX165" s="13" t="s">
        <v>79</v>
      </c>
      <c r="AY165" s="259" t="s">
        <v>134</v>
      </c>
    </row>
    <row r="166" s="14" customFormat="1">
      <c r="A166" s="14"/>
      <c r="B166" s="260"/>
      <c r="C166" s="261"/>
      <c r="D166" s="251" t="s">
        <v>143</v>
      </c>
      <c r="E166" s="262" t="s">
        <v>1</v>
      </c>
      <c r="F166" s="263" t="s">
        <v>634</v>
      </c>
      <c r="G166" s="261"/>
      <c r="H166" s="264">
        <v>4.6749999999999998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0" t="s">
        <v>143</v>
      </c>
      <c r="AU166" s="270" t="s">
        <v>151</v>
      </c>
      <c r="AV166" s="14" t="s">
        <v>89</v>
      </c>
      <c r="AW166" s="14" t="s">
        <v>34</v>
      </c>
      <c r="AX166" s="14" t="s">
        <v>79</v>
      </c>
      <c r="AY166" s="270" t="s">
        <v>134</v>
      </c>
    </row>
    <row r="167" s="13" customFormat="1">
      <c r="A167" s="13"/>
      <c r="B167" s="249"/>
      <c r="C167" s="250"/>
      <c r="D167" s="251" t="s">
        <v>143</v>
      </c>
      <c r="E167" s="252" t="s">
        <v>1</v>
      </c>
      <c r="F167" s="253" t="s">
        <v>635</v>
      </c>
      <c r="G167" s="250"/>
      <c r="H167" s="252" t="s">
        <v>1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9" t="s">
        <v>143</v>
      </c>
      <c r="AU167" s="259" t="s">
        <v>151</v>
      </c>
      <c r="AV167" s="13" t="s">
        <v>87</v>
      </c>
      <c r="AW167" s="13" t="s">
        <v>34</v>
      </c>
      <c r="AX167" s="13" t="s">
        <v>79</v>
      </c>
      <c r="AY167" s="259" t="s">
        <v>134</v>
      </c>
    </row>
    <row r="168" s="14" customFormat="1">
      <c r="A168" s="14"/>
      <c r="B168" s="260"/>
      <c r="C168" s="261"/>
      <c r="D168" s="251" t="s">
        <v>143</v>
      </c>
      <c r="E168" s="262" t="s">
        <v>1</v>
      </c>
      <c r="F168" s="263" t="s">
        <v>636</v>
      </c>
      <c r="G168" s="261"/>
      <c r="H168" s="264">
        <v>8.4149999999999991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0" t="s">
        <v>143</v>
      </c>
      <c r="AU168" s="270" t="s">
        <v>151</v>
      </c>
      <c r="AV168" s="14" t="s">
        <v>89</v>
      </c>
      <c r="AW168" s="14" t="s">
        <v>34</v>
      </c>
      <c r="AX168" s="14" t="s">
        <v>79</v>
      </c>
      <c r="AY168" s="270" t="s">
        <v>134</v>
      </c>
    </row>
    <row r="169" s="14" customFormat="1">
      <c r="A169" s="14"/>
      <c r="B169" s="260"/>
      <c r="C169" s="261"/>
      <c r="D169" s="251" t="s">
        <v>143</v>
      </c>
      <c r="E169" s="262" t="s">
        <v>1</v>
      </c>
      <c r="F169" s="263" t="s">
        <v>6</v>
      </c>
      <c r="G169" s="261"/>
      <c r="H169" s="264">
        <v>0.01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0" t="s">
        <v>143</v>
      </c>
      <c r="AU169" s="270" t="s">
        <v>151</v>
      </c>
      <c r="AV169" s="14" t="s">
        <v>89</v>
      </c>
      <c r="AW169" s="14" t="s">
        <v>34</v>
      </c>
      <c r="AX169" s="14" t="s">
        <v>79</v>
      </c>
      <c r="AY169" s="270" t="s">
        <v>134</v>
      </c>
    </row>
    <row r="170" s="16" customFormat="1">
      <c r="A170" s="16"/>
      <c r="B170" s="295"/>
      <c r="C170" s="296"/>
      <c r="D170" s="251" t="s">
        <v>143</v>
      </c>
      <c r="E170" s="297" t="s">
        <v>1</v>
      </c>
      <c r="F170" s="298" t="s">
        <v>637</v>
      </c>
      <c r="G170" s="296"/>
      <c r="H170" s="299">
        <v>13.1</v>
      </c>
      <c r="I170" s="300"/>
      <c r="J170" s="296"/>
      <c r="K170" s="296"/>
      <c r="L170" s="301"/>
      <c r="M170" s="302"/>
      <c r="N170" s="303"/>
      <c r="O170" s="303"/>
      <c r="P170" s="303"/>
      <c r="Q170" s="303"/>
      <c r="R170" s="303"/>
      <c r="S170" s="303"/>
      <c r="T170" s="304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305" t="s">
        <v>143</v>
      </c>
      <c r="AU170" s="305" t="s">
        <v>151</v>
      </c>
      <c r="AV170" s="16" t="s">
        <v>151</v>
      </c>
      <c r="AW170" s="16" t="s">
        <v>34</v>
      </c>
      <c r="AX170" s="16" t="s">
        <v>79</v>
      </c>
      <c r="AY170" s="305" t="s">
        <v>134</v>
      </c>
    </row>
    <row r="171" s="13" customFormat="1">
      <c r="A171" s="13"/>
      <c r="B171" s="249"/>
      <c r="C171" s="250"/>
      <c r="D171" s="251" t="s">
        <v>143</v>
      </c>
      <c r="E171" s="252" t="s">
        <v>1</v>
      </c>
      <c r="F171" s="253" t="s">
        <v>638</v>
      </c>
      <c r="G171" s="250"/>
      <c r="H171" s="252" t="s">
        <v>1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9" t="s">
        <v>143</v>
      </c>
      <c r="AU171" s="259" t="s">
        <v>151</v>
      </c>
      <c r="AV171" s="13" t="s">
        <v>87</v>
      </c>
      <c r="AW171" s="13" t="s">
        <v>34</v>
      </c>
      <c r="AX171" s="13" t="s">
        <v>79</v>
      </c>
      <c r="AY171" s="259" t="s">
        <v>134</v>
      </c>
    </row>
    <row r="172" s="14" customFormat="1">
      <c r="A172" s="14"/>
      <c r="B172" s="260"/>
      <c r="C172" s="261"/>
      <c r="D172" s="251" t="s">
        <v>143</v>
      </c>
      <c r="E172" s="262" t="s">
        <v>1</v>
      </c>
      <c r="F172" s="263" t="s">
        <v>639</v>
      </c>
      <c r="G172" s="261"/>
      <c r="H172" s="264">
        <v>-0.123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0" t="s">
        <v>143</v>
      </c>
      <c r="AU172" s="270" t="s">
        <v>151</v>
      </c>
      <c r="AV172" s="14" t="s">
        <v>89</v>
      </c>
      <c r="AW172" s="14" t="s">
        <v>34</v>
      </c>
      <c r="AX172" s="14" t="s">
        <v>79</v>
      </c>
      <c r="AY172" s="270" t="s">
        <v>134</v>
      </c>
    </row>
    <row r="173" s="14" customFormat="1">
      <c r="A173" s="14"/>
      <c r="B173" s="260"/>
      <c r="C173" s="261"/>
      <c r="D173" s="251" t="s">
        <v>143</v>
      </c>
      <c r="E173" s="262" t="s">
        <v>1</v>
      </c>
      <c r="F173" s="263" t="s">
        <v>640</v>
      </c>
      <c r="G173" s="261"/>
      <c r="H173" s="264">
        <v>-0.29999999999999999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0" t="s">
        <v>143</v>
      </c>
      <c r="AU173" s="270" t="s">
        <v>151</v>
      </c>
      <c r="AV173" s="14" t="s">
        <v>89</v>
      </c>
      <c r="AW173" s="14" t="s">
        <v>34</v>
      </c>
      <c r="AX173" s="14" t="s">
        <v>79</v>
      </c>
      <c r="AY173" s="270" t="s">
        <v>134</v>
      </c>
    </row>
    <row r="174" s="14" customFormat="1">
      <c r="A174" s="14"/>
      <c r="B174" s="260"/>
      <c r="C174" s="261"/>
      <c r="D174" s="251" t="s">
        <v>143</v>
      </c>
      <c r="E174" s="262" t="s">
        <v>1</v>
      </c>
      <c r="F174" s="263" t="s">
        <v>641</v>
      </c>
      <c r="G174" s="261"/>
      <c r="H174" s="264">
        <v>0.023</v>
      </c>
      <c r="I174" s="265"/>
      <c r="J174" s="261"/>
      <c r="K174" s="261"/>
      <c r="L174" s="266"/>
      <c r="M174" s="267"/>
      <c r="N174" s="268"/>
      <c r="O174" s="268"/>
      <c r="P174" s="268"/>
      <c r="Q174" s="268"/>
      <c r="R174" s="268"/>
      <c r="S174" s="268"/>
      <c r="T174" s="26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0" t="s">
        <v>143</v>
      </c>
      <c r="AU174" s="270" t="s">
        <v>151</v>
      </c>
      <c r="AV174" s="14" t="s">
        <v>89</v>
      </c>
      <c r="AW174" s="14" t="s">
        <v>34</v>
      </c>
      <c r="AX174" s="14" t="s">
        <v>79</v>
      </c>
      <c r="AY174" s="270" t="s">
        <v>134</v>
      </c>
    </row>
    <row r="175" s="15" customFormat="1">
      <c r="A175" s="15"/>
      <c r="B175" s="271"/>
      <c r="C175" s="272"/>
      <c r="D175" s="251" t="s">
        <v>143</v>
      </c>
      <c r="E175" s="273" t="s">
        <v>1</v>
      </c>
      <c r="F175" s="274" t="s">
        <v>157</v>
      </c>
      <c r="G175" s="272"/>
      <c r="H175" s="275">
        <v>12.699999999999999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1" t="s">
        <v>143</v>
      </c>
      <c r="AU175" s="281" t="s">
        <v>151</v>
      </c>
      <c r="AV175" s="15" t="s">
        <v>141</v>
      </c>
      <c r="AW175" s="15" t="s">
        <v>34</v>
      </c>
      <c r="AX175" s="15" t="s">
        <v>87</v>
      </c>
      <c r="AY175" s="281" t="s">
        <v>134</v>
      </c>
    </row>
    <row r="176" s="2" customFormat="1" ht="16.5" customHeight="1">
      <c r="A176" s="39"/>
      <c r="B176" s="40"/>
      <c r="C176" s="282" t="s">
        <v>199</v>
      </c>
      <c r="D176" s="282" t="s">
        <v>207</v>
      </c>
      <c r="E176" s="283" t="s">
        <v>642</v>
      </c>
      <c r="F176" s="284" t="s">
        <v>643</v>
      </c>
      <c r="G176" s="285" t="s">
        <v>196</v>
      </c>
      <c r="H176" s="286">
        <v>25.399999999999999</v>
      </c>
      <c r="I176" s="287"/>
      <c r="J176" s="288">
        <f>ROUND(I176*H176,2)</f>
        <v>0</v>
      </c>
      <c r="K176" s="284" t="s">
        <v>644</v>
      </c>
      <c r="L176" s="289"/>
      <c r="M176" s="290" t="s">
        <v>1</v>
      </c>
      <c r="N176" s="291" t="s">
        <v>44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180</v>
      </c>
      <c r="AT176" s="247" t="s">
        <v>207</v>
      </c>
      <c r="AU176" s="247" t="s">
        <v>151</v>
      </c>
      <c r="AY176" s="18" t="s">
        <v>134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87</v>
      </c>
      <c r="BK176" s="248">
        <f>ROUND(I176*H176,2)</f>
        <v>0</v>
      </c>
      <c r="BL176" s="18" t="s">
        <v>141</v>
      </c>
      <c r="BM176" s="247" t="s">
        <v>645</v>
      </c>
    </row>
    <row r="177" s="13" customFormat="1">
      <c r="A177" s="13"/>
      <c r="B177" s="249"/>
      <c r="C177" s="250"/>
      <c r="D177" s="251" t="s">
        <v>143</v>
      </c>
      <c r="E177" s="252" t="s">
        <v>1</v>
      </c>
      <c r="F177" s="253" t="s">
        <v>646</v>
      </c>
      <c r="G177" s="250"/>
      <c r="H177" s="252" t="s">
        <v>1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9" t="s">
        <v>143</v>
      </c>
      <c r="AU177" s="259" t="s">
        <v>151</v>
      </c>
      <c r="AV177" s="13" t="s">
        <v>87</v>
      </c>
      <c r="AW177" s="13" t="s">
        <v>34</v>
      </c>
      <c r="AX177" s="13" t="s">
        <v>79</v>
      </c>
      <c r="AY177" s="259" t="s">
        <v>134</v>
      </c>
    </row>
    <row r="178" s="13" customFormat="1">
      <c r="A178" s="13"/>
      <c r="B178" s="249"/>
      <c r="C178" s="250"/>
      <c r="D178" s="251" t="s">
        <v>143</v>
      </c>
      <c r="E178" s="252" t="s">
        <v>1</v>
      </c>
      <c r="F178" s="253" t="s">
        <v>647</v>
      </c>
      <c r="G178" s="250"/>
      <c r="H178" s="252" t="s">
        <v>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9" t="s">
        <v>143</v>
      </c>
      <c r="AU178" s="259" t="s">
        <v>151</v>
      </c>
      <c r="AV178" s="13" t="s">
        <v>87</v>
      </c>
      <c r="AW178" s="13" t="s">
        <v>34</v>
      </c>
      <c r="AX178" s="13" t="s">
        <v>79</v>
      </c>
      <c r="AY178" s="259" t="s">
        <v>134</v>
      </c>
    </row>
    <row r="179" s="14" customFormat="1">
      <c r="A179" s="14"/>
      <c r="B179" s="260"/>
      <c r="C179" s="261"/>
      <c r="D179" s="251" t="s">
        <v>143</v>
      </c>
      <c r="E179" s="262" t="s">
        <v>1</v>
      </c>
      <c r="F179" s="263" t="s">
        <v>648</v>
      </c>
      <c r="G179" s="261"/>
      <c r="H179" s="264">
        <v>25.399999999999999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143</v>
      </c>
      <c r="AU179" s="270" t="s">
        <v>151</v>
      </c>
      <c r="AV179" s="14" t="s">
        <v>89</v>
      </c>
      <c r="AW179" s="14" t="s">
        <v>34</v>
      </c>
      <c r="AX179" s="14" t="s">
        <v>87</v>
      </c>
      <c r="AY179" s="270" t="s">
        <v>134</v>
      </c>
    </row>
    <row r="180" s="2" customFormat="1" ht="16.5" customHeight="1">
      <c r="A180" s="39"/>
      <c r="B180" s="40"/>
      <c r="C180" s="236" t="s">
        <v>206</v>
      </c>
      <c r="D180" s="236" t="s">
        <v>136</v>
      </c>
      <c r="E180" s="237" t="s">
        <v>175</v>
      </c>
      <c r="F180" s="238" t="s">
        <v>176</v>
      </c>
      <c r="G180" s="239" t="s">
        <v>139</v>
      </c>
      <c r="H180" s="240">
        <v>48</v>
      </c>
      <c r="I180" s="241"/>
      <c r="J180" s="242">
        <f>ROUND(I180*H180,2)</f>
        <v>0</v>
      </c>
      <c r="K180" s="238" t="s">
        <v>140</v>
      </c>
      <c r="L180" s="45"/>
      <c r="M180" s="243" t="s">
        <v>1</v>
      </c>
      <c r="N180" s="244" t="s">
        <v>44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141</v>
      </c>
      <c r="AT180" s="247" t="s">
        <v>136</v>
      </c>
      <c r="AU180" s="247" t="s">
        <v>151</v>
      </c>
      <c r="AY180" s="18" t="s">
        <v>134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87</v>
      </c>
      <c r="BK180" s="248">
        <f>ROUND(I180*H180,2)</f>
        <v>0</v>
      </c>
      <c r="BL180" s="18" t="s">
        <v>141</v>
      </c>
      <c r="BM180" s="247" t="s">
        <v>649</v>
      </c>
    </row>
    <row r="181" s="13" customFormat="1">
      <c r="A181" s="13"/>
      <c r="B181" s="249"/>
      <c r="C181" s="250"/>
      <c r="D181" s="251" t="s">
        <v>143</v>
      </c>
      <c r="E181" s="252" t="s">
        <v>1</v>
      </c>
      <c r="F181" s="253" t="s">
        <v>650</v>
      </c>
      <c r="G181" s="250"/>
      <c r="H181" s="252" t="s">
        <v>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9" t="s">
        <v>143</v>
      </c>
      <c r="AU181" s="259" t="s">
        <v>151</v>
      </c>
      <c r="AV181" s="13" t="s">
        <v>87</v>
      </c>
      <c r="AW181" s="13" t="s">
        <v>34</v>
      </c>
      <c r="AX181" s="13" t="s">
        <v>79</v>
      </c>
      <c r="AY181" s="259" t="s">
        <v>134</v>
      </c>
    </row>
    <row r="182" s="13" customFormat="1">
      <c r="A182" s="13"/>
      <c r="B182" s="249"/>
      <c r="C182" s="250"/>
      <c r="D182" s="251" t="s">
        <v>143</v>
      </c>
      <c r="E182" s="252" t="s">
        <v>1</v>
      </c>
      <c r="F182" s="253" t="s">
        <v>651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143</v>
      </c>
      <c r="AU182" s="259" t="s">
        <v>151</v>
      </c>
      <c r="AV182" s="13" t="s">
        <v>87</v>
      </c>
      <c r="AW182" s="13" t="s">
        <v>34</v>
      </c>
      <c r="AX182" s="13" t="s">
        <v>79</v>
      </c>
      <c r="AY182" s="259" t="s">
        <v>134</v>
      </c>
    </row>
    <row r="183" s="14" customFormat="1">
      <c r="A183" s="14"/>
      <c r="B183" s="260"/>
      <c r="C183" s="261"/>
      <c r="D183" s="251" t="s">
        <v>143</v>
      </c>
      <c r="E183" s="262" t="s">
        <v>1</v>
      </c>
      <c r="F183" s="263" t="s">
        <v>628</v>
      </c>
      <c r="G183" s="261"/>
      <c r="H183" s="264">
        <v>66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143</v>
      </c>
      <c r="AU183" s="270" t="s">
        <v>151</v>
      </c>
      <c r="AV183" s="14" t="s">
        <v>89</v>
      </c>
      <c r="AW183" s="14" t="s">
        <v>34</v>
      </c>
      <c r="AX183" s="14" t="s">
        <v>79</v>
      </c>
      <c r="AY183" s="270" t="s">
        <v>134</v>
      </c>
    </row>
    <row r="184" s="13" customFormat="1">
      <c r="A184" s="13"/>
      <c r="B184" s="249"/>
      <c r="C184" s="250"/>
      <c r="D184" s="251" t="s">
        <v>143</v>
      </c>
      <c r="E184" s="252" t="s">
        <v>1</v>
      </c>
      <c r="F184" s="253" t="s">
        <v>652</v>
      </c>
      <c r="G184" s="250"/>
      <c r="H184" s="252" t="s">
        <v>1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9" t="s">
        <v>143</v>
      </c>
      <c r="AU184" s="259" t="s">
        <v>151</v>
      </c>
      <c r="AV184" s="13" t="s">
        <v>87</v>
      </c>
      <c r="AW184" s="13" t="s">
        <v>34</v>
      </c>
      <c r="AX184" s="13" t="s">
        <v>79</v>
      </c>
      <c r="AY184" s="259" t="s">
        <v>134</v>
      </c>
    </row>
    <row r="185" s="14" customFormat="1">
      <c r="A185" s="14"/>
      <c r="B185" s="260"/>
      <c r="C185" s="261"/>
      <c r="D185" s="251" t="s">
        <v>143</v>
      </c>
      <c r="E185" s="262" t="s">
        <v>1</v>
      </c>
      <c r="F185" s="263" t="s">
        <v>653</v>
      </c>
      <c r="G185" s="261"/>
      <c r="H185" s="264">
        <v>-13.1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0" t="s">
        <v>143</v>
      </c>
      <c r="AU185" s="270" t="s">
        <v>151</v>
      </c>
      <c r="AV185" s="14" t="s">
        <v>89</v>
      </c>
      <c r="AW185" s="14" t="s">
        <v>34</v>
      </c>
      <c r="AX185" s="14" t="s">
        <v>79</v>
      </c>
      <c r="AY185" s="270" t="s">
        <v>134</v>
      </c>
    </row>
    <row r="186" s="13" customFormat="1">
      <c r="A186" s="13"/>
      <c r="B186" s="249"/>
      <c r="C186" s="250"/>
      <c r="D186" s="251" t="s">
        <v>143</v>
      </c>
      <c r="E186" s="252" t="s">
        <v>1</v>
      </c>
      <c r="F186" s="253" t="s">
        <v>654</v>
      </c>
      <c r="G186" s="250"/>
      <c r="H186" s="252" t="s">
        <v>1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9" t="s">
        <v>143</v>
      </c>
      <c r="AU186" s="259" t="s">
        <v>151</v>
      </c>
      <c r="AV186" s="13" t="s">
        <v>87</v>
      </c>
      <c r="AW186" s="13" t="s">
        <v>34</v>
      </c>
      <c r="AX186" s="13" t="s">
        <v>79</v>
      </c>
      <c r="AY186" s="259" t="s">
        <v>134</v>
      </c>
    </row>
    <row r="187" s="14" customFormat="1">
      <c r="A187" s="14"/>
      <c r="B187" s="260"/>
      <c r="C187" s="261"/>
      <c r="D187" s="251" t="s">
        <v>143</v>
      </c>
      <c r="E187" s="262" t="s">
        <v>1</v>
      </c>
      <c r="F187" s="263" t="s">
        <v>655</v>
      </c>
      <c r="G187" s="261"/>
      <c r="H187" s="264">
        <v>-3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0" t="s">
        <v>143</v>
      </c>
      <c r="AU187" s="270" t="s">
        <v>151</v>
      </c>
      <c r="AV187" s="14" t="s">
        <v>89</v>
      </c>
      <c r="AW187" s="14" t="s">
        <v>34</v>
      </c>
      <c r="AX187" s="14" t="s">
        <v>79</v>
      </c>
      <c r="AY187" s="270" t="s">
        <v>134</v>
      </c>
    </row>
    <row r="188" s="13" customFormat="1">
      <c r="A188" s="13"/>
      <c r="B188" s="249"/>
      <c r="C188" s="250"/>
      <c r="D188" s="251" t="s">
        <v>143</v>
      </c>
      <c r="E188" s="252" t="s">
        <v>1</v>
      </c>
      <c r="F188" s="253" t="s">
        <v>656</v>
      </c>
      <c r="G188" s="250"/>
      <c r="H188" s="252" t="s">
        <v>1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9" t="s">
        <v>143</v>
      </c>
      <c r="AU188" s="259" t="s">
        <v>151</v>
      </c>
      <c r="AV188" s="13" t="s">
        <v>87</v>
      </c>
      <c r="AW188" s="13" t="s">
        <v>34</v>
      </c>
      <c r="AX188" s="13" t="s">
        <v>79</v>
      </c>
      <c r="AY188" s="259" t="s">
        <v>134</v>
      </c>
    </row>
    <row r="189" s="14" customFormat="1">
      <c r="A189" s="14"/>
      <c r="B189" s="260"/>
      <c r="C189" s="261"/>
      <c r="D189" s="251" t="s">
        <v>143</v>
      </c>
      <c r="E189" s="262" t="s">
        <v>1</v>
      </c>
      <c r="F189" s="263" t="s">
        <v>657</v>
      </c>
      <c r="G189" s="261"/>
      <c r="H189" s="264">
        <v>-2.1480000000000001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0" t="s">
        <v>143</v>
      </c>
      <c r="AU189" s="270" t="s">
        <v>151</v>
      </c>
      <c r="AV189" s="14" t="s">
        <v>89</v>
      </c>
      <c r="AW189" s="14" t="s">
        <v>34</v>
      </c>
      <c r="AX189" s="14" t="s">
        <v>79</v>
      </c>
      <c r="AY189" s="270" t="s">
        <v>134</v>
      </c>
    </row>
    <row r="190" s="14" customFormat="1">
      <c r="A190" s="14"/>
      <c r="B190" s="260"/>
      <c r="C190" s="261"/>
      <c r="D190" s="251" t="s">
        <v>143</v>
      </c>
      <c r="E190" s="262" t="s">
        <v>1</v>
      </c>
      <c r="F190" s="263" t="s">
        <v>658</v>
      </c>
      <c r="G190" s="261"/>
      <c r="H190" s="264">
        <v>0.248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0" t="s">
        <v>143</v>
      </c>
      <c r="AU190" s="270" t="s">
        <v>151</v>
      </c>
      <c r="AV190" s="14" t="s">
        <v>89</v>
      </c>
      <c r="AW190" s="14" t="s">
        <v>34</v>
      </c>
      <c r="AX190" s="14" t="s">
        <v>79</v>
      </c>
      <c r="AY190" s="270" t="s">
        <v>134</v>
      </c>
    </row>
    <row r="191" s="15" customFormat="1">
      <c r="A191" s="15"/>
      <c r="B191" s="271"/>
      <c r="C191" s="272"/>
      <c r="D191" s="251" t="s">
        <v>143</v>
      </c>
      <c r="E191" s="273" t="s">
        <v>1</v>
      </c>
      <c r="F191" s="274" t="s">
        <v>157</v>
      </c>
      <c r="G191" s="272"/>
      <c r="H191" s="275">
        <v>47.999999999999993</v>
      </c>
      <c r="I191" s="276"/>
      <c r="J191" s="272"/>
      <c r="K191" s="272"/>
      <c r="L191" s="277"/>
      <c r="M191" s="278"/>
      <c r="N191" s="279"/>
      <c r="O191" s="279"/>
      <c r="P191" s="279"/>
      <c r="Q191" s="279"/>
      <c r="R191" s="279"/>
      <c r="S191" s="279"/>
      <c r="T191" s="28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1" t="s">
        <v>143</v>
      </c>
      <c r="AU191" s="281" t="s">
        <v>151</v>
      </c>
      <c r="AV191" s="15" t="s">
        <v>141</v>
      </c>
      <c r="AW191" s="15" t="s">
        <v>34</v>
      </c>
      <c r="AX191" s="15" t="s">
        <v>87</v>
      </c>
      <c r="AY191" s="281" t="s">
        <v>134</v>
      </c>
    </row>
    <row r="192" s="2" customFormat="1" ht="16.5" customHeight="1">
      <c r="A192" s="39"/>
      <c r="B192" s="40"/>
      <c r="C192" s="236" t="s">
        <v>213</v>
      </c>
      <c r="D192" s="236" t="s">
        <v>136</v>
      </c>
      <c r="E192" s="237" t="s">
        <v>659</v>
      </c>
      <c r="F192" s="238" t="s">
        <v>660</v>
      </c>
      <c r="G192" s="239" t="s">
        <v>139</v>
      </c>
      <c r="H192" s="240">
        <v>15.699999999999999</v>
      </c>
      <c r="I192" s="241"/>
      <c r="J192" s="242">
        <f>ROUND(I192*H192,2)</f>
        <v>0</v>
      </c>
      <c r="K192" s="238" t="s">
        <v>140</v>
      </c>
      <c r="L192" s="45"/>
      <c r="M192" s="243" t="s">
        <v>1</v>
      </c>
      <c r="N192" s="244" t="s">
        <v>44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141</v>
      </c>
      <c r="AT192" s="247" t="s">
        <v>136</v>
      </c>
      <c r="AU192" s="247" t="s">
        <v>151</v>
      </c>
      <c r="AY192" s="18" t="s">
        <v>134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87</v>
      </c>
      <c r="BK192" s="248">
        <f>ROUND(I192*H192,2)</f>
        <v>0</v>
      </c>
      <c r="BL192" s="18" t="s">
        <v>141</v>
      </c>
      <c r="BM192" s="247" t="s">
        <v>661</v>
      </c>
    </row>
    <row r="193" s="13" customFormat="1">
      <c r="A193" s="13"/>
      <c r="B193" s="249"/>
      <c r="C193" s="250"/>
      <c r="D193" s="251" t="s">
        <v>143</v>
      </c>
      <c r="E193" s="252" t="s">
        <v>1</v>
      </c>
      <c r="F193" s="253" t="s">
        <v>662</v>
      </c>
      <c r="G193" s="250"/>
      <c r="H193" s="252" t="s">
        <v>1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9" t="s">
        <v>143</v>
      </c>
      <c r="AU193" s="259" t="s">
        <v>151</v>
      </c>
      <c r="AV193" s="13" t="s">
        <v>87</v>
      </c>
      <c r="AW193" s="13" t="s">
        <v>34</v>
      </c>
      <c r="AX193" s="13" t="s">
        <v>79</v>
      </c>
      <c r="AY193" s="259" t="s">
        <v>134</v>
      </c>
    </row>
    <row r="194" s="13" customFormat="1">
      <c r="A194" s="13"/>
      <c r="B194" s="249"/>
      <c r="C194" s="250"/>
      <c r="D194" s="251" t="s">
        <v>143</v>
      </c>
      <c r="E194" s="252" t="s">
        <v>1</v>
      </c>
      <c r="F194" s="253" t="s">
        <v>663</v>
      </c>
      <c r="G194" s="250"/>
      <c r="H194" s="252" t="s">
        <v>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143</v>
      </c>
      <c r="AU194" s="259" t="s">
        <v>151</v>
      </c>
      <c r="AV194" s="13" t="s">
        <v>87</v>
      </c>
      <c r="AW194" s="13" t="s">
        <v>34</v>
      </c>
      <c r="AX194" s="13" t="s">
        <v>79</v>
      </c>
      <c r="AY194" s="259" t="s">
        <v>134</v>
      </c>
    </row>
    <row r="195" s="13" customFormat="1">
      <c r="A195" s="13"/>
      <c r="B195" s="249"/>
      <c r="C195" s="250"/>
      <c r="D195" s="251" t="s">
        <v>143</v>
      </c>
      <c r="E195" s="252" t="s">
        <v>1</v>
      </c>
      <c r="F195" s="253" t="s">
        <v>664</v>
      </c>
      <c r="G195" s="250"/>
      <c r="H195" s="252" t="s">
        <v>1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9" t="s">
        <v>143</v>
      </c>
      <c r="AU195" s="259" t="s">
        <v>151</v>
      </c>
      <c r="AV195" s="13" t="s">
        <v>87</v>
      </c>
      <c r="AW195" s="13" t="s">
        <v>34</v>
      </c>
      <c r="AX195" s="13" t="s">
        <v>79</v>
      </c>
      <c r="AY195" s="259" t="s">
        <v>134</v>
      </c>
    </row>
    <row r="196" s="14" customFormat="1">
      <c r="A196" s="14"/>
      <c r="B196" s="260"/>
      <c r="C196" s="261"/>
      <c r="D196" s="251" t="s">
        <v>143</v>
      </c>
      <c r="E196" s="262" t="s">
        <v>1</v>
      </c>
      <c r="F196" s="263" t="s">
        <v>665</v>
      </c>
      <c r="G196" s="261"/>
      <c r="H196" s="264">
        <v>12.699999999999999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0" t="s">
        <v>143</v>
      </c>
      <c r="AU196" s="270" t="s">
        <v>151</v>
      </c>
      <c r="AV196" s="14" t="s">
        <v>89</v>
      </c>
      <c r="AW196" s="14" t="s">
        <v>34</v>
      </c>
      <c r="AX196" s="14" t="s">
        <v>79</v>
      </c>
      <c r="AY196" s="270" t="s">
        <v>134</v>
      </c>
    </row>
    <row r="197" s="13" customFormat="1">
      <c r="A197" s="13"/>
      <c r="B197" s="249"/>
      <c r="C197" s="250"/>
      <c r="D197" s="251" t="s">
        <v>143</v>
      </c>
      <c r="E197" s="252" t="s">
        <v>1</v>
      </c>
      <c r="F197" s="253" t="s">
        <v>666</v>
      </c>
      <c r="G197" s="250"/>
      <c r="H197" s="252" t="s">
        <v>1</v>
      </c>
      <c r="I197" s="254"/>
      <c r="J197" s="250"/>
      <c r="K197" s="250"/>
      <c r="L197" s="255"/>
      <c r="M197" s="256"/>
      <c r="N197" s="257"/>
      <c r="O197" s="257"/>
      <c r="P197" s="257"/>
      <c r="Q197" s="257"/>
      <c r="R197" s="257"/>
      <c r="S197" s="257"/>
      <c r="T197" s="25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9" t="s">
        <v>143</v>
      </c>
      <c r="AU197" s="259" t="s">
        <v>151</v>
      </c>
      <c r="AV197" s="13" t="s">
        <v>87</v>
      </c>
      <c r="AW197" s="13" t="s">
        <v>34</v>
      </c>
      <c r="AX197" s="13" t="s">
        <v>79</v>
      </c>
      <c r="AY197" s="259" t="s">
        <v>134</v>
      </c>
    </row>
    <row r="198" s="14" customFormat="1">
      <c r="A198" s="14"/>
      <c r="B198" s="260"/>
      <c r="C198" s="261"/>
      <c r="D198" s="251" t="s">
        <v>143</v>
      </c>
      <c r="E198" s="262" t="s">
        <v>1</v>
      </c>
      <c r="F198" s="263" t="s">
        <v>667</v>
      </c>
      <c r="G198" s="261"/>
      <c r="H198" s="264">
        <v>3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0" t="s">
        <v>143</v>
      </c>
      <c r="AU198" s="270" t="s">
        <v>151</v>
      </c>
      <c r="AV198" s="14" t="s">
        <v>89</v>
      </c>
      <c r="AW198" s="14" t="s">
        <v>34</v>
      </c>
      <c r="AX198" s="14" t="s">
        <v>79</v>
      </c>
      <c r="AY198" s="270" t="s">
        <v>134</v>
      </c>
    </row>
    <row r="199" s="15" customFormat="1">
      <c r="A199" s="15"/>
      <c r="B199" s="271"/>
      <c r="C199" s="272"/>
      <c r="D199" s="251" t="s">
        <v>143</v>
      </c>
      <c r="E199" s="273" t="s">
        <v>1</v>
      </c>
      <c r="F199" s="274" t="s">
        <v>157</v>
      </c>
      <c r="G199" s="272"/>
      <c r="H199" s="275">
        <v>15.699999999999999</v>
      </c>
      <c r="I199" s="276"/>
      <c r="J199" s="272"/>
      <c r="K199" s="272"/>
      <c r="L199" s="277"/>
      <c r="M199" s="278"/>
      <c r="N199" s="279"/>
      <c r="O199" s="279"/>
      <c r="P199" s="279"/>
      <c r="Q199" s="279"/>
      <c r="R199" s="279"/>
      <c r="S199" s="279"/>
      <c r="T199" s="28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1" t="s">
        <v>143</v>
      </c>
      <c r="AU199" s="281" t="s">
        <v>151</v>
      </c>
      <c r="AV199" s="15" t="s">
        <v>141</v>
      </c>
      <c r="AW199" s="15" t="s">
        <v>34</v>
      </c>
      <c r="AX199" s="15" t="s">
        <v>87</v>
      </c>
      <c r="AY199" s="281" t="s">
        <v>134</v>
      </c>
    </row>
    <row r="200" s="2" customFormat="1" ht="16.5" customHeight="1">
      <c r="A200" s="39"/>
      <c r="B200" s="40"/>
      <c r="C200" s="236" t="s">
        <v>217</v>
      </c>
      <c r="D200" s="236" t="s">
        <v>136</v>
      </c>
      <c r="E200" s="237" t="s">
        <v>181</v>
      </c>
      <c r="F200" s="238" t="s">
        <v>182</v>
      </c>
      <c r="G200" s="239" t="s">
        <v>139</v>
      </c>
      <c r="H200" s="240">
        <v>18</v>
      </c>
      <c r="I200" s="241"/>
      <c r="J200" s="242">
        <f>ROUND(I200*H200,2)</f>
        <v>0</v>
      </c>
      <c r="K200" s="238" t="s">
        <v>140</v>
      </c>
      <c r="L200" s="45"/>
      <c r="M200" s="243" t="s">
        <v>1</v>
      </c>
      <c r="N200" s="244" t="s">
        <v>44</v>
      </c>
      <c r="O200" s="92"/>
      <c r="P200" s="245">
        <f>O200*H200</f>
        <v>0</v>
      </c>
      <c r="Q200" s="245">
        <v>0</v>
      </c>
      <c r="R200" s="245">
        <f>Q200*H200</f>
        <v>0</v>
      </c>
      <c r="S200" s="245">
        <v>0</v>
      </c>
      <c r="T200" s="24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7" t="s">
        <v>141</v>
      </c>
      <c r="AT200" s="247" t="s">
        <v>136</v>
      </c>
      <c r="AU200" s="247" t="s">
        <v>151</v>
      </c>
      <c r="AY200" s="18" t="s">
        <v>134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" t="s">
        <v>87</v>
      </c>
      <c r="BK200" s="248">
        <f>ROUND(I200*H200,2)</f>
        <v>0</v>
      </c>
      <c r="BL200" s="18" t="s">
        <v>141</v>
      </c>
      <c r="BM200" s="247" t="s">
        <v>668</v>
      </c>
    </row>
    <row r="201" s="13" customFormat="1">
      <c r="A201" s="13"/>
      <c r="B201" s="249"/>
      <c r="C201" s="250"/>
      <c r="D201" s="251" t="s">
        <v>143</v>
      </c>
      <c r="E201" s="252" t="s">
        <v>1</v>
      </c>
      <c r="F201" s="253" t="s">
        <v>184</v>
      </c>
      <c r="G201" s="250"/>
      <c r="H201" s="252" t="s">
        <v>1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9" t="s">
        <v>143</v>
      </c>
      <c r="AU201" s="259" t="s">
        <v>151</v>
      </c>
      <c r="AV201" s="13" t="s">
        <v>87</v>
      </c>
      <c r="AW201" s="13" t="s">
        <v>34</v>
      </c>
      <c r="AX201" s="13" t="s">
        <v>79</v>
      </c>
      <c r="AY201" s="259" t="s">
        <v>134</v>
      </c>
    </row>
    <row r="202" s="13" customFormat="1">
      <c r="A202" s="13"/>
      <c r="B202" s="249"/>
      <c r="C202" s="250"/>
      <c r="D202" s="251" t="s">
        <v>143</v>
      </c>
      <c r="E202" s="252" t="s">
        <v>1</v>
      </c>
      <c r="F202" s="253" t="s">
        <v>669</v>
      </c>
      <c r="G202" s="250"/>
      <c r="H202" s="252" t="s">
        <v>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9" t="s">
        <v>143</v>
      </c>
      <c r="AU202" s="259" t="s">
        <v>151</v>
      </c>
      <c r="AV202" s="13" t="s">
        <v>87</v>
      </c>
      <c r="AW202" s="13" t="s">
        <v>34</v>
      </c>
      <c r="AX202" s="13" t="s">
        <v>79</v>
      </c>
      <c r="AY202" s="259" t="s">
        <v>134</v>
      </c>
    </row>
    <row r="203" s="14" customFormat="1">
      <c r="A203" s="14"/>
      <c r="B203" s="260"/>
      <c r="C203" s="261"/>
      <c r="D203" s="251" t="s">
        <v>143</v>
      </c>
      <c r="E203" s="262" t="s">
        <v>1</v>
      </c>
      <c r="F203" s="263" t="s">
        <v>628</v>
      </c>
      <c r="G203" s="261"/>
      <c r="H203" s="264">
        <v>66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143</v>
      </c>
      <c r="AU203" s="270" t="s">
        <v>151</v>
      </c>
      <c r="AV203" s="14" t="s">
        <v>89</v>
      </c>
      <c r="AW203" s="14" t="s">
        <v>34</v>
      </c>
      <c r="AX203" s="14" t="s">
        <v>79</v>
      </c>
      <c r="AY203" s="270" t="s">
        <v>134</v>
      </c>
    </row>
    <row r="204" s="13" customFormat="1">
      <c r="A204" s="13"/>
      <c r="B204" s="249"/>
      <c r="C204" s="250"/>
      <c r="D204" s="251" t="s">
        <v>143</v>
      </c>
      <c r="E204" s="252" t="s">
        <v>1</v>
      </c>
      <c r="F204" s="253" t="s">
        <v>187</v>
      </c>
      <c r="G204" s="250"/>
      <c r="H204" s="252" t="s">
        <v>1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9" t="s">
        <v>143</v>
      </c>
      <c r="AU204" s="259" t="s">
        <v>151</v>
      </c>
      <c r="AV204" s="13" t="s">
        <v>87</v>
      </c>
      <c r="AW204" s="13" t="s">
        <v>34</v>
      </c>
      <c r="AX204" s="13" t="s">
        <v>79</v>
      </c>
      <c r="AY204" s="259" t="s">
        <v>134</v>
      </c>
    </row>
    <row r="205" s="14" customFormat="1">
      <c r="A205" s="14"/>
      <c r="B205" s="260"/>
      <c r="C205" s="261"/>
      <c r="D205" s="251" t="s">
        <v>143</v>
      </c>
      <c r="E205" s="262" t="s">
        <v>1</v>
      </c>
      <c r="F205" s="263" t="s">
        <v>670</v>
      </c>
      <c r="G205" s="261"/>
      <c r="H205" s="264">
        <v>-48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0" t="s">
        <v>143</v>
      </c>
      <c r="AU205" s="270" t="s">
        <v>151</v>
      </c>
      <c r="AV205" s="14" t="s">
        <v>89</v>
      </c>
      <c r="AW205" s="14" t="s">
        <v>34</v>
      </c>
      <c r="AX205" s="14" t="s">
        <v>79</v>
      </c>
      <c r="AY205" s="270" t="s">
        <v>134</v>
      </c>
    </row>
    <row r="206" s="15" customFormat="1">
      <c r="A206" s="15"/>
      <c r="B206" s="271"/>
      <c r="C206" s="272"/>
      <c r="D206" s="251" t="s">
        <v>143</v>
      </c>
      <c r="E206" s="273" t="s">
        <v>1</v>
      </c>
      <c r="F206" s="274" t="s">
        <v>157</v>
      </c>
      <c r="G206" s="272"/>
      <c r="H206" s="275">
        <v>18</v>
      </c>
      <c r="I206" s="276"/>
      <c r="J206" s="272"/>
      <c r="K206" s="272"/>
      <c r="L206" s="277"/>
      <c r="M206" s="278"/>
      <c r="N206" s="279"/>
      <c r="O206" s="279"/>
      <c r="P206" s="279"/>
      <c r="Q206" s="279"/>
      <c r="R206" s="279"/>
      <c r="S206" s="279"/>
      <c r="T206" s="28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1" t="s">
        <v>143</v>
      </c>
      <c r="AU206" s="281" t="s">
        <v>151</v>
      </c>
      <c r="AV206" s="15" t="s">
        <v>141</v>
      </c>
      <c r="AW206" s="15" t="s">
        <v>34</v>
      </c>
      <c r="AX206" s="15" t="s">
        <v>87</v>
      </c>
      <c r="AY206" s="281" t="s">
        <v>134</v>
      </c>
    </row>
    <row r="207" s="2" customFormat="1" ht="16.5" customHeight="1">
      <c r="A207" s="39"/>
      <c r="B207" s="40"/>
      <c r="C207" s="236" t="s">
        <v>8</v>
      </c>
      <c r="D207" s="236" t="s">
        <v>136</v>
      </c>
      <c r="E207" s="237" t="s">
        <v>190</v>
      </c>
      <c r="F207" s="238" t="s">
        <v>191</v>
      </c>
      <c r="G207" s="239" t="s">
        <v>139</v>
      </c>
      <c r="H207" s="240">
        <v>18</v>
      </c>
      <c r="I207" s="241"/>
      <c r="J207" s="242">
        <f>ROUND(I207*H207,2)</f>
        <v>0</v>
      </c>
      <c r="K207" s="238" t="s">
        <v>140</v>
      </c>
      <c r="L207" s="45"/>
      <c r="M207" s="243" t="s">
        <v>1</v>
      </c>
      <c r="N207" s="244" t="s">
        <v>44</v>
      </c>
      <c r="O207" s="92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141</v>
      </c>
      <c r="AT207" s="247" t="s">
        <v>136</v>
      </c>
      <c r="AU207" s="247" t="s">
        <v>151</v>
      </c>
      <c r="AY207" s="18" t="s">
        <v>134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87</v>
      </c>
      <c r="BK207" s="248">
        <f>ROUND(I207*H207,2)</f>
        <v>0</v>
      </c>
      <c r="BL207" s="18" t="s">
        <v>141</v>
      </c>
      <c r="BM207" s="247" t="s">
        <v>671</v>
      </c>
    </row>
    <row r="208" s="2" customFormat="1" ht="16.5" customHeight="1">
      <c r="A208" s="39"/>
      <c r="B208" s="40"/>
      <c r="C208" s="236" t="s">
        <v>228</v>
      </c>
      <c r="D208" s="236" t="s">
        <v>136</v>
      </c>
      <c r="E208" s="237" t="s">
        <v>194</v>
      </c>
      <c r="F208" s="238" t="s">
        <v>195</v>
      </c>
      <c r="G208" s="239" t="s">
        <v>196</v>
      </c>
      <c r="H208" s="240">
        <v>27</v>
      </c>
      <c r="I208" s="241"/>
      <c r="J208" s="242">
        <f>ROUND(I208*H208,2)</f>
        <v>0</v>
      </c>
      <c r="K208" s="238" t="s">
        <v>1</v>
      </c>
      <c r="L208" s="45"/>
      <c r="M208" s="243" t="s">
        <v>1</v>
      </c>
      <c r="N208" s="244" t="s">
        <v>44</v>
      </c>
      <c r="O208" s="92"/>
      <c r="P208" s="245">
        <f>O208*H208</f>
        <v>0</v>
      </c>
      <c r="Q208" s="245">
        <v>0</v>
      </c>
      <c r="R208" s="245">
        <f>Q208*H208</f>
        <v>0</v>
      </c>
      <c r="S208" s="245">
        <v>0</v>
      </c>
      <c r="T208" s="24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7" t="s">
        <v>141</v>
      </c>
      <c r="AT208" s="247" t="s">
        <v>136</v>
      </c>
      <c r="AU208" s="247" t="s">
        <v>151</v>
      </c>
      <c r="AY208" s="18" t="s">
        <v>134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18" t="s">
        <v>87</v>
      </c>
      <c r="BK208" s="248">
        <f>ROUND(I208*H208,2)</f>
        <v>0</v>
      </c>
      <c r="BL208" s="18" t="s">
        <v>141</v>
      </c>
      <c r="BM208" s="247" t="s">
        <v>672</v>
      </c>
    </row>
    <row r="209" s="14" customFormat="1">
      <c r="A209" s="14"/>
      <c r="B209" s="260"/>
      <c r="C209" s="261"/>
      <c r="D209" s="251" t="s">
        <v>143</v>
      </c>
      <c r="E209" s="262" t="s">
        <v>1</v>
      </c>
      <c r="F209" s="263" t="s">
        <v>673</v>
      </c>
      <c r="G209" s="261"/>
      <c r="H209" s="264">
        <v>27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0" t="s">
        <v>143</v>
      </c>
      <c r="AU209" s="270" t="s">
        <v>151</v>
      </c>
      <c r="AV209" s="14" t="s">
        <v>89</v>
      </c>
      <c r="AW209" s="14" t="s">
        <v>34</v>
      </c>
      <c r="AX209" s="14" t="s">
        <v>87</v>
      </c>
      <c r="AY209" s="270" t="s">
        <v>134</v>
      </c>
    </row>
    <row r="210" s="2" customFormat="1" ht="16.5" customHeight="1">
      <c r="A210" s="39"/>
      <c r="B210" s="40"/>
      <c r="C210" s="236" t="s">
        <v>234</v>
      </c>
      <c r="D210" s="236" t="s">
        <v>136</v>
      </c>
      <c r="E210" s="237" t="s">
        <v>200</v>
      </c>
      <c r="F210" s="238" t="s">
        <v>201</v>
      </c>
      <c r="G210" s="239" t="s">
        <v>202</v>
      </c>
      <c r="H210" s="240">
        <v>40</v>
      </c>
      <c r="I210" s="241"/>
      <c r="J210" s="242">
        <f>ROUND(I210*H210,2)</f>
        <v>0</v>
      </c>
      <c r="K210" s="238" t="s">
        <v>140</v>
      </c>
      <c r="L210" s="45"/>
      <c r="M210" s="243" t="s">
        <v>1</v>
      </c>
      <c r="N210" s="244" t="s">
        <v>44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141</v>
      </c>
      <c r="AT210" s="247" t="s">
        <v>136</v>
      </c>
      <c r="AU210" s="247" t="s">
        <v>151</v>
      </c>
      <c r="AY210" s="18" t="s">
        <v>134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87</v>
      </c>
      <c r="BK210" s="248">
        <f>ROUND(I210*H210,2)</f>
        <v>0</v>
      </c>
      <c r="BL210" s="18" t="s">
        <v>141</v>
      </c>
      <c r="BM210" s="247" t="s">
        <v>674</v>
      </c>
    </row>
    <row r="211" s="13" customFormat="1">
      <c r="A211" s="13"/>
      <c r="B211" s="249"/>
      <c r="C211" s="250"/>
      <c r="D211" s="251" t="s">
        <v>143</v>
      </c>
      <c r="E211" s="252" t="s">
        <v>1</v>
      </c>
      <c r="F211" s="253" t="s">
        <v>675</v>
      </c>
      <c r="G211" s="250"/>
      <c r="H211" s="252" t="s">
        <v>1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9" t="s">
        <v>143</v>
      </c>
      <c r="AU211" s="259" t="s">
        <v>151</v>
      </c>
      <c r="AV211" s="13" t="s">
        <v>87</v>
      </c>
      <c r="AW211" s="13" t="s">
        <v>34</v>
      </c>
      <c r="AX211" s="13" t="s">
        <v>79</v>
      </c>
      <c r="AY211" s="259" t="s">
        <v>134</v>
      </c>
    </row>
    <row r="212" s="14" customFormat="1">
      <c r="A212" s="14"/>
      <c r="B212" s="260"/>
      <c r="C212" s="261"/>
      <c r="D212" s="251" t="s">
        <v>143</v>
      </c>
      <c r="E212" s="262" t="s">
        <v>1</v>
      </c>
      <c r="F212" s="263" t="s">
        <v>676</v>
      </c>
      <c r="G212" s="261"/>
      <c r="H212" s="264">
        <v>40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143</v>
      </c>
      <c r="AU212" s="270" t="s">
        <v>151</v>
      </c>
      <c r="AV212" s="14" t="s">
        <v>89</v>
      </c>
      <c r="AW212" s="14" t="s">
        <v>34</v>
      </c>
      <c r="AX212" s="14" t="s">
        <v>87</v>
      </c>
      <c r="AY212" s="270" t="s">
        <v>134</v>
      </c>
    </row>
    <row r="213" s="2" customFormat="1" ht="16.5" customHeight="1">
      <c r="A213" s="39"/>
      <c r="B213" s="40"/>
      <c r="C213" s="236" t="s">
        <v>238</v>
      </c>
      <c r="D213" s="236" t="s">
        <v>136</v>
      </c>
      <c r="E213" s="237" t="s">
        <v>214</v>
      </c>
      <c r="F213" s="238" t="s">
        <v>215</v>
      </c>
      <c r="G213" s="239" t="s">
        <v>202</v>
      </c>
      <c r="H213" s="240">
        <v>40</v>
      </c>
      <c r="I213" s="241"/>
      <c r="J213" s="242">
        <f>ROUND(I213*H213,2)</f>
        <v>0</v>
      </c>
      <c r="K213" s="238" t="s">
        <v>140</v>
      </c>
      <c r="L213" s="45"/>
      <c r="M213" s="243" t="s">
        <v>1</v>
      </c>
      <c r="N213" s="244" t="s">
        <v>44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141</v>
      </c>
      <c r="AT213" s="247" t="s">
        <v>136</v>
      </c>
      <c r="AU213" s="247" t="s">
        <v>151</v>
      </c>
      <c r="AY213" s="18" t="s">
        <v>134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87</v>
      </c>
      <c r="BK213" s="248">
        <f>ROUND(I213*H213,2)</f>
        <v>0</v>
      </c>
      <c r="BL213" s="18" t="s">
        <v>141</v>
      </c>
      <c r="BM213" s="247" t="s">
        <v>677</v>
      </c>
    </row>
    <row r="214" s="2" customFormat="1" ht="16.5" customHeight="1">
      <c r="A214" s="39"/>
      <c r="B214" s="40"/>
      <c r="C214" s="282" t="s">
        <v>243</v>
      </c>
      <c r="D214" s="282" t="s">
        <v>207</v>
      </c>
      <c r="E214" s="283" t="s">
        <v>218</v>
      </c>
      <c r="F214" s="284" t="s">
        <v>219</v>
      </c>
      <c r="G214" s="285" t="s">
        <v>220</v>
      </c>
      <c r="H214" s="286">
        <v>0.69999999999999996</v>
      </c>
      <c r="I214" s="287"/>
      <c r="J214" s="288">
        <f>ROUND(I214*H214,2)</f>
        <v>0</v>
      </c>
      <c r="K214" s="284" t="s">
        <v>140</v>
      </c>
      <c r="L214" s="289"/>
      <c r="M214" s="290" t="s">
        <v>1</v>
      </c>
      <c r="N214" s="291" t="s">
        <v>44</v>
      </c>
      <c r="O214" s="92"/>
      <c r="P214" s="245">
        <f>O214*H214</f>
        <v>0</v>
      </c>
      <c r="Q214" s="245">
        <v>0.001</v>
      </c>
      <c r="R214" s="245">
        <f>Q214*H214</f>
        <v>0.00069999999999999999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180</v>
      </c>
      <c r="AT214" s="247" t="s">
        <v>207</v>
      </c>
      <c r="AU214" s="247" t="s">
        <v>151</v>
      </c>
      <c r="AY214" s="18" t="s">
        <v>134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87</v>
      </c>
      <c r="BK214" s="248">
        <f>ROUND(I214*H214,2)</f>
        <v>0</v>
      </c>
      <c r="BL214" s="18" t="s">
        <v>141</v>
      </c>
      <c r="BM214" s="247" t="s">
        <v>678</v>
      </c>
    </row>
    <row r="215" s="13" customFormat="1">
      <c r="A215" s="13"/>
      <c r="B215" s="249"/>
      <c r="C215" s="250"/>
      <c r="D215" s="251" t="s">
        <v>143</v>
      </c>
      <c r="E215" s="252" t="s">
        <v>1</v>
      </c>
      <c r="F215" s="253" t="s">
        <v>222</v>
      </c>
      <c r="G215" s="250"/>
      <c r="H215" s="252" t="s">
        <v>1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9" t="s">
        <v>143</v>
      </c>
      <c r="AU215" s="259" t="s">
        <v>151</v>
      </c>
      <c r="AV215" s="13" t="s">
        <v>87</v>
      </c>
      <c r="AW215" s="13" t="s">
        <v>34</v>
      </c>
      <c r="AX215" s="13" t="s">
        <v>79</v>
      </c>
      <c r="AY215" s="259" t="s">
        <v>134</v>
      </c>
    </row>
    <row r="216" s="13" customFormat="1">
      <c r="A216" s="13"/>
      <c r="B216" s="249"/>
      <c r="C216" s="250"/>
      <c r="D216" s="251" t="s">
        <v>143</v>
      </c>
      <c r="E216" s="252" t="s">
        <v>1</v>
      </c>
      <c r="F216" s="253" t="s">
        <v>223</v>
      </c>
      <c r="G216" s="250"/>
      <c r="H216" s="252" t="s">
        <v>1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9" t="s">
        <v>143</v>
      </c>
      <c r="AU216" s="259" t="s">
        <v>151</v>
      </c>
      <c r="AV216" s="13" t="s">
        <v>87</v>
      </c>
      <c r="AW216" s="13" t="s">
        <v>34</v>
      </c>
      <c r="AX216" s="13" t="s">
        <v>79</v>
      </c>
      <c r="AY216" s="259" t="s">
        <v>134</v>
      </c>
    </row>
    <row r="217" s="14" customFormat="1">
      <c r="A217" s="14"/>
      <c r="B217" s="260"/>
      <c r="C217" s="261"/>
      <c r="D217" s="251" t="s">
        <v>143</v>
      </c>
      <c r="E217" s="262" t="s">
        <v>1</v>
      </c>
      <c r="F217" s="263" t="s">
        <v>679</v>
      </c>
      <c r="G217" s="261"/>
      <c r="H217" s="264">
        <v>0.69999999999999996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143</v>
      </c>
      <c r="AU217" s="270" t="s">
        <v>151</v>
      </c>
      <c r="AV217" s="14" t="s">
        <v>89</v>
      </c>
      <c r="AW217" s="14" t="s">
        <v>34</v>
      </c>
      <c r="AX217" s="14" t="s">
        <v>87</v>
      </c>
      <c r="AY217" s="270" t="s">
        <v>134</v>
      </c>
    </row>
    <row r="218" s="2" customFormat="1" ht="16.5" customHeight="1">
      <c r="A218" s="39"/>
      <c r="B218" s="40"/>
      <c r="C218" s="236" t="s">
        <v>253</v>
      </c>
      <c r="D218" s="236" t="s">
        <v>136</v>
      </c>
      <c r="E218" s="237" t="s">
        <v>225</v>
      </c>
      <c r="F218" s="238" t="s">
        <v>226</v>
      </c>
      <c r="G218" s="239" t="s">
        <v>202</v>
      </c>
      <c r="H218" s="240">
        <v>40</v>
      </c>
      <c r="I218" s="241"/>
      <c r="J218" s="242">
        <f>ROUND(I218*H218,2)</f>
        <v>0</v>
      </c>
      <c r="K218" s="238" t="s">
        <v>140</v>
      </c>
      <c r="L218" s="45"/>
      <c r="M218" s="243" t="s">
        <v>1</v>
      </c>
      <c r="N218" s="244" t="s">
        <v>44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141</v>
      </c>
      <c r="AT218" s="247" t="s">
        <v>136</v>
      </c>
      <c r="AU218" s="247" t="s">
        <v>151</v>
      </c>
      <c r="AY218" s="18" t="s">
        <v>134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87</v>
      </c>
      <c r="BK218" s="248">
        <f>ROUND(I218*H218,2)</f>
        <v>0</v>
      </c>
      <c r="BL218" s="18" t="s">
        <v>141</v>
      </c>
      <c r="BM218" s="247" t="s">
        <v>680</v>
      </c>
    </row>
    <row r="219" s="2" customFormat="1" ht="16.5" customHeight="1">
      <c r="A219" s="39"/>
      <c r="B219" s="40"/>
      <c r="C219" s="236" t="s">
        <v>7</v>
      </c>
      <c r="D219" s="236" t="s">
        <v>136</v>
      </c>
      <c r="E219" s="237" t="s">
        <v>229</v>
      </c>
      <c r="F219" s="238" t="s">
        <v>230</v>
      </c>
      <c r="G219" s="239" t="s">
        <v>139</v>
      </c>
      <c r="H219" s="240">
        <v>0.40000000000000002</v>
      </c>
      <c r="I219" s="241"/>
      <c r="J219" s="242">
        <f>ROUND(I219*H219,2)</f>
        <v>0</v>
      </c>
      <c r="K219" s="238" t="s">
        <v>140</v>
      </c>
      <c r="L219" s="45"/>
      <c r="M219" s="243" t="s">
        <v>1</v>
      </c>
      <c r="N219" s="244" t="s">
        <v>44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141</v>
      </c>
      <c r="AT219" s="247" t="s">
        <v>136</v>
      </c>
      <c r="AU219" s="247" t="s">
        <v>151</v>
      </c>
      <c r="AY219" s="18" t="s">
        <v>134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87</v>
      </c>
      <c r="BK219" s="248">
        <f>ROUND(I219*H219,2)</f>
        <v>0</v>
      </c>
      <c r="BL219" s="18" t="s">
        <v>141</v>
      </c>
      <c r="BM219" s="247" t="s">
        <v>681</v>
      </c>
    </row>
    <row r="220" s="13" customFormat="1">
      <c r="A220" s="13"/>
      <c r="B220" s="249"/>
      <c r="C220" s="250"/>
      <c r="D220" s="251" t="s">
        <v>143</v>
      </c>
      <c r="E220" s="252" t="s">
        <v>1</v>
      </c>
      <c r="F220" s="253" t="s">
        <v>232</v>
      </c>
      <c r="G220" s="250"/>
      <c r="H220" s="252" t="s">
        <v>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9" t="s">
        <v>143</v>
      </c>
      <c r="AU220" s="259" t="s">
        <v>151</v>
      </c>
      <c r="AV220" s="13" t="s">
        <v>87</v>
      </c>
      <c r="AW220" s="13" t="s">
        <v>34</v>
      </c>
      <c r="AX220" s="13" t="s">
        <v>79</v>
      </c>
      <c r="AY220" s="259" t="s">
        <v>134</v>
      </c>
    </row>
    <row r="221" s="14" customFormat="1">
      <c r="A221" s="14"/>
      <c r="B221" s="260"/>
      <c r="C221" s="261"/>
      <c r="D221" s="251" t="s">
        <v>143</v>
      </c>
      <c r="E221" s="262" t="s">
        <v>1</v>
      </c>
      <c r="F221" s="263" t="s">
        <v>682</v>
      </c>
      <c r="G221" s="261"/>
      <c r="H221" s="264">
        <v>0.40000000000000002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143</v>
      </c>
      <c r="AU221" s="270" t="s">
        <v>151</v>
      </c>
      <c r="AV221" s="14" t="s">
        <v>89</v>
      </c>
      <c r="AW221" s="14" t="s">
        <v>34</v>
      </c>
      <c r="AX221" s="14" t="s">
        <v>87</v>
      </c>
      <c r="AY221" s="270" t="s">
        <v>134</v>
      </c>
    </row>
    <row r="222" s="2" customFormat="1" ht="16.5" customHeight="1">
      <c r="A222" s="39"/>
      <c r="B222" s="40"/>
      <c r="C222" s="236" t="s">
        <v>267</v>
      </c>
      <c r="D222" s="236" t="s">
        <v>136</v>
      </c>
      <c r="E222" s="237" t="s">
        <v>235</v>
      </c>
      <c r="F222" s="238" t="s">
        <v>236</v>
      </c>
      <c r="G222" s="239" t="s">
        <v>139</v>
      </c>
      <c r="H222" s="240">
        <v>0.40000000000000002</v>
      </c>
      <c r="I222" s="241"/>
      <c r="J222" s="242">
        <f>ROUND(I222*H222,2)</f>
        <v>0</v>
      </c>
      <c r="K222" s="238" t="s">
        <v>140</v>
      </c>
      <c r="L222" s="45"/>
      <c r="M222" s="243" t="s">
        <v>1</v>
      </c>
      <c r="N222" s="244" t="s">
        <v>44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</v>
      </c>
      <c r="T222" s="24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141</v>
      </c>
      <c r="AT222" s="247" t="s">
        <v>136</v>
      </c>
      <c r="AU222" s="247" t="s">
        <v>151</v>
      </c>
      <c r="AY222" s="18" t="s">
        <v>134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87</v>
      </c>
      <c r="BK222" s="248">
        <f>ROUND(I222*H222,2)</f>
        <v>0</v>
      </c>
      <c r="BL222" s="18" t="s">
        <v>141</v>
      </c>
      <c r="BM222" s="247" t="s">
        <v>683</v>
      </c>
    </row>
    <row r="223" s="2" customFormat="1" ht="16.5" customHeight="1">
      <c r="A223" s="39"/>
      <c r="B223" s="40"/>
      <c r="C223" s="236" t="s">
        <v>275</v>
      </c>
      <c r="D223" s="236" t="s">
        <v>136</v>
      </c>
      <c r="E223" s="237" t="s">
        <v>239</v>
      </c>
      <c r="F223" s="238" t="s">
        <v>240</v>
      </c>
      <c r="G223" s="239" t="s">
        <v>202</v>
      </c>
      <c r="H223" s="240">
        <v>40</v>
      </c>
      <c r="I223" s="241"/>
      <c r="J223" s="242">
        <f>ROUND(I223*H223,2)</f>
        <v>0</v>
      </c>
      <c r="K223" s="238" t="s">
        <v>140</v>
      </c>
      <c r="L223" s="45"/>
      <c r="M223" s="243" t="s">
        <v>1</v>
      </c>
      <c r="N223" s="244" t="s">
        <v>44</v>
      </c>
      <c r="O223" s="92"/>
      <c r="P223" s="245">
        <f>O223*H223</f>
        <v>0</v>
      </c>
      <c r="Q223" s="245">
        <v>0</v>
      </c>
      <c r="R223" s="245">
        <f>Q223*H223</f>
        <v>0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141</v>
      </c>
      <c r="AT223" s="247" t="s">
        <v>136</v>
      </c>
      <c r="AU223" s="247" t="s">
        <v>151</v>
      </c>
      <c r="AY223" s="18" t="s">
        <v>134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87</v>
      </c>
      <c r="BK223" s="248">
        <f>ROUND(I223*H223,2)</f>
        <v>0</v>
      </c>
      <c r="BL223" s="18" t="s">
        <v>141</v>
      </c>
      <c r="BM223" s="247" t="s">
        <v>684</v>
      </c>
    </row>
    <row r="224" s="13" customFormat="1">
      <c r="A224" s="13"/>
      <c r="B224" s="249"/>
      <c r="C224" s="250"/>
      <c r="D224" s="251" t="s">
        <v>143</v>
      </c>
      <c r="E224" s="252" t="s">
        <v>1</v>
      </c>
      <c r="F224" s="253" t="s">
        <v>242</v>
      </c>
      <c r="G224" s="250"/>
      <c r="H224" s="252" t="s">
        <v>1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9" t="s">
        <v>143</v>
      </c>
      <c r="AU224" s="259" t="s">
        <v>151</v>
      </c>
      <c r="AV224" s="13" t="s">
        <v>87</v>
      </c>
      <c r="AW224" s="13" t="s">
        <v>34</v>
      </c>
      <c r="AX224" s="13" t="s">
        <v>79</v>
      </c>
      <c r="AY224" s="259" t="s">
        <v>134</v>
      </c>
    </row>
    <row r="225" s="14" customFormat="1">
      <c r="A225" s="14"/>
      <c r="B225" s="260"/>
      <c r="C225" s="261"/>
      <c r="D225" s="251" t="s">
        <v>143</v>
      </c>
      <c r="E225" s="262" t="s">
        <v>1</v>
      </c>
      <c r="F225" s="263" t="s">
        <v>685</v>
      </c>
      <c r="G225" s="261"/>
      <c r="H225" s="264">
        <v>40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0" t="s">
        <v>143</v>
      </c>
      <c r="AU225" s="270" t="s">
        <v>151</v>
      </c>
      <c r="AV225" s="14" t="s">
        <v>89</v>
      </c>
      <c r="AW225" s="14" t="s">
        <v>34</v>
      </c>
      <c r="AX225" s="14" t="s">
        <v>87</v>
      </c>
      <c r="AY225" s="270" t="s">
        <v>134</v>
      </c>
    </row>
    <row r="226" s="12" customFormat="1" ht="20.88" customHeight="1">
      <c r="A226" s="12"/>
      <c r="B226" s="220"/>
      <c r="C226" s="221"/>
      <c r="D226" s="222" t="s">
        <v>78</v>
      </c>
      <c r="E226" s="234" t="s">
        <v>141</v>
      </c>
      <c r="F226" s="234" t="s">
        <v>686</v>
      </c>
      <c r="G226" s="221"/>
      <c r="H226" s="221"/>
      <c r="I226" s="224"/>
      <c r="J226" s="235">
        <f>BK226</f>
        <v>0</v>
      </c>
      <c r="K226" s="221"/>
      <c r="L226" s="226"/>
      <c r="M226" s="227"/>
      <c r="N226" s="228"/>
      <c r="O226" s="228"/>
      <c r="P226" s="229">
        <f>SUM(P227:P232)</f>
        <v>0</v>
      </c>
      <c r="Q226" s="228"/>
      <c r="R226" s="229">
        <f>SUM(R227:R232)</f>
        <v>0</v>
      </c>
      <c r="S226" s="228"/>
      <c r="T226" s="230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31" t="s">
        <v>87</v>
      </c>
      <c r="AT226" s="232" t="s">
        <v>78</v>
      </c>
      <c r="AU226" s="232" t="s">
        <v>89</v>
      </c>
      <c r="AY226" s="231" t="s">
        <v>134</v>
      </c>
      <c r="BK226" s="233">
        <f>SUM(BK227:BK232)</f>
        <v>0</v>
      </c>
    </row>
    <row r="227" s="2" customFormat="1" ht="16.5" customHeight="1">
      <c r="A227" s="39"/>
      <c r="B227" s="40"/>
      <c r="C227" s="236" t="s">
        <v>281</v>
      </c>
      <c r="D227" s="236" t="s">
        <v>136</v>
      </c>
      <c r="E227" s="237" t="s">
        <v>687</v>
      </c>
      <c r="F227" s="238" t="s">
        <v>688</v>
      </c>
      <c r="G227" s="239" t="s">
        <v>139</v>
      </c>
      <c r="H227" s="240">
        <v>3</v>
      </c>
      <c r="I227" s="241"/>
      <c r="J227" s="242">
        <f>ROUND(I227*H227,2)</f>
        <v>0</v>
      </c>
      <c r="K227" s="238" t="s">
        <v>140</v>
      </c>
      <c r="L227" s="45"/>
      <c r="M227" s="243" t="s">
        <v>1</v>
      </c>
      <c r="N227" s="244" t="s">
        <v>44</v>
      </c>
      <c r="O227" s="92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7" t="s">
        <v>141</v>
      </c>
      <c r="AT227" s="247" t="s">
        <v>136</v>
      </c>
      <c r="AU227" s="247" t="s">
        <v>151</v>
      </c>
      <c r="AY227" s="18" t="s">
        <v>134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" t="s">
        <v>87</v>
      </c>
      <c r="BK227" s="248">
        <f>ROUND(I227*H227,2)</f>
        <v>0</v>
      </c>
      <c r="BL227" s="18" t="s">
        <v>141</v>
      </c>
      <c r="BM227" s="247" t="s">
        <v>689</v>
      </c>
    </row>
    <row r="228" s="13" customFormat="1">
      <c r="A228" s="13"/>
      <c r="B228" s="249"/>
      <c r="C228" s="250"/>
      <c r="D228" s="251" t="s">
        <v>143</v>
      </c>
      <c r="E228" s="252" t="s">
        <v>1</v>
      </c>
      <c r="F228" s="253" t="s">
        <v>690</v>
      </c>
      <c r="G228" s="250"/>
      <c r="H228" s="252" t="s">
        <v>1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9" t="s">
        <v>143</v>
      </c>
      <c r="AU228" s="259" t="s">
        <v>151</v>
      </c>
      <c r="AV228" s="13" t="s">
        <v>87</v>
      </c>
      <c r="AW228" s="13" t="s">
        <v>34</v>
      </c>
      <c r="AX228" s="13" t="s">
        <v>79</v>
      </c>
      <c r="AY228" s="259" t="s">
        <v>134</v>
      </c>
    </row>
    <row r="229" s="14" customFormat="1">
      <c r="A229" s="14"/>
      <c r="B229" s="260"/>
      <c r="C229" s="261"/>
      <c r="D229" s="251" t="s">
        <v>143</v>
      </c>
      <c r="E229" s="262" t="s">
        <v>1</v>
      </c>
      <c r="F229" s="263" t="s">
        <v>691</v>
      </c>
      <c r="G229" s="261"/>
      <c r="H229" s="264">
        <v>1.1000000000000001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0" t="s">
        <v>143</v>
      </c>
      <c r="AU229" s="270" t="s">
        <v>151</v>
      </c>
      <c r="AV229" s="14" t="s">
        <v>89</v>
      </c>
      <c r="AW229" s="14" t="s">
        <v>34</v>
      </c>
      <c r="AX229" s="14" t="s">
        <v>79</v>
      </c>
      <c r="AY229" s="270" t="s">
        <v>134</v>
      </c>
    </row>
    <row r="230" s="13" customFormat="1">
      <c r="A230" s="13"/>
      <c r="B230" s="249"/>
      <c r="C230" s="250"/>
      <c r="D230" s="251" t="s">
        <v>143</v>
      </c>
      <c r="E230" s="252" t="s">
        <v>1</v>
      </c>
      <c r="F230" s="253" t="s">
        <v>692</v>
      </c>
      <c r="G230" s="250"/>
      <c r="H230" s="252" t="s">
        <v>1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9" t="s">
        <v>143</v>
      </c>
      <c r="AU230" s="259" t="s">
        <v>151</v>
      </c>
      <c r="AV230" s="13" t="s">
        <v>87</v>
      </c>
      <c r="AW230" s="13" t="s">
        <v>34</v>
      </c>
      <c r="AX230" s="13" t="s">
        <v>79</v>
      </c>
      <c r="AY230" s="259" t="s">
        <v>134</v>
      </c>
    </row>
    <row r="231" s="14" customFormat="1">
      <c r="A231" s="14"/>
      <c r="B231" s="260"/>
      <c r="C231" s="261"/>
      <c r="D231" s="251" t="s">
        <v>143</v>
      </c>
      <c r="E231" s="262" t="s">
        <v>1</v>
      </c>
      <c r="F231" s="263" t="s">
        <v>693</v>
      </c>
      <c r="G231" s="261"/>
      <c r="H231" s="264">
        <v>1.8999999999999999</v>
      </c>
      <c r="I231" s="265"/>
      <c r="J231" s="261"/>
      <c r="K231" s="261"/>
      <c r="L231" s="266"/>
      <c r="M231" s="267"/>
      <c r="N231" s="268"/>
      <c r="O231" s="268"/>
      <c r="P231" s="268"/>
      <c r="Q231" s="268"/>
      <c r="R231" s="268"/>
      <c r="S231" s="268"/>
      <c r="T231" s="26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0" t="s">
        <v>143</v>
      </c>
      <c r="AU231" s="270" t="s">
        <v>151</v>
      </c>
      <c r="AV231" s="14" t="s">
        <v>89</v>
      </c>
      <c r="AW231" s="14" t="s">
        <v>34</v>
      </c>
      <c r="AX231" s="14" t="s">
        <v>79</v>
      </c>
      <c r="AY231" s="270" t="s">
        <v>134</v>
      </c>
    </row>
    <row r="232" s="15" customFormat="1">
      <c r="A232" s="15"/>
      <c r="B232" s="271"/>
      <c r="C232" s="272"/>
      <c r="D232" s="251" t="s">
        <v>143</v>
      </c>
      <c r="E232" s="273" t="s">
        <v>1</v>
      </c>
      <c r="F232" s="274" t="s">
        <v>157</v>
      </c>
      <c r="G232" s="272"/>
      <c r="H232" s="275">
        <v>3</v>
      </c>
      <c r="I232" s="276"/>
      <c r="J232" s="272"/>
      <c r="K232" s="272"/>
      <c r="L232" s="277"/>
      <c r="M232" s="278"/>
      <c r="N232" s="279"/>
      <c r="O232" s="279"/>
      <c r="P232" s="279"/>
      <c r="Q232" s="279"/>
      <c r="R232" s="279"/>
      <c r="S232" s="279"/>
      <c r="T232" s="28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1" t="s">
        <v>143</v>
      </c>
      <c r="AU232" s="281" t="s">
        <v>151</v>
      </c>
      <c r="AV232" s="15" t="s">
        <v>141</v>
      </c>
      <c r="AW232" s="15" t="s">
        <v>34</v>
      </c>
      <c r="AX232" s="15" t="s">
        <v>87</v>
      </c>
      <c r="AY232" s="281" t="s">
        <v>134</v>
      </c>
    </row>
    <row r="233" s="12" customFormat="1" ht="20.88" customHeight="1">
      <c r="A233" s="12"/>
      <c r="B233" s="220"/>
      <c r="C233" s="221"/>
      <c r="D233" s="222" t="s">
        <v>78</v>
      </c>
      <c r="E233" s="234" t="s">
        <v>180</v>
      </c>
      <c r="F233" s="234" t="s">
        <v>694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SUM(P234:P259)</f>
        <v>0</v>
      </c>
      <c r="Q233" s="228"/>
      <c r="R233" s="229">
        <f>SUM(R234:R259)</f>
        <v>0.067070000000000005</v>
      </c>
      <c r="S233" s="228"/>
      <c r="T233" s="230">
        <f>SUM(T234:T259)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87</v>
      </c>
      <c r="AT233" s="232" t="s">
        <v>78</v>
      </c>
      <c r="AU233" s="232" t="s">
        <v>89</v>
      </c>
      <c r="AY233" s="231" t="s">
        <v>134</v>
      </c>
      <c r="BK233" s="233">
        <f>SUM(BK234:BK259)</f>
        <v>0</v>
      </c>
    </row>
    <row r="234" s="2" customFormat="1" ht="16.5" customHeight="1">
      <c r="A234" s="39"/>
      <c r="B234" s="40"/>
      <c r="C234" s="236" t="s">
        <v>286</v>
      </c>
      <c r="D234" s="236" t="s">
        <v>136</v>
      </c>
      <c r="E234" s="237" t="s">
        <v>695</v>
      </c>
      <c r="F234" s="238" t="s">
        <v>696</v>
      </c>
      <c r="G234" s="239" t="s">
        <v>346</v>
      </c>
      <c r="H234" s="240">
        <v>17</v>
      </c>
      <c r="I234" s="241"/>
      <c r="J234" s="242">
        <f>ROUND(I234*H234,2)</f>
        <v>0</v>
      </c>
      <c r="K234" s="238" t="s">
        <v>140</v>
      </c>
      <c r="L234" s="45"/>
      <c r="M234" s="243" t="s">
        <v>1</v>
      </c>
      <c r="N234" s="244" t="s">
        <v>44</v>
      </c>
      <c r="O234" s="92"/>
      <c r="P234" s="245">
        <f>O234*H234</f>
        <v>0</v>
      </c>
      <c r="Q234" s="245">
        <v>0.0026800000000000001</v>
      </c>
      <c r="R234" s="245">
        <f>Q234*H234</f>
        <v>0.045560000000000003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141</v>
      </c>
      <c r="AT234" s="247" t="s">
        <v>136</v>
      </c>
      <c r="AU234" s="247" t="s">
        <v>151</v>
      </c>
      <c r="AY234" s="18" t="s">
        <v>134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87</v>
      </c>
      <c r="BK234" s="248">
        <f>ROUND(I234*H234,2)</f>
        <v>0</v>
      </c>
      <c r="BL234" s="18" t="s">
        <v>141</v>
      </c>
      <c r="BM234" s="247" t="s">
        <v>697</v>
      </c>
    </row>
    <row r="235" s="13" customFormat="1">
      <c r="A235" s="13"/>
      <c r="B235" s="249"/>
      <c r="C235" s="250"/>
      <c r="D235" s="251" t="s">
        <v>143</v>
      </c>
      <c r="E235" s="252" t="s">
        <v>1</v>
      </c>
      <c r="F235" s="253" t="s">
        <v>698</v>
      </c>
      <c r="G235" s="250"/>
      <c r="H235" s="252" t="s">
        <v>1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9" t="s">
        <v>143</v>
      </c>
      <c r="AU235" s="259" t="s">
        <v>151</v>
      </c>
      <c r="AV235" s="13" t="s">
        <v>87</v>
      </c>
      <c r="AW235" s="13" t="s">
        <v>34</v>
      </c>
      <c r="AX235" s="13" t="s">
        <v>79</v>
      </c>
      <c r="AY235" s="259" t="s">
        <v>134</v>
      </c>
    </row>
    <row r="236" s="14" customFormat="1">
      <c r="A236" s="14"/>
      <c r="B236" s="260"/>
      <c r="C236" s="261"/>
      <c r="D236" s="251" t="s">
        <v>143</v>
      </c>
      <c r="E236" s="262" t="s">
        <v>1</v>
      </c>
      <c r="F236" s="263" t="s">
        <v>248</v>
      </c>
      <c r="G236" s="261"/>
      <c r="H236" s="264">
        <v>17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143</v>
      </c>
      <c r="AU236" s="270" t="s">
        <v>151</v>
      </c>
      <c r="AV236" s="14" t="s">
        <v>89</v>
      </c>
      <c r="AW236" s="14" t="s">
        <v>34</v>
      </c>
      <c r="AX236" s="14" t="s">
        <v>87</v>
      </c>
      <c r="AY236" s="270" t="s">
        <v>134</v>
      </c>
    </row>
    <row r="237" s="2" customFormat="1" ht="16.5" customHeight="1">
      <c r="A237" s="39"/>
      <c r="B237" s="40"/>
      <c r="C237" s="236" t="s">
        <v>292</v>
      </c>
      <c r="D237" s="236" t="s">
        <v>136</v>
      </c>
      <c r="E237" s="237" t="s">
        <v>699</v>
      </c>
      <c r="F237" s="238" t="s">
        <v>700</v>
      </c>
      <c r="G237" s="239" t="s">
        <v>346</v>
      </c>
      <c r="H237" s="240">
        <v>10</v>
      </c>
      <c r="I237" s="241"/>
      <c r="J237" s="242">
        <f>ROUND(I237*H237,2)</f>
        <v>0</v>
      </c>
      <c r="K237" s="238" t="s">
        <v>140</v>
      </c>
      <c r="L237" s="45"/>
      <c r="M237" s="243" t="s">
        <v>1</v>
      </c>
      <c r="N237" s="244" t="s">
        <v>44</v>
      </c>
      <c r="O237" s="92"/>
      <c r="P237" s="245">
        <f>O237*H237</f>
        <v>0</v>
      </c>
      <c r="Q237" s="245">
        <v>0.0017799999999999999</v>
      </c>
      <c r="R237" s="245">
        <f>Q237*H237</f>
        <v>0.0178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141</v>
      </c>
      <c r="AT237" s="247" t="s">
        <v>136</v>
      </c>
      <c r="AU237" s="247" t="s">
        <v>151</v>
      </c>
      <c r="AY237" s="18" t="s">
        <v>134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87</v>
      </c>
      <c r="BK237" s="248">
        <f>ROUND(I237*H237,2)</f>
        <v>0</v>
      </c>
      <c r="BL237" s="18" t="s">
        <v>141</v>
      </c>
      <c r="BM237" s="247" t="s">
        <v>701</v>
      </c>
    </row>
    <row r="238" s="13" customFormat="1">
      <c r="A238" s="13"/>
      <c r="B238" s="249"/>
      <c r="C238" s="250"/>
      <c r="D238" s="251" t="s">
        <v>143</v>
      </c>
      <c r="E238" s="252" t="s">
        <v>1</v>
      </c>
      <c r="F238" s="253" t="s">
        <v>702</v>
      </c>
      <c r="G238" s="250"/>
      <c r="H238" s="252" t="s">
        <v>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9" t="s">
        <v>143</v>
      </c>
      <c r="AU238" s="259" t="s">
        <v>151</v>
      </c>
      <c r="AV238" s="13" t="s">
        <v>87</v>
      </c>
      <c r="AW238" s="13" t="s">
        <v>34</v>
      </c>
      <c r="AX238" s="13" t="s">
        <v>79</v>
      </c>
      <c r="AY238" s="259" t="s">
        <v>134</v>
      </c>
    </row>
    <row r="239" s="14" customFormat="1">
      <c r="A239" s="14"/>
      <c r="B239" s="260"/>
      <c r="C239" s="261"/>
      <c r="D239" s="251" t="s">
        <v>143</v>
      </c>
      <c r="E239" s="262" t="s">
        <v>1</v>
      </c>
      <c r="F239" s="263" t="s">
        <v>394</v>
      </c>
      <c r="G239" s="261"/>
      <c r="H239" s="264">
        <v>10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0" t="s">
        <v>143</v>
      </c>
      <c r="AU239" s="270" t="s">
        <v>151</v>
      </c>
      <c r="AV239" s="14" t="s">
        <v>89</v>
      </c>
      <c r="AW239" s="14" t="s">
        <v>34</v>
      </c>
      <c r="AX239" s="14" t="s">
        <v>87</v>
      </c>
      <c r="AY239" s="270" t="s">
        <v>134</v>
      </c>
    </row>
    <row r="240" s="2" customFormat="1" ht="16.5" customHeight="1">
      <c r="A240" s="39"/>
      <c r="B240" s="40"/>
      <c r="C240" s="236" t="s">
        <v>300</v>
      </c>
      <c r="D240" s="236" t="s">
        <v>136</v>
      </c>
      <c r="E240" s="237" t="s">
        <v>703</v>
      </c>
      <c r="F240" s="238" t="s">
        <v>704</v>
      </c>
      <c r="G240" s="239" t="s">
        <v>284</v>
      </c>
      <c r="H240" s="240">
        <v>1</v>
      </c>
      <c r="I240" s="241"/>
      <c r="J240" s="242">
        <f>ROUND(I240*H240,2)</f>
        <v>0</v>
      </c>
      <c r="K240" s="238" t="s">
        <v>1</v>
      </c>
      <c r="L240" s="45"/>
      <c r="M240" s="243" t="s">
        <v>1</v>
      </c>
      <c r="N240" s="244" t="s">
        <v>44</v>
      </c>
      <c r="O240" s="92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141</v>
      </c>
      <c r="AT240" s="247" t="s">
        <v>136</v>
      </c>
      <c r="AU240" s="247" t="s">
        <v>151</v>
      </c>
      <c r="AY240" s="18" t="s">
        <v>134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87</v>
      </c>
      <c r="BK240" s="248">
        <f>ROUND(I240*H240,2)</f>
        <v>0</v>
      </c>
      <c r="BL240" s="18" t="s">
        <v>141</v>
      </c>
      <c r="BM240" s="247" t="s">
        <v>705</v>
      </c>
    </row>
    <row r="241" s="2" customFormat="1" ht="16.5" customHeight="1">
      <c r="A241" s="39"/>
      <c r="B241" s="40"/>
      <c r="C241" s="236" t="s">
        <v>304</v>
      </c>
      <c r="D241" s="236" t="s">
        <v>136</v>
      </c>
      <c r="E241" s="237" t="s">
        <v>706</v>
      </c>
      <c r="F241" s="238" t="s">
        <v>707</v>
      </c>
      <c r="G241" s="239" t="s">
        <v>284</v>
      </c>
      <c r="H241" s="240">
        <v>1</v>
      </c>
      <c r="I241" s="241"/>
      <c r="J241" s="242">
        <f>ROUND(I241*H241,2)</f>
        <v>0</v>
      </c>
      <c r="K241" s="238" t="s">
        <v>1</v>
      </c>
      <c r="L241" s="45"/>
      <c r="M241" s="243" t="s">
        <v>1</v>
      </c>
      <c r="N241" s="244" t="s">
        <v>44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141</v>
      </c>
      <c r="AT241" s="247" t="s">
        <v>136</v>
      </c>
      <c r="AU241" s="247" t="s">
        <v>151</v>
      </c>
      <c r="AY241" s="18" t="s">
        <v>134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87</v>
      </c>
      <c r="BK241" s="248">
        <f>ROUND(I241*H241,2)</f>
        <v>0</v>
      </c>
      <c r="BL241" s="18" t="s">
        <v>141</v>
      </c>
      <c r="BM241" s="247" t="s">
        <v>708</v>
      </c>
    </row>
    <row r="242" s="2" customFormat="1" ht="16.5" customHeight="1">
      <c r="A242" s="39"/>
      <c r="B242" s="40"/>
      <c r="C242" s="236" t="s">
        <v>309</v>
      </c>
      <c r="D242" s="236" t="s">
        <v>136</v>
      </c>
      <c r="E242" s="237" t="s">
        <v>709</v>
      </c>
      <c r="F242" s="238" t="s">
        <v>710</v>
      </c>
      <c r="G242" s="239" t="s">
        <v>284</v>
      </c>
      <c r="H242" s="240">
        <v>1</v>
      </c>
      <c r="I242" s="241"/>
      <c r="J242" s="242">
        <f>ROUND(I242*H242,2)</f>
        <v>0</v>
      </c>
      <c r="K242" s="238" t="s">
        <v>1</v>
      </c>
      <c r="L242" s="45"/>
      <c r="M242" s="243" t="s">
        <v>1</v>
      </c>
      <c r="N242" s="244" t="s">
        <v>44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141</v>
      </c>
      <c r="AT242" s="247" t="s">
        <v>136</v>
      </c>
      <c r="AU242" s="247" t="s">
        <v>151</v>
      </c>
      <c r="AY242" s="18" t="s">
        <v>134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87</v>
      </c>
      <c r="BK242" s="248">
        <f>ROUND(I242*H242,2)</f>
        <v>0</v>
      </c>
      <c r="BL242" s="18" t="s">
        <v>141</v>
      </c>
      <c r="BM242" s="247" t="s">
        <v>711</v>
      </c>
    </row>
    <row r="243" s="2" customFormat="1" ht="16.5" customHeight="1">
      <c r="A243" s="39"/>
      <c r="B243" s="40"/>
      <c r="C243" s="236" t="s">
        <v>317</v>
      </c>
      <c r="D243" s="236" t="s">
        <v>136</v>
      </c>
      <c r="E243" s="237" t="s">
        <v>712</v>
      </c>
      <c r="F243" s="238" t="s">
        <v>713</v>
      </c>
      <c r="G243" s="239" t="s">
        <v>714</v>
      </c>
      <c r="H243" s="240">
        <v>2</v>
      </c>
      <c r="I243" s="241"/>
      <c r="J243" s="242">
        <f>ROUND(I243*H243,2)</f>
        <v>0</v>
      </c>
      <c r="K243" s="238" t="s">
        <v>140</v>
      </c>
      <c r="L243" s="45"/>
      <c r="M243" s="243" t="s">
        <v>1</v>
      </c>
      <c r="N243" s="244" t="s">
        <v>44</v>
      </c>
      <c r="O243" s="92"/>
      <c r="P243" s="245">
        <f>O243*H243</f>
        <v>0</v>
      </c>
      <c r="Q243" s="245">
        <v>0.00010000000000000001</v>
      </c>
      <c r="R243" s="245">
        <f>Q243*H243</f>
        <v>0.00020000000000000001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141</v>
      </c>
      <c r="AT243" s="247" t="s">
        <v>136</v>
      </c>
      <c r="AU243" s="247" t="s">
        <v>151</v>
      </c>
      <c r="AY243" s="18" t="s">
        <v>134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87</v>
      </c>
      <c r="BK243" s="248">
        <f>ROUND(I243*H243,2)</f>
        <v>0</v>
      </c>
      <c r="BL243" s="18" t="s">
        <v>141</v>
      </c>
      <c r="BM243" s="247" t="s">
        <v>715</v>
      </c>
    </row>
    <row r="244" s="13" customFormat="1">
      <c r="A244" s="13"/>
      <c r="B244" s="249"/>
      <c r="C244" s="250"/>
      <c r="D244" s="251" t="s">
        <v>143</v>
      </c>
      <c r="E244" s="252" t="s">
        <v>1</v>
      </c>
      <c r="F244" s="253" t="s">
        <v>716</v>
      </c>
      <c r="G244" s="250"/>
      <c r="H244" s="252" t="s">
        <v>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9" t="s">
        <v>143</v>
      </c>
      <c r="AU244" s="259" t="s">
        <v>151</v>
      </c>
      <c r="AV244" s="13" t="s">
        <v>87</v>
      </c>
      <c r="AW244" s="13" t="s">
        <v>34</v>
      </c>
      <c r="AX244" s="13" t="s">
        <v>79</v>
      </c>
      <c r="AY244" s="259" t="s">
        <v>134</v>
      </c>
    </row>
    <row r="245" s="14" customFormat="1">
      <c r="A245" s="14"/>
      <c r="B245" s="260"/>
      <c r="C245" s="261"/>
      <c r="D245" s="251" t="s">
        <v>143</v>
      </c>
      <c r="E245" s="262" t="s">
        <v>1</v>
      </c>
      <c r="F245" s="263" t="s">
        <v>87</v>
      </c>
      <c r="G245" s="261"/>
      <c r="H245" s="264">
        <v>1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0" t="s">
        <v>143</v>
      </c>
      <c r="AU245" s="270" t="s">
        <v>151</v>
      </c>
      <c r="AV245" s="14" t="s">
        <v>89</v>
      </c>
      <c r="AW245" s="14" t="s">
        <v>34</v>
      </c>
      <c r="AX245" s="14" t="s">
        <v>79</v>
      </c>
      <c r="AY245" s="270" t="s">
        <v>134</v>
      </c>
    </row>
    <row r="246" s="13" customFormat="1">
      <c r="A246" s="13"/>
      <c r="B246" s="249"/>
      <c r="C246" s="250"/>
      <c r="D246" s="251" t="s">
        <v>143</v>
      </c>
      <c r="E246" s="252" t="s">
        <v>1</v>
      </c>
      <c r="F246" s="253" t="s">
        <v>717</v>
      </c>
      <c r="G246" s="250"/>
      <c r="H246" s="252" t="s">
        <v>1</v>
      </c>
      <c r="I246" s="254"/>
      <c r="J246" s="250"/>
      <c r="K246" s="250"/>
      <c r="L246" s="255"/>
      <c r="M246" s="256"/>
      <c r="N246" s="257"/>
      <c r="O246" s="257"/>
      <c r="P246" s="257"/>
      <c r="Q246" s="257"/>
      <c r="R246" s="257"/>
      <c r="S246" s="257"/>
      <c r="T246" s="25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9" t="s">
        <v>143</v>
      </c>
      <c r="AU246" s="259" t="s">
        <v>151</v>
      </c>
      <c r="AV246" s="13" t="s">
        <v>87</v>
      </c>
      <c r="AW246" s="13" t="s">
        <v>34</v>
      </c>
      <c r="AX246" s="13" t="s">
        <v>79</v>
      </c>
      <c r="AY246" s="259" t="s">
        <v>134</v>
      </c>
    </row>
    <row r="247" s="14" customFormat="1">
      <c r="A247" s="14"/>
      <c r="B247" s="260"/>
      <c r="C247" s="261"/>
      <c r="D247" s="251" t="s">
        <v>143</v>
      </c>
      <c r="E247" s="262" t="s">
        <v>1</v>
      </c>
      <c r="F247" s="263" t="s">
        <v>87</v>
      </c>
      <c r="G247" s="261"/>
      <c r="H247" s="264">
        <v>1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0" t="s">
        <v>143</v>
      </c>
      <c r="AU247" s="270" t="s">
        <v>151</v>
      </c>
      <c r="AV247" s="14" t="s">
        <v>89</v>
      </c>
      <c r="AW247" s="14" t="s">
        <v>34</v>
      </c>
      <c r="AX247" s="14" t="s">
        <v>79</v>
      </c>
      <c r="AY247" s="270" t="s">
        <v>134</v>
      </c>
    </row>
    <row r="248" s="15" customFormat="1">
      <c r="A248" s="15"/>
      <c r="B248" s="271"/>
      <c r="C248" s="272"/>
      <c r="D248" s="251" t="s">
        <v>143</v>
      </c>
      <c r="E248" s="273" t="s">
        <v>1</v>
      </c>
      <c r="F248" s="274" t="s">
        <v>157</v>
      </c>
      <c r="G248" s="272"/>
      <c r="H248" s="275">
        <v>2</v>
      </c>
      <c r="I248" s="276"/>
      <c r="J248" s="272"/>
      <c r="K248" s="272"/>
      <c r="L248" s="277"/>
      <c r="M248" s="278"/>
      <c r="N248" s="279"/>
      <c r="O248" s="279"/>
      <c r="P248" s="279"/>
      <c r="Q248" s="279"/>
      <c r="R248" s="279"/>
      <c r="S248" s="279"/>
      <c r="T248" s="28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1" t="s">
        <v>143</v>
      </c>
      <c r="AU248" s="281" t="s">
        <v>151</v>
      </c>
      <c r="AV248" s="15" t="s">
        <v>141</v>
      </c>
      <c r="AW248" s="15" t="s">
        <v>34</v>
      </c>
      <c r="AX248" s="15" t="s">
        <v>87</v>
      </c>
      <c r="AY248" s="281" t="s">
        <v>134</v>
      </c>
    </row>
    <row r="249" s="2" customFormat="1" ht="16.5" customHeight="1">
      <c r="A249" s="39"/>
      <c r="B249" s="40"/>
      <c r="C249" s="236" t="s">
        <v>325</v>
      </c>
      <c r="D249" s="236" t="s">
        <v>136</v>
      </c>
      <c r="E249" s="237" t="s">
        <v>718</v>
      </c>
      <c r="F249" s="238" t="s">
        <v>719</v>
      </c>
      <c r="G249" s="239" t="s">
        <v>346</v>
      </c>
      <c r="H249" s="240">
        <v>32</v>
      </c>
      <c r="I249" s="241"/>
      <c r="J249" s="242">
        <f>ROUND(I249*H249,2)</f>
        <v>0</v>
      </c>
      <c r="K249" s="238" t="s">
        <v>1</v>
      </c>
      <c r="L249" s="45"/>
      <c r="M249" s="243" t="s">
        <v>1</v>
      </c>
      <c r="N249" s="244" t="s">
        <v>44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141</v>
      </c>
      <c r="AT249" s="247" t="s">
        <v>136</v>
      </c>
      <c r="AU249" s="247" t="s">
        <v>151</v>
      </c>
      <c r="AY249" s="18" t="s">
        <v>134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87</v>
      </c>
      <c r="BK249" s="248">
        <f>ROUND(I249*H249,2)</f>
        <v>0</v>
      </c>
      <c r="BL249" s="18" t="s">
        <v>141</v>
      </c>
      <c r="BM249" s="247" t="s">
        <v>720</v>
      </c>
    </row>
    <row r="250" s="13" customFormat="1">
      <c r="A250" s="13"/>
      <c r="B250" s="249"/>
      <c r="C250" s="250"/>
      <c r="D250" s="251" t="s">
        <v>143</v>
      </c>
      <c r="E250" s="252" t="s">
        <v>1</v>
      </c>
      <c r="F250" s="253" t="s">
        <v>721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143</v>
      </c>
      <c r="AU250" s="259" t="s">
        <v>151</v>
      </c>
      <c r="AV250" s="13" t="s">
        <v>87</v>
      </c>
      <c r="AW250" s="13" t="s">
        <v>34</v>
      </c>
      <c r="AX250" s="13" t="s">
        <v>79</v>
      </c>
      <c r="AY250" s="259" t="s">
        <v>134</v>
      </c>
    </row>
    <row r="251" s="14" customFormat="1">
      <c r="A251" s="14"/>
      <c r="B251" s="260"/>
      <c r="C251" s="261"/>
      <c r="D251" s="251" t="s">
        <v>143</v>
      </c>
      <c r="E251" s="262" t="s">
        <v>1</v>
      </c>
      <c r="F251" s="263" t="s">
        <v>722</v>
      </c>
      <c r="G251" s="261"/>
      <c r="H251" s="264">
        <v>5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143</v>
      </c>
      <c r="AU251" s="270" t="s">
        <v>151</v>
      </c>
      <c r="AV251" s="14" t="s">
        <v>89</v>
      </c>
      <c r="AW251" s="14" t="s">
        <v>34</v>
      </c>
      <c r="AX251" s="14" t="s">
        <v>79</v>
      </c>
      <c r="AY251" s="270" t="s">
        <v>134</v>
      </c>
    </row>
    <row r="252" s="13" customFormat="1">
      <c r="A252" s="13"/>
      <c r="B252" s="249"/>
      <c r="C252" s="250"/>
      <c r="D252" s="251" t="s">
        <v>143</v>
      </c>
      <c r="E252" s="252" t="s">
        <v>1</v>
      </c>
      <c r="F252" s="253" t="s">
        <v>723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143</v>
      </c>
      <c r="AU252" s="259" t="s">
        <v>151</v>
      </c>
      <c r="AV252" s="13" t="s">
        <v>87</v>
      </c>
      <c r="AW252" s="13" t="s">
        <v>34</v>
      </c>
      <c r="AX252" s="13" t="s">
        <v>79</v>
      </c>
      <c r="AY252" s="259" t="s">
        <v>134</v>
      </c>
    </row>
    <row r="253" s="14" customFormat="1">
      <c r="A253" s="14"/>
      <c r="B253" s="260"/>
      <c r="C253" s="261"/>
      <c r="D253" s="251" t="s">
        <v>143</v>
      </c>
      <c r="E253" s="262" t="s">
        <v>1</v>
      </c>
      <c r="F253" s="263" t="s">
        <v>394</v>
      </c>
      <c r="G253" s="261"/>
      <c r="H253" s="264">
        <v>10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143</v>
      </c>
      <c r="AU253" s="270" t="s">
        <v>151</v>
      </c>
      <c r="AV253" s="14" t="s">
        <v>89</v>
      </c>
      <c r="AW253" s="14" t="s">
        <v>34</v>
      </c>
      <c r="AX253" s="14" t="s">
        <v>79</v>
      </c>
      <c r="AY253" s="270" t="s">
        <v>134</v>
      </c>
    </row>
    <row r="254" s="13" customFormat="1">
      <c r="A254" s="13"/>
      <c r="B254" s="249"/>
      <c r="C254" s="250"/>
      <c r="D254" s="251" t="s">
        <v>143</v>
      </c>
      <c r="E254" s="252" t="s">
        <v>1</v>
      </c>
      <c r="F254" s="253" t="s">
        <v>724</v>
      </c>
      <c r="G254" s="250"/>
      <c r="H254" s="252" t="s">
        <v>1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9" t="s">
        <v>143</v>
      </c>
      <c r="AU254" s="259" t="s">
        <v>151</v>
      </c>
      <c r="AV254" s="13" t="s">
        <v>87</v>
      </c>
      <c r="AW254" s="13" t="s">
        <v>34</v>
      </c>
      <c r="AX254" s="13" t="s">
        <v>79</v>
      </c>
      <c r="AY254" s="259" t="s">
        <v>134</v>
      </c>
    </row>
    <row r="255" s="14" customFormat="1">
      <c r="A255" s="14"/>
      <c r="B255" s="260"/>
      <c r="C255" s="261"/>
      <c r="D255" s="251" t="s">
        <v>143</v>
      </c>
      <c r="E255" s="262" t="s">
        <v>1</v>
      </c>
      <c r="F255" s="263" t="s">
        <v>248</v>
      </c>
      <c r="G255" s="261"/>
      <c r="H255" s="264">
        <v>17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0" t="s">
        <v>143</v>
      </c>
      <c r="AU255" s="270" t="s">
        <v>151</v>
      </c>
      <c r="AV255" s="14" t="s">
        <v>89</v>
      </c>
      <c r="AW255" s="14" t="s">
        <v>34</v>
      </c>
      <c r="AX255" s="14" t="s">
        <v>79</v>
      </c>
      <c r="AY255" s="270" t="s">
        <v>134</v>
      </c>
    </row>
    <row r="256" s="15" customFormat="1">
      <c r="A256" s="15"/>
      <c r="B256" s="271"/>
      <c r="C256" s="272"/>
      <c r="D256" s="251" t="s">
        <v>143</v>
      </c>
      <c r="E256" s="273" t="s">
        <v>1</v>
      </c>
      <c r="F256" s="274" t="s">
        <v>157</v>
      </c>
      <c r="G256" s="272"/>
      <c r="H256" s="275">
        <v>32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1" t="s">
        <v>143</v>
      </c>
      <c r="AU256" s="281" t="s">
        <v>151</v>
      </c>
      <c r="AV256" s="15" t="s">
        <v>141</v>
      </c>
      <c r="AW256" s="15" t="s">
        <v>34</v>
      </c>
      <c r="AX256" s="15" t="s">
        <v>87</v>
      </c>
      <c r="AY256" s="281" t="s">
        <v>134</v>
      </c>
    </row>
    <row r="257" s="2" customFormat="1" ht="16.5" customHeight="1">
      <c r="A257" s="39"/>
      <c r="B257" s="40"/>
      <c r="C257" s="236" t="s">
        <v>331</v>
      </c>
      <c r="D257" s="236" t="s">
        <v>136</v>
      </c>
      <c r="E257" s="237" t="s">
        <v>725</v>
      </c>
      <c r="F257" s="238" t="s">
        <v>726</v>
      </c>
      <c r="G257" s="239" t="s">
        <v>346</v>
      </c>
      <c r="H257" s="240">
        <v>27</v>
      </c>
      <c r="I257" s="241"/>
      <c r="J257" s="242">
        <f>ROUND(I257*H257,2)</f>
        <v>0</v>
      </c>
      <c r="K257" s="238" t="s">
        <v>140</v>
      </c>
      <c r="L257" s="45"/>
      <c r="M257" s="243" t="s">
        <v>1</v>
      </c>
      <c r="N257" s="244" t="s">
        <v>44</v>
      </c>
      <c r="O257" s="92"/>
      <c r="P257" s="245">
        <f>O257*H257</f>
        <v>0</v>
      </c>
      <c r="Q257" s="245">
        <v>0.00012999999999999999</v>
      </c>
      <c r="R257" s="245">
        <f>Q257*H257</f>
        <v>0.0035099999999999997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141</v>
      </c>
      <c r="AT257" s="247" t="s">
        <v>136</v>
      </c>
      <c r="AU257" s="247" t="s">
        <v>151</v>
      </c>
      <c r="AY257" s="18" t="s">
        <v>134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87</v>
      </c>
      <c r="BK257" s="248">
        <f>ROUND(I257*H257,2)</f>
        <v>0</v>
      </c>
      <c r="BL257" s="18" t="s">
        <v>141</v>
      </c>
      <c r="BM257" s="247" t="s">
        <v>727</v>
      </c>
    </row>
    <row r="258" s="13" customFormat="1">
      <c r="A258" s="13"/>
      <c r="B258" s="249"/>
      <c r="C258" s="250"/>
      <c r="D258" s="251" t="s">
        <v>143</v>
      </c>
      <c r="E258" s="252" t="s">
        <v>1</v>
      </c>
      <c r="F258" s="253" t="s">
        <v>728</v>
      </c>
      <c r="G258" s="250"/>
      <c r="H258" s="252" t="s">
        <v>1</v>
      </c>
      <c r="I258" s="254"/>
      <c r="J258" s="250"/>
      <c r="K258" s="250"/>
      <c r="L258" s="255"/>
      <c r="M258" s="256"/>
      <c r="N258" s="257"/>
      <c r="O258" s="257"/>
      <c r="P258" s="257"/>
      <c r="Q258" s="257"/>
      <c r="R258" s="257"/>
      <c r="S258" s="257"/>
      <c r="T258" s="25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9" t="s">
        <v>143</v>
      </c>
      <c r="AU258" s="259" t="s">
        <v>151</v>
      </c>
      <c r="AV258" s="13" t="s">
        <v>87</v>
      </c>
      <c r="AW258" s="13" t="s">
        <v>34</v>
      </c>
      <c r="AX258" s="13" t="s">
        <v>79</v>
      </c>
      <c r="AY258" s="259" t="s">
        <v>134</v>
      </c>
    </row>
    <row r="259" s="14" customFormat="1">
      <c r="A259" s="14"/>
      <c r="B259" s="260"/>
      <c r="C259" s="261"/>
      <c r="D259" s="251" t="s">
        <v>143</v>
      </c>
      <c r="E259" s="262" t="s">
        <v>1</v>
      </c>
      <c r="F259" s="263" t="s">
        <v>729</v>
      </c>
      <c r="G259" s="261"/>
      <c r="H259" s="264">
        <v>27</v>
      </c>
      <c r="I259" s="265"/>
      <c r="J259" s="261"/>
      <c r="K259" s="261"/>
      <c r="L259" s="266"/>
      <c r="M259" s="267"/>
      <c r="N259" s="268"/>
      <c r="O259" s="268"/>
      <c r="P259" s="268"/>
      <c r="Q259" s="268"/>
      <c r="R259" s="268"/>
      <c r="S259" s="268"/>
      <c r="T259" s="26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0" t="s">
        <v>143</v>
      </c>
      <c r="AU259" s="270" t="s">
        <v>151</v>
      </c>
      <c r="AV259" s="14" t="s">
        <v>89</v>
      </c>
      <c r="AW259" s="14" t="s">
        <v>34</v>
      </c>
      <c r="AX259" s="14" t="s">
        <v>87</v>
      </c>
      <c r="AY259" s="270" t="s">
        <v>134</v>
      </c>
    </row>
    <row r="260" s="12" customFormat="1" ht="20.88" customHeight="1">
      <c r="A260" s="12"/>
      <c r="B260" s="220"/>
      <c r="C260" s="221"/>
      <c r="D260" s="222" t="s">
        <v>78</v>
      </c>
      <c r="E260" s="234" t="s">
        <v>730</v>
      </c>
      <c r="F260" s="234" t="s">
        <v>731</v>
      </c>
      <c r="G260" s="221"/>
      <c r="H260" s="221"/>
      <c r="I260" s="224"/>
      <c r="J260" s="235">
        <f>BK260</f>
        <v>0</v>
      </c>
      <c r="K260" s="221"/>
      <c r="L260" s="226"/>
      <c r="M260" s="227"/>
      <c r="N260" s="228"/>
      <c r="O260" s="228"/>
      <c r="P260" s="229">
        <f>SUM(P261:P318)</f>
        <v>0</v>
      </c>
      <c r="Q260" s="228"/>
      <c r="R260" s="229">
        <f>SUM(R261:R318)</f>
        <v>3.3913125000000002</v>
      </c>
      <c r="S260" s="228"/>
      <c r="T260" s="230">
        <f>SUM(T261:T318)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1" t="s">
        <v>87</v>
      </c>
      <c r="AT260" s="232" t="s">
        <v>78</v>
      </c>
      <c r="AU260" s="232" t="s">
        <v>89</v>
      </c>
      <c r="AY260" s="231" t="s">
        <v>134</v>
      </c>
      <c r="BK260" s="233">
        <f>SUM(BK261:BK318)</f>
        <v>0</v>
      </c>
    </row>
    <row r="261" s="2" customFormat="1" ht="16.5" customHeight="1">
      <c r="A261" s="39"/>
      <c r="B261" s="40"/>
      <c r="C261" s="236" t="s">
        <v>337</v>
      </c>
      <c r="D261" s="236" t="s">
        <v>136</v>
      </c>
      <c r="E261" s="237" t="s">
        <v>732</v>
      </c>
      <c r="F261" s="238" t="s">
        <v>733</v>
      </c>
      <c r="G261" s="239" t="s">
        <v>284</v>
      </c>
      <c r="H261" s="240">
        <v>1</v>
      </c>
      <c r="I261" s="241"/>
      <c r="J261" s="242">
        <f>ROUND(I261*H261,2)</f>
        <v>0</v>
      </c>
      <c r="K261" s="238" t="s">
        <v>140</v>
      </c>
      <c r="L261" s="45"/>
      <c r="M261" s="243" t="s">
        <v>1</v>
      </c>
      <c r="N261" s="244" t="s">
        <v>44</v>
      </c>
      <c r="O261" s="92"/>
      <c r="P261" s="245">
        <f>O261*H261</f>
        <v>0</v>
      </c>
      <c r="Q261" s="245">
        <v>1.92726</v>
      </c>
      <c r="R261" s="245">
        <f>Q261*H261</f>
        <v>1.92726</v>
      </c>
      <c r="S261" s="245">
        <v>0</v>
      </c>
      <c r="T261" s="246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7" t="s">
        <v>141</v>
      </c>
      <c r="AT261" s="247" t="s">
        <v>136</v>
      </c>
      <c r="AU261" s="247" t="s">
        <v>151</v>
      </c>
      <c r="AY261" s="18" t="s">
        <v>134</v>
      </c>
      <c r="BE261" s="248">
        <f>IF(N261="základní",J261,0)</f>
        <v>0</v>
      </c>
      <c r="BF261" s="248">
        <f>IF(N261="snížená",J261,0)</f>
        <v>0</v>
      </c>
      <c r="BG261" s="248">
        <f>IF(N261="zákl. přenesená",J261,0)</f>
        <v>0</v>
      </c>
      <c r="BH261" s="248">
        <f>IF(N261="sníž. přenesená",J261,0)</f>
        <v>0</v>
      </c>
      <c r="BI261" s="248">
        <f>IF(N261="nulová",J261,0)</f>
        <v>0</v>
      </c>
      <c r="BJ261" s="18" t="s">
        <v>87</v>
      </c>
      <c r="BK261" s="248">
        <f>ROUND(I261*H261,2)</f>
        <v>0</v>
      </c>
      <c r="BL261" s="18" t="s">
        <v>141</v>
      </c>
      <c r="BM261" s="247" t="s">
        <v>734</v>
      </c>
    </row>
    <row r="262" s="13" customFormat="1">
      <c r="A262" s="13"/>
      <c r="B262" s="249"/>
      <c r="C262" s="250"/>
      <c r="D262" s="251" t="s">
        <v>143</v>
      </c>
      <c r="E262" s="252" t="s">
        <v>1</v>
      </c>
      <c r="F262" s="253" t="s">
        <v>735</v>
      </c>
      <c r="G262" s="250"/>
      <c r="H262" s="252" t="s">
        <v>1</v>
      </c>
      <c r="I262" s="254"/>
      <c r="J262" s="250"/>
      <c r="K262" s="250"/>
      <c r="L262" s="255"/>
      <c r="M262" s="256"/>
      <c r="N262" s="257"/>
      <c r="O262" s="257"/>
      <c r="P262" s="257"/>
      <c r="Q262" s="257"/>
      <c r="R262" s="257"/>
      <c r="S262" s="257"/>
      <c r="T262" s="25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9" t="s">
        <v>143</v>
      </c>
      <c r="AU262" s="259" t="s">
        <v>151</v>
      </c>
      <c r="AV262" s="13" t="s">
        <v>87</v>
      </c>
      <c r="AW262" s="13" t="s">
        <v>34</v>
      </c>
      <c r="AX262" s="13" t="s">
        <v>79</v>
      </c>
      <c r="AY262" s="259" t="s">
        <v>134</v>
      </c>
    </row>
    <row r="263" s="14" customFormat="1">
      <c r="A263" s="14"/>
      <c r="B263" s="260"/>
      <c r="C263" s="261"/>
      <c r="D263" s="251" t="s">
        <v>143</v>
      </c>
      <c r="E263" s="262" t="s">
        <v>1</v>
      </c>
      <c r="F263" s="263" t="s">
        <v>87</v>
      </c>
      <c r="G263" s="261"/>
      <c r="H263" s="264">
        <v>1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143</v>
      </c>
      <c r="AU263" s="270" t="s">
        <v>151</v>
      </c>
      <c r="AV263" s="14" t="s">
        <v>89</v>
      </c>
      <c r="AW263" s="14" t="s">
        <v>34</v>
      </c>
      <c r="AX263" s="14" t="s">
        <v>87</v>
      </c>
      <c r="AY263" s="270" t="s">
        <v>134</v>
      </c>
    </row>
    <row r="264" s="2" customFormat="1" ht="16.5" customHeight="1">
      <c r="A264" s="39"/>
      <c r="B264" s="40"/>
      <c r="C264" s="282" t="s">
        <v>343</v>
      </c>
      <c r="D264" s="282" t="s">
        <v>207</v>
      </c>
      <c r="E264" s="283" t="s">
        <v>736</v>
      </c>
      <c r="F264" s="284" t="s">
        <v>737</v>
      </c>
      <c r="G264" s="285" t="s">
        <v>284</v>
      </c>
      <c r="H264" s="286">
        <v>1.01</v>
      </c>
      <c r="I264" s="287"/>
      <c r="J264" s="288">
        <f>ROUND(I264*H264,2)</f>
        <v>0</v>
      </c>
      <c r="K264" s="284" t="s">
        <v>140</v>
      </c>
      <c r="L264" s="289"/>
      <c r="M264" s="290" t="s">
        <v>1</v>
      </c>
      <c r="N264" s="291" t="s">
        <v>44</v>
      </c>
      <c r="O264" s="92"/>
      <c r="P264" s="245">
        <f>O264*H264</f>
        <v>0</v>
      </c>
      <c r="Q264" s="245">
        <v>0.54800000000000004</v>
      </c>
      <c r="R264" s="245">
        <f>Q264*H264</f>
        <v>0.55348000000000008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180</v>
      </c>
      <c r="AT264" s="247" t="s">
        <v>207</v>
      </c>
      <c r="AU264" s="247" t="s">
        <v>151</v>
      </c>
      <c r="AY264" s="18" t="s">
        <v>134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87</v>
      </c>
      <c r="BK264" s="248">
        <f>ROUND(I264*H264,2)</f>
        <v>0</v>
      </c>
      <c r="BL264" s="18" t="s">
        <v>141</v>
      </c>
      <c r="BM264" s="247" t="s">
        <v>738</v>
      </c>
    </row>
    <row r="265" s="13" customFormat="1">
      <c r="A265" s="13"/>
      <c r="B265" s="249"/>
      <c r="C265" s="250"/>
      <c r="D265" s="251" t="s">
        <v>143</v>
      </c>
      <c r="E265" s="252" t="s">
        <v>1</v>
      </c>
      <c r="F265" s="253" t="s">
        <v>739</v>
      </c>
      <c r="G265" s="250"/>
      <c r="H265" s="252" t="s">
        <v>1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9" t="s">
        <v>143</v>
      </c>
      <c r="AU265" s="259" t="s">
        <v>151</v>
      </c>
      <c r="AV265" s="13" t="s">
        <v>87</v>
      </c>
      <c r="AW265" s="13" t="s">
        <v>34</v>
      </c>
      <c r="AX265" s="13" t="s">
        <v>79</v>
      </c>
      <c r="AY265" s="259" t="s">
        <v>134</v>
      </c>
    </row>
    <row r="266" s="13" customFormat="1">
      <c r="A266" s="13"/>
      <c r="B266" s="249"/>
      <c r="C266" s="250"/>
      <c r="D266" s="251" t="s">
        <v>143</v>
      </c>
      <c r="E266" s="252" t="s">
        <v>1</v>
      </c>
      <c r="F266" s="253" t="s">
        <v>740</v>
      </c>
      <c r="G266" s="250"/>
      <c r="H266" s="252" t="s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143</v>
      </c>
      <c r="AU266" s="259" t="s">
        <v>151</v>
      </c>
      <c r="AV266" s="13" t="s">
        <v>87</v>
      </c>
      <c r="AW266" s="13" t="s">
        <v>34</v>
      </c>
      <c r="AX266" s="13" t="s">
        <v>79</v>
      </c>
      <c r="AY266" s="259" t="s">
        <v>134</v>
      </c>
    </row>
    <row r="267" s="13" customFormat="1">
      <c r="A267" s="13"/>
      <c r="B267" s="249"/>
      <c r="C267" s="250"/>
      <c r="D267" s="251" t="s">
        <v>143</v>
      </c>
      <c r="E267" s="252" t="s">
        <v>1</v>
      </c>
      <c r="F267" s="253" t="s">
        <v>741</v>
      </c>
      <c r="G267" s="250"/>
      <c r="H267" s="252" t="s">
        <v>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9" t="s">
        <v>143</v>
      </c>
      <c r="AU267" s="259" t="s">
        <v>151</v>
      </c>
      <c r="AV267" s="13" t="s">
        <v>87</v>
      </c>
      <c r="AW267" s="13" t="s">
        <v>34</v>
      </c>
      <c r="AX267" s="13" t="s">
        <v>79</v>
      </c>
      <c r="AY267" s="259" t="s">
        <v>134</v>
      </c>
    </row>
    <row r="268" s="14" customFormat="1">
      <c r="A268" s="14"/>
      <c r="B268" s="260"/>
      <c r="C268" s="261"/>
      <c r="D268" s="251" t="s">
        <v>143</v>
      </c>
      <c r="E268" s="262" t="s">
        <v>1</v>
      </c>
      <c r="F268" s="263" t="s">
        <v>742</v>
      </c>
      <c r="G268" s="261"/>
      <c r="H268" s="264">
        <v>1.01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143</v>
      </c>
      <c r="AU268" s="270" t="s">
        <v>151</v>
      </c>
      <c r="AV268" s="14" t="s">
        <v>89</v>
      </c>
      <c r="AW268" s="14" t="s">
        <v>34</v>
      </c>
      <c r="AX268" s="14" t="s">
        <v>87</v>
      </c>
      <c r="AY268" s="270" t="s">
        <v>134</v>
      </c>
    </row>
    <row r="269" s="2" customFormat="1" ht="16.5" customHeight="1">
      <c r="A269" s="39"/>
      <c r="B269" s="40"/>
      <c r="C269" s="282" t="s">
        <v>351</v>
      </c>
      <c r="D269" s="282" t="s">
        <v>207</v>
      </c>
      <c r="E269" s="283" t="s">
        <v>743</v>
      </c>
      <c r="F269" s="284" t="s">
        <v>744</v>
      </c>
      <c r="G269" s="285" t="s">
        <v>284</v>
      </c>
      <c r="H269" s="286">
        <v>2.02</v>
      </c>
      <c r="I269" s="287"/>
      <c r="J269" s="288">
        <f>ROUND(I269*H269,2)</f>
        <v>0</v>
      </c>
      <c r="K269" s="284" t="s">
        <v>140</v>
      </c>
      <c r="L269" s="289"/>
      <c r="M269" s="290" t="s">
        <v>1</v>
      </c>
      <c r="N269" s="291" t="s">
        <v>44</v>
      </c>
      <c r="O269" s="92"/>
      <c r="P269" s="245">
        <f>O269*H269</f>
        <v>0</v>
      </c>
      <c r="Q269" s="245">
        <v>0.254</v>
      </c>
      <c r="R269" s="245">
        <f>Q269*H269</f>
        <v>0.51307999999999998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180</v>
      </c>
      <c r="AT269" s="247" t="s">
        <v>207</v>
      </c>
      <c r="AU269" s="247" t="s">
        <v>151</v>
      </c>
      <c r="AY269" s="18" t="s">
        <v>134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87</v>
      </c>
      <c r="BK269" s="248">
        <f>ROUND(I269*H269,2)</f>
        <v>0</v>
      </c>
      <c r="BL269" s="18" t="s">
        <v>141</v>
      </c>
      <c r="BM269" s="247" t="s">
        <v>745</v>
      </c>
    </row>
    <row r="270" s="13" customFormat="1">
      <c r="A270" s="13"/>
      <c r="B270" s="249"/>
      <c r="C270" s="250"/>
      <c r="D270" s="251" t="s">
        <v>143</v>
      </c>
      <c r="E270" s="252" t="s">
        <v>1</v>
      </c>
      <c r="F270" s="253" t="s">
        <v>739</v>
      </c>
      <c r="G270" s="250"/>
      <c r="H270" s="252" t="s">
        <v>1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9" t="s">
        <v>143</v>
      </c>
      <c r="AU270" s="259" t="s">
        <v>151</v>
      </c>
      <c r="AV270" s="13" t="s">
        <v>87</v>
      </c>
      <c r="AW270" s="13" t="s">
        <v>34</v>
      </c>
      <c r="AX270" s="13" t="s">
        <v>79</v>
      </c>
      <c r="AY270" s="259" t="s">
        <v>134</v>
      </c>
    </row>
    <row r="271" s="13" customFormat="1">
      <c r="A271" s="13"/>
      <c r="B271" s="249"/>
      <c r="C271" s="250"/>
      <c r="D271" s="251" t="s">
        <v>143</v>
      </c>
      <c r="E271" s="252" t="s">
        <v>1</v>
      </c>
      <c r="F271" s="253" t="s">
        <v>740</v>
      </c>
      <c r="G271" s="250"/>
      <c r="H271" s="252" t="s">
        <v>1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9" t="s">
        <v>143</v>
      </c>
      <c r="AU271" s="259" t="s">
        <v>151</v>
      </c>
      <c r="AV271" s="13" t="s">
        <v>87</v>
      </c>
      <c r="AW271" s="13" t="s">
        <v>34</v>
      </c>
      <c r="AX271" s="13" t="s">
        <v>79</v>
      </c>
      <c r="AY271" s="259" t="s">
        <v>134</v>
      </c>
    </row>
    <row r="272" s="13" customFormat="1">
      <c r="A272" s="13"/>
      <c r="B272" s="249"/>
      <c r="C272" s="250"/>
      <c r="D272" s="251" t="s">
        <v>143</v>
      </c>
      <c r="E272" s="252" t="s">
        <v>1</v>
      </c>
      <c r="F272" s="253" t="s">
        <v>741</v>
      </c>
      <c r="G272" s="250"/>
      <c r="H272" s="252" t="s">
        <v>1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9" t="s">
        <v>143</v>
      </c>
      <c r="AU272" s="259" t="s">
        <v>151</v>
      </c>
      <c r="AV272" s="13" t="s">
        <v>87</v>
      </c>
      <c r="AW272" s="13" t="s">
        <v>34</v>
      </c>
      <c r="AX272" s="13" t="s">
        <v>79</v>
      </c>
      <c r="AY272" s="259" t="s">
        <v>134</v>
      </c>
    </row>
    <row r="273" s="14" customFormat="1">
      <c r="A273" s="14"/>
      <c r="B273" s="260"/>
      <c r="C273" s="261"/>
      <c r="D273" s="251" t="s">
        <v>143</v>
      </c>
      <c r="E273" s="262" t="s">
        <v>1</v>
      </c>
      <c r="F273" s="263" t="s">
        <v>746</v>
      </c>
      <c r="G273" s="261"/>
      <c r="H273" s="264">
        <v>2.02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0" t="s">
        <v>143</v>
      </c>
      <c r="AU273" s="270" t="s">
        <v>151</v>
      </c>
      <c r="AV273" s="14" t="s">
        <v>89</v>
      </c>
      <c r="AW273" s="14" t="s">
        <v>34</v>
      </c>
      <c r="AX273" s="14" t="s">
        <v>87</v>
      </c>
      <c r="AY273" s="270" t="s">
        <v>134</v>
      </c>
    </row>
    <row r="274" s="2" customFormat="1" ht="16.5" customHeight="1">
      <c r="A274" s="39"/>
      <c r="B274" s="40"/>
      <c r="C274" s="236" t="s">
        <v>357</v>
      </c>
      <c r="D274" s="236" t="s">
        <v>136</v>
      </c>
      <c r="E274" s="237" t="s">
        <v>747</v>
      </c>
      <c r="F274" s="238" t="s">
        <v>748</v>
      </c>
      <c r="G274" s="239" t="s">
        <v>284</v>
      </c>
      <c r="H274" s="240">
        <v>2</v>
      </c>
      <c r="I274" s="241"/>
      <c r="J274" s="242">
        <f>ROUND(I274*H274,2)</f>
        <v>0</v>
      </c>
      <c r="K274" s="238" t="s">
        <v>140</v>
      </c>
      <c r="L274" s="45"/>
      <c r="M274" s="243" t="s">
        <v>1</v>
      </c>
      <c r="N274" s="244" t="s">
        <v>44</v>
      </c>
      <c r="O274" s="92"/>
      <c r="P274" s="245">
        <f>O274*H274</f>
        <v>0</v>
      </c>
      <c r="Q274" s="245">
        <v>0.0066</v>
      </c>
      <c r="R274" s="245">
        <f>Q274*H274</f>
        <v>0.0132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141</v>
      </c>
      <c r="AT274" s="247" t="s">
        <v>136</v>
      </c>
      <c r="AU274" s="247" t="s">
        <v>151</v>
      </c>
      <c r="AY274" s="18" t="s">
        <v>134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87</v>
      </c>
      <c r="BK274" s="248">
        <f>ROUND(I274*H274,2)</f>
        <v>0</v>
      </c>
      <c r="BL274" s="18" t="s">
        <v>141</v>
      </c>
      <c r="BM274" s="247" t="s">
        <v>749</v>
      </c>
    </row>
    <row r="275" s="13" customFormat="1">
      <c r="A275" s="13"/>
      <c r="B275" s="249"/>
      <c r="C275" s="250"/>
      <c r="D275" s="251" t="s">
        <v>143</v>
      </c>
      <c r="E275" s="252" t="s">
        <v>1</v>
      </c>
      <c r="F275" s="253" t="s">
        <v>750</v>
      </c>
      <c r="G275" s="250"/>
      <c r="H275" s="252" t="s">
        <v>1</v>
      </c>
      <c r="I275" s="254"/>
      <c r="J275" s="250"/>
      <c r="K275" s="250"/>
      <c r="L275" s="255"/>
      <c r="M275" s="256"/>
      <c r="N275" s="257"/>
      <c r="O275" s="257"/>
      <c r="P275" s="257"/>
      <c r="Q275" s="257"/>
      <c r="R275" s="257"/>
      <c r="S275" s="257"/>
      <c r="T275" s="25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9" t="s">
        <v>143</v>
      </c>
      <c r="AU275" s="259" t="s">
        <v>151</v>
      </c>
      <c r="AV275" s="13" t="s">
        <v>87</v>
      </c>
      <c r="AW275" s="13" t="s">
        <v>34</v>
      </c>
      <c r="AX275" s="13" t="s">
        <v>79</v>
      </c>
      <c r="AY275" s="259" t="s">
        <v>134</v>
      </c>
    </row>
    <row r="276" s="14" customFormat="1">
      <c r="A276" s="14"/>
      <c r="B276" s="260"/>
      <c r="C276" s="261"/>
      <c r="D276" s="251" t="s">
        <v>143</v>
      </c>
      <c r="E276" s="262" t="s">
        <v>1</v>
      </c>
      <c r="F276" s="263" t="s">
        <v>87</v>
      </c>
      <c r="G276" s="261"/>
      <c r="H276" s="264">
        <v>1</v>
      </c>
      <c r="I276" s="265"/>
      <c r="J276" s="261"/>
      <c r="K276" s="261"/>
      <c r="L276" s="266"/>
      <c r="M276" s="267"/>
      <c r="N276" s="268"/>
      <c r="O276" s="268"/>
      <c r="P276" s="268"/>
      <c r="Q276" s="268"/>
      <c r="R276" s="268"/>
      <c r="S276" s="268"/>
      <c r="T276" s="26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0" t="s">
        <v>143</v>
      </c>
      <c r="AU276" s="270" t="s">
        <v>151</v>
      </c>
      <c r="AV276" s="14" t="s">
        <v>89</v>
      </c>
      <c r="AW276" s="14" t="s">
        <v>34</v>
      </c>
      <c r="AX276" s="14" t="s">
        <v>79</v>
      </c>
      <c r="AY276" s="270" t="s">
        <v>134</v>
      </c>
    </row>
    <row r="277" s="16" customFormat="1">
      <c r="A277" s="16"/>
      <c r="B277" s="295"/>
      <c r="C277" s="296"/>
      <c r="D277" s="251" t="s">
        <v>143</v>
      </c>
      <c r="E277" s="297" t="s">
        <v>1</v>
      </c>
      <c r="F277" s="298" t="s">
        <v>637</v>
      </c>
      <c r="G277" s="296"/>
      <c r="H277" s="299">
        <v>1</v>
      </c>
      <c r="I277" s="300"/>
      <c r="J277" s="296"/>
      <c r="K277" s="296"/>
      <c r="L277" s="301"/>
      <c r="M277" s="302"/>
      <c r="N277" s="303"/>
      <c r="O277" s="303"/>
      <c r="P277" s="303"/>
      <c r="Q277" s="303"/>
      <c r="R277" s="303"/>
      <c r="S277" s="303"/>
      <c r="T277" s="304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305" t="s">
        <v>143</v>
      </c>
      <c r="AU277" s="305" t="s">
        <v>151</v>
      </c>
      <c r="AV277" s="16" t="s">
        <v>151</v>
      </c>
      <c r="AW277" s="16" t="s">
        <v>34</v>
      </c>
      <c r="AX277" s="16" t="s">
        <v>79</v>
      </c>
      <c r="AY277" s="305" t="s">
        <v>134</v>
      </c>
    </row>
    <row r="278" s="13" customFormat="1">
      <c r="A278" s="13"/>
      <c r="B278" s="249"/>
      <c r="C278" s="250"/>
      <c r="D278" s="251" t="s">
        <v>143</v>
      </c>
      <c r="E278" s="252" t="s">
        <v>1</v>
      </c>
      <c r="F278" s="253" t="s">
        <v>751</v>
      </c>
      <c r="G278" s="250"/>
      <c r="H278" s="252" t="s">
        <v>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9" t="s">
        <v>143</v>
      </c>
      <c r="AU278" s="259" t="s">
        <v>151</v>
      </c>
      <c r="AV278" s="13" t="s">
        <v>87</v>
      </c>
      <c r="AW278" s="13" t="s">
        <v>34</v>
      </c>
      <c r="AX278" s="13" t="s">
        <v>79</v>
      </c>
      <c r="AY278" s="259" t="s">
        <v>134</v>
      </c>
    </row>
    <row r="279" s="14" customFormat="1">
      <c r="A279" s="14"/>
      <c r="B279" s="260"/>
      <c r="C279" s="261"/>
      <c r="D279" s="251" t="s">
        <v>143</v>
      </c>
      <c r="E279" s="262" t="s">
        <v>1</v>
      </c>
      <c r="F279" s="263" t="s">
        <v>87</v>
      </c>
      <c r="G279" s="261"/>
      <c r="H279" s="264">
        <v>1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143</v>
      </c>
      <c r="AU279" s="270" t="s">
        <v>151</v>
      </c>
      <c r="AV279" s="14" t="s">
        <v>89</v>
      </c>
      <c r="AW279" s="14" t="s">
        <v>34</v>
      </c>
      <c r="AX279" s="14" t="s">
        <v>79</v>
      </c>
      <c r="AY279" s="270" t="s">
        <v>134</v>
      </c>
    </row>
    <row r="280" s="16" customFormat="1">
      <c r="A280" s="16"/>
      <c r="B280" s="295"/>
      <c r="C280" s="296"/>
      <c r="D280" s="251" t="s">
        <v>143</v>
      </c>
      <c r="E280" s="297" t="s">
        <v>1</v>
      </c>
      <c r="F280" s="298" t="s">
        <v>752</v>
      </c>
      <c r="G280" s="296"/>
      <c r="H280" s="299">
        <v>1</v>
      </c>
      <c r="I280" s="300"/>
      <c r="J280" s="296"/>
      <c r="K280" s="296"/>
      <c r="L280" s="301"/>
      <c r="M280" s="302"/>
      <c r="N280" s="303"/>
      <c r="O280" s="303"/>
      <c r="P280" s="303"/>
      <c r="Q280" s="303"/>
      <c r="R280" s="303"/>
      <c r="S280" s="303"/>
      <c r="T280" s="304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305" t="s">
        <v>143</v>
      </c>
      <c r="AU280" s="305" t="s">
        <v>151</v>
      </c>
      <c r="AV280" s="16" t="s">
        <v>151</v>
      </c>
      <c r="AW280" s="16" t="s">
        <v>34</v>
      </c>
      <c r="AX280" s="16" t="s">
        <v>79</v>
      </c>
      <c r="AY280" s="305" t="s">
        <v>134</v>
      </c>
    </row>
    <row r="281" s="15" customFormat="1">
      <c r="A281" s="15"/>
      <c r="B281" s="271"/>
      <c r="C281" s="272"/>
      <c r="D281" s="251" t="s">
        <v>143</v>
      </c>
      <c r="E281" s="273" t="s">
        <v>1</v>
      </c>
      <c r="F281" s="274" t="s">
        <v>157</v>
      </c>
      <c r="G281" s="272"/>
      <c r="H281" s="275">
        <v>2</v>
      </c>
      <c r="I281" s="276"/>
      <c r="J281" s="272"/>
      <c r="K281" s="272"/>
      <c r="L281" s="277"/>
      <c r="M281" s="278"/>
      <c r="N281" s="279"/>
      <c r="O281" s="279"/>
      <c r="P281" s="279"/>
      <c r="Q281" s="279"/>
      <c r="R281" s="279"/>
      <c r="S281" s="279"/>
      <c r="T281" s="28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81" t="s">
        <v>143</v>
      </c>
      <c r="AU281" s="281" t="s">
        <v>151</v>
      </c>
      <c r="AV281" s="15" t="s">
        <v>141</v>
      </c>
      <c r="AW281" s="15" t="s">
        <v>34</v>
      </c>
      <c r="AX281" s="15" t="s">
        <v>87</v>
      </c>
      <c r="AY281" s="281" t="s">
        <v>134</v>
      </c>
    </row>
    <row r="282" s="2" customFormat="1" ht="16.5" customHeight="1">
      <c r="A282" s="39"/>
      <c r="B282" s="40"/>
      <c r="C282" s="282" t="s">
        <v>361</v>
      </c>
      <c r="D282" s="282" t="s">
        <v>207</v>
      </c>
      <c r="E282" s="283" t="s">
        <v>753</v>
      </c>
      <c r="F282" s="284" t="s">
        <v>754</v>
      </c>
      <c r="G282" s="285" t="s">
        <v>284</v>
      </c>
      <c r="H282" s="286">
        <v>1.01</v>
      </c>
      <c r="I282" s="287"/>
      <c r="J282" s="288">
        <f>ROUND(I282*H282,2)</f>
        <v>0</v>
      </c>
      <c r="K282" s="284" t="s">
        <v>140</v>
      </c>
      <c r="L282" s="289"/>
      <c r="M282" s="290" t="s">
        <v>1</v>
      </c>
      <c r="N282" s="291" t="s">
        <v>44</v>
      </c>
      <c r="O282" s="92"/>
      <c r="P282" s="245">
        <f>O282*H282</f>
        <v>0</v>
      </c>
      <c r="Q282" s="245">
        <v>0.050999999999999997</v>
      </c>
      <c r="R282" s="245">
        <f>Q282*H282</f>
        <v>0.05151</v>
      </c>
      <c r="S282" s="245">
        <v>0</v>
      </c>
      <c r="T282" s="246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180</v>
      </c>
      <c r="AT282" s="247" t="s">
        <v>207</v>
      </c>
      <c r="AU282" s="247" t="s">
        <v>151</v>
      </c>
      <c r="AY282" s="18" t="s">
        <v>134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87</v>
      </c>
      <c r="BK282" s="248">
        <f>ROUND(I282*H282,2)</f>
        <v>0</v>
      </c>
      <c r="BL282" s="18" t="s">
        <v>141</v>
      </c>
      <c r="BM282" s="247" t="s">
        <v>755</v>
      </c>
    </row>
    <row r="283" s="13" customFormat="1">
      <c r="A283" s="13"/>
      <c r="B283" s="249"/>
      <c r="C283" s="250"/>
      <c r="D283" s="251" t="s">
        <v>143</v>
      </c>
      <c r="E283" s="252" t="s">
        <v>1</v>
      </c>
      <c r="F283" s="253" t="s">
        <v>740</v>
      </c>
      <c r="G283" s="250"/>
      <c r="H283" s="252" t="s">
        <v>1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9" t="s">
        <v>143</v>
      </c>
      <c r="AU283" s="259" t="s">
        <v>151</v>
      </c>
      <c r="AV283" s="13" t="s">
        <v>87</v>
      </c>
      <c r="AW283" s="13" t="s">
        <v>34</v>
      </c>
      <c r="AX283" s="13" t="s">
        <v>79</v>
      </c>
      <c r="AY283" s="259" t="s">
        <v>134</v>
      </c>
    </row>
    <row r="284" s="13" customFormat="1">
      <c r="A284" s="13"/>
      <c r="B284" s="249"/>
      <c r="C284" s="250"/>
      <c r="D284" s="251" t="s">
        <v>143</v>
      </c>
      <c r="E284" s="252" t="s">
        <v>1</v>
      </c>
      <c r="F284" s="253" t="s">
        <v>756</v>
      </c>
      <c r="G284" s="250"/>
      <c r="H284" s="252" t="s">
        <v>1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9" t="s">
        <v>143</v>
      </c>
      <c r="AU284" s="259" t="s">
        <v>151</v>
      </c>
      <c r="AV284" s="13" t="s">
        <v>87</v>
      </c>
      <c r="AW284" s="13" t="s">
        <v>34</v>
      </c>
      <c r="AX284" s="13" t="s">
        <v>79</v>
      </c>
      <c r="AY284" s="259" t="s">
        <v>134</v>
      </c>
    </row>
    <row r="285" s="14" customFormat="1">
      <c r="A285" s="14"/>
      <c r="B285" s="260"/>
      <c r="C285" s="261"/>
      <c r="D285" s="251" t="s">
        <v>143</v>
      </c>
      <c r="E285" s="262" t="s">
        <v>1</v>
      </c>
      <c r="F285" s="263" t="s">
        <v>742</v>
      </c>
      <c r="G285" s="261"/>
      <c r="H285" s="264">
        <v>1.01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0" t="s">
        <v>143</v>
      </c>
      <c r="AU285" s="270" t="s">
        <v>151</v>
      </c>
      <c r="AV285" s="14" t="s">
        <v>89</v>
      </c>
      <c r="AW285" s="14" t="s">
        <v>34</v>
      </c>
      <c r="AX285" s="14" t="s">
        <v>87</v>
      </c>
      <c r="AY285" s="270" t="s">
        <v>134</v>
      </c>
    </row>
    <row r="286" s="2" customFormat="1" ht="16.5" customHeight="1">
      <c r="A286" s="39"/>
      <c r="B286" s="40"/>
      <c r="C286" s="282" t="s">
        <v>279</v>
      </c>
      <c r="D286" s="282" t="s">
        <v>207</v>
      </c>
      <c r="E286" s="283" t="s">
        <v>757</v>
      </c>
      <c r="F286" s="284" t="s">
        <v>758</v>
      </c>
      <c r="G286" s="285" t="s">
        <v>284</v>
      </c>
      <c r="H286" s="286">
        <v>1.01</v>
      </c>
      <c r="I286" s="287"/>
      <c r="J286" s="288">
        <f>ROUND(I286*H286,2)</f>
        <v>0</v>
      </c>
      <c r="K286" s="284" t="s">
        <v>140</v>
      </c>
      <c r="L286" s="289"/>
      <c r="M286" s="290" t="s">
        <v>1</v>
      </c>
      <c r="N286" s="291" t="s">
        <v>44</v>
      </c>
      <c r="O286" s="92"/>
      <c r="P286" s="245">
        <f>O286*H286</f>
        <v>0</v>
      </c>
      <c r="Q286" s="245">
        <v>0.068000000000000005</v>
      </c>
      <c r="R286" s="245">
        <f>Q286*H286</f>
        <v>0.068680000000000005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180</v>
      </c>
      <c r="AT286" s="247" t="s">
        <v>207</v>
      </c>
      <c r="AU286" s="247" t="s">
        <v>151</v>
      </c>
      <c r="AY286" s="18" t="s">
        <v>134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87</v>
      </c>
      <c r="BK286" s="248">
        <f>ROUND(I286*H286,2)</f>
        <v>0</v>
      </c>
      <c r="BL286" s="18" t="s">
        <v>141</v>
      </c>
      <c r="BM286" s="247" t="s">
        <v>759</v>
      </c>
    </row>
    <row r="287" s="13" customFormat="1">
      <c r="A287" s="13"/>
      <c r="B287" s="249"/>
      <c r="C287" s="250"/>
      <c r="D287" s="251" t="s">
        <v>143</v>
      </c>
      <c r="E287" s="252" t="s">
        <v>1</v>
      </c>
      <c r="F287" s="253" t="s">
        <v>740</v>
      </c>
      <c r="G287" s="250"/>
      <c r="H287" s="252" t="s">
        <v>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9" t="s">
        <v>143</v>
      </c>
      <c r="AU287" s="259" t="s">
        <v>151</v>
      </c>
      <c r="AV287" s="13" t="s">
        <v>87</v>
      </c>
      <c r="AW287" s="13" t="s">
        <v>34</v>
      </c>
      <c r="AX287" s="13" t="s">
        <v>79</v>
      </c>
      <c r="AY287" s="259" t="s">
        <v>134</v>
      </c>
    </row>
    <row r="288" s="13" customFormat="1">
      <c r="A288" s="13"/>
      <c r="B288" s="249"/>
      <c r="C288" s="250"/>
      <c r="D288" s="251" t="s">
        <v>143</v>
      </c>
      <c r="E288" s="252" t="s">
        <v>1</v>
      </c>
      <c r="F288" s="253" t="s">
        <v>760</v>
      </c>
      <c r="G288" s="250"/>
      <c r="H288" s="252" t="s">
        <v>1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9" t="s">
        <v>143</v>
      </c>
      <c r="AU288" s="259" t="s">
        <v>151</v>
      </c>
      <c r="AV288" s="13" t="s">
        <v>87</v>
      </c>
      <c r="AW288" s="13" t="s">
        <v>34</v>
      </c>
      <c r="AX288" s="13" t="s">
        <v>79</v>
      </c>
      <c r="AY288" s="259" t="s">
        <v>134</v>
      </c>
    </row>
    <row r="289" s="14" customFormat="1">
      <c r="A289" s="14"/>
      <c r="B289" s="260"/>
      <c r="C289" s="261"/>
      <c r="D289" s="251" t="s">
        <v>143</v>
      </c>
      <c r="E289" s="262" t="s">
        <v>1</v>
      </c>
      <c r="F289" s="263" t="s">
        <v>742</v>
      </c>
      <c r="G289" s="261"/>
      <c r="H289" s="264">
        <v>1.01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0" t="s">
        <v>143</v>
      </c>
      <c r="AU289" s="270" t="s">
        <v>151</v>
      </c>
      <c r="AV289" s="14" t="s">
        <v>89</v>
      </c>
      <c r="AW289" s="14" t="s">
        <v>34</v>
      </c>
      <c r="AX289" s="14" t="s">
        <v>87</v>
      </c>
      <c r="AY289" s="270" t="s">
        <v>134</v>
      </c>
    </row>
    <row r="290" s="2" customFormat="1" ht="16.5" customHeight="1">
      <c r="A290" s="39"/>
      <c r="B290" s="40"/>
      <c r="C290" s="236" t="s">
        <v>371</v>
      </c>
      <c r="D290" s="236" t="s">
        <v>136</v>
      </c>
      <c r="E290" s="237" t="s">
        <v>761</v>
      </c>
      <c r="F290" s="238" t="s">
        <v>762</v>
      </c>
      <c r="G290" s="239" t="s">
        <v>284</v>
      </c>
      <c r="H290" s="240">
        <v>3</v>
      </c>
      <c r="I290" s="241"/>
      <c r="J290" s="242">
        <f>ROUND(I290*H290,2)</f>
        <v>0</v>
      </c>
      <c r="K290" s="238" t="s">
        <v>140</v>
      </c>
      <c r="L290" s="45"/>
      <c r="M290" s="243" t="s">
        <v>1</v>
      </c>
      <c r="N290" s="244" t="s">
        <v>44</v>
      </c>
      <c r="O290" s="92"/>
      <c r="P290" s="245">
        <f>O290*H290</f>
        <v>0</v>
      </c>
      <c r="Q290" s="245">
        <v>8.0000000000000007E-05</v>
      </c>
      <c r="R290" s="245">
        <f>Q290*H290</f>
        <v>0.00024000000000000003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510</v>
      </c>
      <c r="AT290" s="247" t="s">
        <v>136</v>
      </c>
      <c r="AU290" s="247" t="s">
        <v>151</v>
      </c>
      <c r="AY290" s="18" t="s">
        <v>134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87</v>
      </c>
      <c r="BK290" s="248">
        <f>ROUND(I290*H290,2)</f>
        <v>0</v>
      </c>
      <c r="BL290" s="18" t="s">
        <v>510</v>
      </c>
      <c r="BM290" s="247" t="s">
        <v>763</v>
      </c>
    </row>
    <row r="291" s="13" customFormat="1">
      <c r="A291" s="13"/>
      <c r="B291" s="249"/>
      <c r="C291" s="250"/>
      <c r="D291" s="251" t="s">
        <v>143</v>
      </c>
      <c r="E291" s="252" t="s">
        <v>1</v>
      </c>
      <c r="F291" s="253" t="s">
        <v>764</v>
      </c>
      <c r="G291" s="250"/>
      <c r="H291" s="252" t="s">
        <v>1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9" t="s">
        <v>143</v>
      </c>
      <c r="AU291" s="259" t="s">
        <v>151</v>
      </c>
      <c r="AV291" s="13" t="s">
        <v>87</v>
      </c>
      <c r="AW291" s="13" t="s">
        <v>34</v>
      </c>
      <c r="AX291" s="13" t="s">
        <v>79</v>
      </c>
      <c r="AY291" s="259" t="s">
        <v>134</v>
      </c>
    </row>
    <row r="292" s="14" customFormat="1">
      <c r="A292" s="14"/>
      <c r="B292" s="260"/>
      <c r="C292" s="261"/>
      <c r="D292" s="251" t="s">
        <v>143</v>
      </c>
      <c r="E292" s="262" t="s">
        <v>1</v>
      </c>
      <c r="F292" s="263" t="s">
        <v>87</v>
      </c>
      <c r="G292" s="261"/>
      <c r="H292" s="264">
        <v>1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143</v>
      </c>
      <c r="AU292" s="270" t="s">
        <v>151</v>
      </c>
      <c r="AV292" s="14" t="s">
        <v>89</v>
      </c>
      <c r="AW292" s="14" t="s">
        <v>34</v>
      </c>
      <c r="AX292" s="14" t="s">
        <v>79</v>
      </c>
      <c r="AY292" s="270" t="s">
        <v>134</v>
      </c>
    </row>
    <row r="293" s="16" customFormat="1">
      <c r="A293" s="16"/>
      <c r="B293" s="295"/>
      <c r="C293" s="296"/>
      <c r="D293" s="251" t="s">
        <v>143</v>
      </c>
      <c r="E293" s="297" t="s">
        <v>1</v>
      </c>
      <c r="F293" s="298" t="s">
        <v>637</v>
      </c>
      <c r="G293" s="296"/>
      <c r="H293" s="299">
        <v>1</v>
      </c>
      <c r="I293" s="300"/>
      <c r="J293" s="296"/>
      <c r="K293" s="296"/>
      <c r="L293" s="301"/>
      <c r="M293" s="302"/>
      <c r="N293" s="303"/>
      <c r="O293" s="303"/>
      <c r="P293" s="303"/>
      <c r="Q293" s="303"/>
      <c r="R293" s="303"/>
      <c r="S293" s="303"/>
      <c r="T293" s="304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305" t="s">
        <v>143</v>
      </c>
      <c r="AU293" s="305" t="s">
        <v>151</v>
      </c>
      <c r="AV293" s="16" t="s">
        <v>151</v>
      </c>
      <c r="AW293" s="16" t="s">
        <v>34</v>
      </c>
      <c r="AX293" s="16" t="s">
        <v>79</v>
      </c>
      <c r="AY293" s="305" t="s">
        <v>134</v>
      </c>
    </row>
    <row r="294" s="13" customFormat="1">
      <c r="A294" s="13"/>
      <c r="B294" s="249"/>
      <c r="C294" s="250"/>
      <c r="D294" s="251" t="s">
        <v>143</v>
      </c>
      <c r="E294" s="252" t="s">
        <v>1</v>
      </c>
      <c r="F294" s="253" t="s">
        <v>765</v>
      </c>
      <c r="G294" s="250"/>
      <c r="H294" s="252" t="s">
        <v>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9" t="s">
        <v>143</v>
      </c>
      <c r="AU294" s="259" t="s">
        <v>151</v>
      </c>
      <c r="AV294" s="13" t="s">
        <v>87</v>
      </c>
      <c r="AW294" s="13" t="s">
        <v>34</v>
      </c>
      <c r="AX294" s="13" t="s">
        <v>79</v>
      </c>
      <c r="AY294" s="259" t="s">
        <v>134</v>
      </c>
    </row>
    <row r="295" s="14" customFormat="1">
      <c r="A295" s="14"/>
      <c r="B295" s="260"/>
      <c r="C295" s="261"/>
      <c r="D295" s="251" t="s">
        <v>143</v>
      </c>
      <c r="E295" s="262" t="s">
        <v>1</v>
      </c>
      <c r="F295" s="263" t="s">
        <v>87</v>
      </c>
      <c r="G295" s="261"/>
      <c r="H295" s="264">
        <v>1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0" t="s">
        <v>143</v>
      </c>
      <c r="AU295" s="270" t="s">
        <v>151</v>
      </c>
      <c r="AV295" s="14" t="s">
        <v>89</v>
      </c>
      <c r="AW295" s="14" t="s">
        <v>34</v>
      </c>
      <c r="AX295" s="14" t="s">
        <v>79</v>
      </c>
      <c r="AY295" s="270" t="s">
        <v>134</v>
      </c>
    </row>
    <row r="296" s="16" customFormat="1">
      <c r="A296" s="16"/>
      <c r="B296" s="295"/>
      <c r="C296" s="296"/>
      <c r="D296" s="251" t="s">
        <v>143</v>
      </c>
      <c r="E296" s="297" t="s">
        <v>1</v>
      </c>
      <c r="F296" s="298" t="s">
        <v>752</v>
      </c>
      <c r="G296" s="296"/>
      <c r="H296" s="299">
        <v>1</v>
      </c>
      <c r="I296" s="300"/>
      <c r="J296" s="296"/>
      <c r="K296" s="296"/>
      <c r="L296" s="301"/>
      <c r="M296" s="302"/>
      <c r="N296" s="303"/>
      <c r="O296" s="303"/>
      <c r="P296" s="303"/>
      <c r="Q296" s="303"/>
      <c r="R296" s="303"/>
      <c r="S296" s="303"/>
      <c r="T296" s="304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305" t="s">
        <v>143</v>
      </c>
      <c r="AU296" s="305" t="s">
        <v>151</v>
      </c>
      <c r="AV296" s="16" t="s">
        <v>151</v>
      </c>
      <c r="AW296" s="16" t="s">
        <v>34</v>
      </c>
      <c r="AX296" s="16" t="s">
        <v>79</v>
      </c>
      <c r="AY296" s="305" t="s">
        <v>134</v>
      </c>
    </row>
    <row r="297" s="13" customFormat="1">
      <c r="A297" s="13"/>
      <c r="B297" s="249"/>
      <c r="C297" s="250"/>
      <c r="D297" s="251" t="s">
        <v>143</v>
      </c>
      <c r="E297" s="252" t="s">
        <v>1</v>
      </c>
      <c r="F297" s="253" t="s">
        <v>766</v>
      </c>
      <c r="G297" s="250"/>
      <c r="H297" s="252" t="s">
        <v>1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9" t="s">
        <v>143</v>
      </c>
      <c r="AU297" s="259" t="s">
        <v>151</v>
      </c>
      <c r="AV297" s="13" t="s">
        <v>87</v>
      </c>
      <c r="AW297" s="13" t="s">
        <v>34</v>
      </c>
      <c r="AX297" s="13" t="s">
        <v>79</v>
      </c>
      <c r="AY297" s="259" t="s">
        <v>134</v>
      </c>
    </row>
    <row r="298" s="14" customFormat="1">
      <c r="A298" s="14"/>
      <c r="B298" s="260"/>
      <c r="C298" s="261"/>
      <c r="D298" s="251" t="s">
        <v>143</v>
      </c>
      <c r="E298" s="262" t="s">
        <v>1</v>
      </c>
      <c r="F298" s="263" t="s">
        <v>87</v>
      </c>
      <c r="G298" s="261"/>
      <c r="H298" s="264">
        <v>1</v>
      </c>
      <c r="I298" s="265"/>
      <c r="J298" s="261"/>
      <c r="K298" s="261"/>
      <c r="L298" s="266"/>
      <c r="M298" s="267"/>
      <c r="N298" s="268"/>
      <c r="O298" s="268"/>
      <c r="P298" s="268"/>
      <c r="Q298" s="268"/>
      <c r="R298" s="268"/>
      <c r="S298" s="268"/>
      <c r="T298" s="26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0" t="s">
        <v>143</v>
      </c>
      <c r="AU298" s="270" t="s">
        <v>151</v>
      </c>
      <c r="AV298" s="14" t="s">
        <v>89</v>
      </c>
      <c r="AW298" s="14" t="s">
        <v>34</v>
      </c>
      <c r="AX298" s="14" t="s">
        <v>79</v>
      </c>
      <c r="AY298" s="270" t="s">
        <v>134</v>
      </c>
    </row>
    <row r="299" s="16" customFormat="1">
      <c r="A299" s="16"/>
      <c r="B299" s="295"/>
      <c r="C299" s="296"/>
      <c r="D299" s="251" t="s">
        <v>143</v>
      </c>
      <c r="E299" s="297" t="s">
        <v>1</v>
      </c>
      <c r="F299" s="298" t="s">
        <v>767</v>
      </c>
      <c r="G299" s="296"/>
      <c r="H299" s="299">
        <v>1</v>
      </c>
      <c r="I299" s="300"/>
      <c r="J299" s="296"/>
      <c r="K299" s="296"/>
      <c r="L299" s="301"/>
      <c r="M299" s="302"/>
      <c r="N299" s="303"/>
      <c r="O299" s="303"/>
      <c r="P299" s="303"/>
      <c r="Q299" s="303"/>
      <c r="R299" s="303"/>
      <c r="S299" s="303"/>
      <c r="T299" s="304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305" t="s">
        <v>143</v>
      </c>
      <c r="AU299" s="305" t="s">
        <v>151</v>
      </c>
      <c r="AV299" s="16" t="s">
        <v>151</v>
      </c>
      <c r="AW299" s="16" t="s">
        <v>34</v>
      </c>
      <c r="AX299" s="16" t="s">
        <v>79</v>
      </c>
      <c r="AY299" s="305" t="s">
        <v>134</v>
      </c>
    </row>
    <row r="300" s="15" customFormat="1">
      <c r="A300" s="15"/>
      <c r="B300" s="271"/>
      <c r="C300" s="272"/>
      <c r="D300" s="251" t="s">
        <v>143</v>
      </c>
      <c r="E300" s="273" t="s">
        <v>1</v>
      </c>
      <c r="F300" s="274" t="s">
        <v>157</v>
      </c>
      <c r="G300" s="272"/>
      <c r="H300" s="275">
        <v>3</v>
      </c>
      <c r="I300" s="276"/>
      <c r="J300" s="272"/>
      <c r="K300" s="272"/>
      <c r="L300" s="277"/>
      <c r="M300" s="278"/>
      <c r="N300" s="279"/>
      <c r="O300" s="279"/>
      <c r="P300" s="279"/>
      <c r="Q300" s="279"/>
      <c r="R300" s="279"/>
      <c r="S300" s="279"/>
      <c r="T300" s="28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81" t="s">
        <v>143</v>
      </c>
      <c r="AU300" s="281" t="s">
        <v>151</v>
      </c>
      <c r="AV300" s="15" t="s">
        <v>141</v>
      </c>
      <c r="AW300" s="15" t="s">
        <v>34</v>
      </c>
      <c r="AX300" s="15" t="s">
        <v>87</v>
      </c>
      <c r="AY300" s="281" t="s">
        <v>134</v>
      </c>
    </row>
    <row r="301" s="2" customFormat="1" ht="16.5" customHeight="1">
      <c r="A301" s="39"/>
      <c r="B301" s="40"/>
      <c r="C301" s="282" t="s">
        <v>377</v>
      </c>
      <c r="D301" s="282" t="s">
        <v>207</v>
      </c>
      <c r="E301" s="283" t="s">
        <v>768</v>
      </c>
      <c r="F301" s="284" t="s">
        <v>769</v>
      </c>
      <c r="G301" s="285" t="s">
        <v>284</v>
      </c>
      <c r="H301" s="286">
        <v>1.0149999999999999</v>
      </c>
      <c r="I301" s="287"/>
      <c r="J301" s="288">
        <f>ROUND(I301*H301,2)</f>
        <v>0</v>
      </c>
      <c r="K301" s="284" t="s">
        <v>1</v>
      </c>
      <c r="L301" s="289"/>
      <c r="M301" s="290" t="s">
        <v>1</v>
      </c>
      <c r="N301" s="291" t="s">
        <v>44</v>
      </c>
      <c r="O301" s="92"/>
      <c r="P301" s="245">
        <f>O301*H301</f>
        <v>0</v>
      </c>
      <c r="Q301" s="245">
        <v>0.00050000000000000001</v>
      </c>
      <c r="R301" s="245">
        <f>Q301*H301</f>
        <v>0.00050749999999999992</v>
      </c>
      <c r="S301" s="245">
        <v>0</v>
      </c>
      <c r="T301" s="246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180</v>
      </c>
      <c r="AT301" s="247" t="s">
        <v>207</v>
      </c>
      <c r="AU301" s="247" t="s">
        <v>151</v>
      </c>
      <c r="AY301" s="18" t="s">
        <v>134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87</v>
      </c>
      <c r="BK301" s="248">
        <f>ROUND(I301*H301,2)</f>
        <v>0</v>
      </c>
      <c r="BL301" s="18" t="s">
        <v>141</v>
      </c>
      <c r="BM301" s="247" t="s">
        <v>770</v>
      </c>
    </row>
    <row r="302" s="13" customFormat="1">
      <c r="A302" s="13"/>
      <c r="B302" s="249"/>
      <c r="C302" s="250"/>
      <c r="D302" s="251" t="s">
        <v>143</v>
      </c>
      <c r="E302" s="252" t="s">
        <v>1</v>
      </c>
      <c r="F302" s="253" t="s">
        <v>771</v>
      </c>
      <c r="G302" s="250"/>
      <c r="H302" s="252" t="s">
        <v>1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9" t="s">
        <v>143</v>
      </c>
      <c r="AU302" s="259" t="s">
        <v>151</v>
      </c>
      <c r="AV302" s="13" t="s">
        <v>87</v>
      </c>
      <c r="AW302" s="13" t="s">
        <v>34</v>
      </c>
      <c r="AX302" s="13" t="s">
        <v>79</v>
      </c>
      <c r="AY302" s="259" t="s">
        <v>134</v>
      </c>
    </row>
    <row r="303" s="13" customFormat="1">
      <c r="A303" s="13"/>
      <c r="B303" s="249"/>
      <c r="C303" s="250"/>
      <c r="D303" s="251" t="s">
        <v>143</v>
      </c>
      <c r="E303" s="252" t="s">
        <v>1</v>
      </c>
      <c r="F303" s="253" t="s">
        <v>772</v>
      </c>
      <c r="G303" s="250"/>
      <c r="H303" s="252" t="s">
        <v>1</v>
      </c>
      <c r="I303" s="254"/>
      <c r="J303" s="250"/>
      <c r="K303" s="250"/>
      <c r="L303" s="255"/>
      <c r="M303" s="256"/>
      <c r="N303" s="257"/>
      <c r="O303" s="257"/>
      <c r="P303" s="257"/>
      <c r="Q303" s="257"/>
      <c r="R303" s="257"/>
      <c r="S303" s="257"/>
      <c r="T303" s="25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9" t="s">
        <v>143</v>
      </c>
      <c r="AU303" s="259" t="s">
        <v>151</v>
      </c>
      <c r="AV303" s="13" t="s">
        <v>87</v>
      </c>
      <c r="AW303" s="13" t="s">
        <v>34</v>
      </c>
      <c r="AX303" s="13" t="s">
        <v>79</v>
      </c>
      <c r="AY303" s="259" t="s">
        <v>134</v>
      </c>
    </row>
    <row r="304" s="14" customFormat="1">
      <c r="A304" s="14"/>
      <c r="B304" s="260"/>
      <c r="C304" s="261"/>
      <c r="D304" s="251" t="s">
        <v>143</v>
      </c>
      <c r="E304" s="262" t="s">
        <v>1</v>
      </c>
      <c r="F304" s="263" t="s">
        <v>773</v>
      </c>
      <c r="G304" s="261"/>
      <c r="H304" s="264">
        <v>1.0149999999999999</v>
      </c>
      <c r="I304" s="265"/>
      <c r="J304" s="261"/>
      <c r="K304" s="261"/>
      <c r="L304" s="266"/>
      <c r="M304" s="267"/>
      <c r="N304" s="268"/>
      <c r="O304" s="268"/>
      <c r="P304" s="268"/>
      <c r="Q304" s="268"/>
      <c r="R304" s="268"/>
      <c r="S304" s="268"/>
      <c r="T304" s="26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0" t="s">
        <v>143</v>
      </c>
      <c r="AU304" s="270" t="s">
        <v>151</v>
      </c>
      <c r="AV304" s="14" t="s">
        <v>89</v>
      </c>
      <c r="AW304" s="14" t="s">
        <v>34</v>
      </c>
      <c r="AX304" s="14" t="s">
        <v>87</v>
      </c>
      <c r="AY304" s="270" t="s">
        <v>134</v>
      </c>
    </row>
    <row r="305" s="2" customFormat="1" ht="16.5" customHeight="1">
      <c r="A305" s="39"/>
      <c r="B305" s="40"/>
      <c r="C305" s="282" t="s">
        <v>381</v>
      </c>
      <c r="D305" s="282" t="s">
        <v>207</v>
      </c>
      <c r="E305" s="283" t="s">
        <v>774</v>
      </c>
      <c r="F305" s="284" t="s">
        <v>775</v>
      </c>
      <c r="G305" s="285" t="s">
        <v>284</v>
      </c>
      <c r="H305" s="286">
        <v>1.0149999999999999</v>
      </c>
      <c r="I305" s="287"/>
      <c r="J305" s="288">
        <f>ROUND(I305*H305,2)</f>
        <v>0</v>
      </c>
      <c r="K305" s="284" t="s">
        <v>1</v>
      </c>
      <c r="L305" s="289"/>
      <c r="M305" s="290" t="s">
        <v>1</v>
      </c>
      <c r="N305" s="291" t="s">
        <v>44</v>
      </c>
      <c r="O305" s="92"/>
      <c r="P305" s="245">
        <f>O305*H305</f>
        <v>0</v>
      </c>
      <c r="Q305" s="245">
        <v>0.00050000000000000001</v>
      </c>
      <c r="R305" s="245">
        <f>Q305*H305</f>
        <v>0.00050749999999999992</v>
      </c>
      <c r="S305" s="245">
        <v>0</v>
      </c>
      <c r="T305" s="24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7" t="s">
        <v>180</v>
      </c>
      <c r="AT305" s="247" t="s">
        <v>207</v>
      </c>
      <c r="AU305" s="247" t="s">
        <v>151</v>
      </c>
      <c r="AY305" s="18" t="s">
        <v>134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18" t="s">
        <v>87</v>
      </c>
      <c r="BK305" s="248">
        <f>ROUND(I305*H305,2)</f>
        <v>0</v>
      </c>
      <c r="BL305" s="18" t="s">
        <v>141</v>
      </c>
      <c r="BM305" s="247" t="s">
        <v>776</v>
      </c>
    </row>
    <row r="306" s="13" customFormat="1">
      <c r="A306" s="13"/>
      <c r="B306" s="249"/>
      <c r="C306" s="250"/>
      <c r="D306" s="251" t="s">
        <v>143</v>
      </c>
      <c r="E306" s="252" t="s">
        <v>1</v>
      </c>
      <c r="F306" s="253" t="s">
        <v>771</v>
      </c>
      <c r="G306" s="250"/>
      <c r="H306" s="252" t="s">
        <v>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9" t="s">
        <v>143</v>
      </c>
      <c r="AU306" s="259" t="s">
        <v>151</v>
      </c>
      <c r="AV306" s="13" t="s">
        <v>87</v>
      </c>
      <c r="AW306" s="13" t="s">
        <v>34</v>
      </c>
      <c r="AX306" s="13" t="s">
        <v>79</v>
      </c>
      <c r="AY306" s="259" t="s">
        <v>134</v>
      </c>
    </row>
    <row r="307" s="13" customFormat="1">
      <c r="A307" s="13"/>
      <c r="B307" s="249"/>
      <c r="C307" s="250"/>
      <c r="D307" s="251" t="s">
        <v>143</v>
      </c>
      <c r="E307" s="252" t="s">
        <v>1</v>
      </c>
      <c r="F307" s="253" t="s">
        <v>777</v>
      </c>
      <c r="G307" s="250"/>
      <c r="H307" s="252" t="s">
        <v>1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9" t="s">
        <v>143</v>
      </c>
      <c r="AU307" s="259" t="s">
        <v>151</v>
      </c>
      <c r="AV307" s="13" t="s">
        <v>87</v>
      </c>
      <c r="AW307" s="13" t="s">
        <v>34</v>
      </c>
      <c r="AX307" s="13" t="s">
        <v>79</v>
      </c>
      <c r="AY307" s="259" t="s">
        <v>134</v>
      </c>
    </row>
    <row r="308" s="14" customFormat="1">
      <c r="A308" s="14"/>
      <c r="B308" s="260"/>
      <c r="C308" s="261"/>
      <c r="D308" s="251" t="s">
        <v>143</v>
      </c>
      <c r="E308" s="262" t="s">
        <v>1</v>
      </c>
      <c r="F308" s="263" t="s">
        <v>773</v>
      </c>
      <c r="G308" s="261"/>
      <c r="H308" s="264">
        <v>1.0149999999999999</v>
      </c>
      <c r="I308" s="265"/>
      <c r="J308" s="261"/>
      <c r="K308" s="261"/>
      <c r="L308" s="266"/>
      <c r="M308" s="267"/>
      <c r="N308" s="268"/>
      <c r="O308" s="268"/>
      <c r="P308" s="268"/>
      <c r="Q308" s="268"/>
      <c r="R308" s="268"/>
      <c r="S308" s="268"/>
      <c r="T308" s="26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0" t="s">
        <v>143</v>
      </c>
      <c r="AU308" s="270" t="s">
        <v>151</v>
      </c>
      <c r="AV308" s="14" t="s">
        <v>89</v>
      </c>
      <c r="AW308" s="14" t="s">
        <v>34</v>
      </c>
      <c r="AX308" s="14" t="s">
        <v>87</v>
      </c>
      <c r="AY308" s="270" t="s">
        <v>134</v>
      </c>
    </row>
    <row r="309" s="2" customFormat="1" ht="16.5" customHeight="1">
      <c r="A309" s="39"/>
      <c r="B309" s="40"/>
      <c r="C309" s="282" t="s">
        <v>385</v>
      </c>
      <c r="D309" s="282" t="s">
        <v>207</v>
      </c>
      <c r="E309" s="283" t="s">
        <v>778</v>
      </c>
      <c r="F309" s="284" t="s">
        <v>779</v>
      </c>
      <c r="G309" s="285" t="s">
        <v>284</v>
      </c>
      <c r="H309" s="286">
        <v>1.0149999999999999</v>
      </c>
      <c r="I309" s="287"/>
      <c r="J309" s="288">
        <f>ROUND(I309*H309,2)</f>
        <v>0</v>
      </c>
      <c r="K309" s="284" t="s">
        <v>140</v>
      </c>
      <c r="L309" s="289"/>
      <c r="M309" s="290" t="s">
        <v>1</v>
      </c>
      <c r="N309" s="291" t="s">
        <v>44</v>
      </c>
      <c r="O309" s="92"/>
      <c r="P309" s="245">
        <f>O309*H309</f>
        <v>0</v>
      </c>
      <c r="Q309" s="245">
        <v>0.00050000000000000001</v>
      </c>
      <c r="R309" s="245">
        <f>Q309*H309</f>
        <v>0.00050749999999999992</v>
      </c>
      <c r="S309" s="245">
        <v>0</v>
      </c>
      <c r="T309" s="24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7" t="s">
        <v>180</v>
      </c>
      <c r="AT309" s="247" t="s">
        <v>207</v>
      </c>
      <c r="AU309" s="247" t="s">
        <v>151</v>
      </c>
      <c r="AY309" s="18" t="s">
        <v>134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18" t="s">
        <v>87</v>
      </c>
      <c r="BK309" s="248">
        <f>ROUND(I309*H309,2)</f>
        <v>0</v>
      </c>
      <c r="BL309" s="18" t="s">
        <v>141</v>
      </c>
      <c r="BM309" s="247" t="s">
        <v>780</v>
      </c>
    </row>
    <row r="310" s="13" customFormat="1">
      <c r="A310" s="13"/>
      <c r="B310" s="249"/>
      <c r="C310" s="250"/>
      <c r="D310" s="251" t="s">
        <v>143</v>
      </c>
      <c r="E310" s="252" t="s">
        <v>1</v>
      </c>
      <c r="F310" s="253" t="s">
        <v>771</v>
      </c>
      <c r="G310" s="250"/>
      <c r="H310" s="252" t="s">
        <v>1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9" t="s">
        <v>143</v>
      </c>
      <c r="AU310" s="259" t="s">
        <v>151</v>
      </c>
      <c r="AV310" s="13" t="s">
        <v>87</v>
      </c>
      <c r="AW310" s="13" t="s">
        <v>34</v>
      </c>
      <c r="AX310" s="13" t="s">
        <v>79</v>
      </c>
      <c r="AY310" s="259" t="s">
        <v>134</v>
      </c>
    </row>
    <row r="311" s="13" customFormat="1">
      <c r="A311" s="13"/>
      <c r="B311" s="249"/>
      <c r="C311" s="250"/>
      <c r="D311" s="251" t="s">
        <v>143</v>
      </c>
      <c r="E311" s="252" t="s">
        <v>1</v>
      </c>
      <c r="F311" s="253" t="s">
        <v>781</v>
      </c>
      <c r="G311" s="250"/>
      <c r="H311" s="252" t="s">
        <v>1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9" t="s">
        <v>143</v>
      </c>
      <c r="AU311" s="259" t="s">
        <v>151</v>
      </c>
      <c r="AV311" s="13" t="s">
        <v>87</v>
      </c>
      <c r="AW311" s="13" t="s">
        <v>34</v>
      </c>
      <c r="AX311" s="13" t="s">
        <v>79</v>
      </c>
      <c r="AY311" s="259" t="s">
        <v>134</v>
      </c>
    </row>
    <row r="312" s="14" customFormat="1">
      <c r="A312" s="14"/>
      <c r="B312" s="260"/>
      <c r="C312" s="261"/>
      <c r="D312" s="251" t="s">
        <v>143</v>
      </c>
      <c r="E312" s="262" t="s">
        <v>1</v>
      </c>
      <c r="F312" s="263" t="s">
        <v>773</v>
      </c>
      <c r="G312" s="261"/>
      <c r="H312" s="264">
        <v>1.0149999999999999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143</v>
      </c>
      <c r="AU312" s="270" t="s">
        <v>151</v>
      </c>
      <c r="AV312" s="14" t="s">
        <v>89</v>
      </c>
      <c r="AW312" s="14" t="s">
        <v>34</v>
      </c>
      <c r="AX312" s="14" t="s">
        <v>87</v>
      </c>
      <c r="AY312" s="270" t="s">
        <v>134</v>
      </c>
    </row>
    <row r="313" s="2" customFormat="1" ht="16.5" customHeight="1">
      <c r="A313" s="39"/>
      <c r="B313" s="40"/>
      <c r="C313" s="236" t="s">
        <v>389</v>
      </c>
      <c r="D313" s="236" t="s">
        <v>136</v>
      </c>
      <c r="E313" s="237" t="s">
        <v>782</v>
      </c>
      <c r="F313" s="238" t="s">
        <v>783</v>
      </c>
      <c r="G313" s="239" t="s">
        <v>284</v>
      </c>
      <c r="H313" s="240">
        <v>1</v>
      </c>
      <c r="I313" s="241"/>
      <c r="J313" s="242">
        <f>ROUND(I313*H313,2)</f>
        <v>0</v>
      </c>
      <c r="K313" s="238" t="s">
        <v>140</v>
      </c>
      <c r="L313" s="45"/>
      <c r="M313" s="243" t="s">
        <v>1</v>
      </c>
      <c r="N313" s="244" t="s">
        <v>44</v>
      </c>
      <c r="O313" s="92"/>
      <c r="P313" s="245">
        <f>O313*H313</f>
        <v>0</v>
      </c>
      <c r="Q313" s="245">
        <v>0.21734000000000001</v>
      </c>
      <c r="R313" s="245">
        <f>Q313*H313</f>
        <v>0.21734000000000001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141</v>
      </c>
      <c r="AT313" s="247" t="s">
        <v>136</v>
      </c>
      <c r="AU313" s="247" t="s">
        <v>151</v>
      </c>
      <c r="AY313" s="18" t="s">
        <v>134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87</v>
      </c>
      <c r="BK313" s="248">
        <f>ROUND(I313*H313,2)</f>
        <v>0</v>
      </c>
      <c r="BL313" s="18" t="s">
        <v>141</v>
      </c>
      <c r="BM313" s="247" t="s">
        <v>784</v>
      </c>
    </row>
    <row r="314" s="13" customFormat="1">
      <c r="A314" s="13"/>
      <c r="B314" s="249"/>
      <c r="C314" s="250"/>
      <c r="D314" s="251" t="s">
        <v>143</v>
      </c>
      <c r="E314" s="252" t="s">
        <v>1</v>
      </c>
      <c r="F314" s="253" t="s">
        <v>735</v>
      </c>
      <c r="G314" s="250"/>
      <c r="H314" s="252" t="s">
        <v>1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9" t="s">
        <v>143</v>
      </c>
      <c r="AU314" s="259" t="s">
        <v>151</v>
      </c>
      <c r="AV314" s="13" t="s">
        <v>87</v>
      </c>
      <c r="AW314" s="13" t="s">
        <v>34</v>
      </c>
      <c r="AX314" s="13" t="s">
        <v>79</v>
      </c>
      <c r="AY314" s="259" t="s">
        <v>134</v>
      </c>
    </row>
    <row r="315" s="14" customFormat="1">
      <c r="A315" s="14"/>
      <c r="B315" s="260"/>
      <c r="C315" s="261"/>
      <c r="D315" s="251" t="s">
        <v>143</v>
      </c>
      <c r="E315" s="262" t="s">
        <v>1</v>
      </c>
      <c r="F315" s="263" t="s">
        <v>87</v>
      </c>
      <c r="G315" s="261"/>
      <c r="H315" s="264">
        <v>1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70" t="s">
        <v>143</v>
      </c>
      <c r="AU315" s="270" t="s">
        <v>151</v>
      </c>
      <c r="AV315" s="14" t="s">
        <v>89</v>
      </c>
      <c r="AW315" s="14" t="s">
        <v>34</v>
      </c>
      <c r="AX315" s="14" t="s">
        <v>87</v>
      </c>
      <c r="AY315" s="270" t="s">
        <v>134</v>
      </c>
    </row>
    <row r="316" s="2" customFormat="1" ht="16.5" customHeight="1">
      <c r="A316" s="39"/>
      <c r="B316" s="40"/>
      <c r="C316" s="282" t="s">
        <v>395</v>
      </c>
      <c r="D316" s="282" t="s">
        <v>207</v>
      </c>
      <c r="E316" s="283" t="s">
        <v>785</v>
      </c>
      <c r="F316" s="284" t="s">
        <v>786</v>
      </c>
      <c r="G316" s="285" t="s">
        <v>284</v>
      </c>
      <c r="H316" s="286">
        <v>1</v>
      </c>
      <c r="I316" s="287"/>
      <c r="J316" s="288">
        <f>ROUND(I316*H316,2)</f>
        <v>0</v>
      </c>
      <c r="K316" s="284" t="s">
        <v>140</v>
      </c>
      <c r="L316" s="289"/>
      <c r="M316" s="290" t="s">
        <v>1</v>
      </c>
      <c r="N316" s="291" t="s">
        <v>44</v>
      </c>
      <c r="O316" s="92"/>
      <c r="P316" s="245">
        <f>O316*H316</f>
        <v>0</v>
      </c>
      <c r="Q316" s="245">
        <v>0.044999999999999998</v>
      </c>
      <c r="R316" s="245">
        <f>Q316*H316</f>
        <v>0.044999999999999998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180</v>
      </c>
      <c r="AT316" s="247" t="s">
        <v>207</v>
      </c>
      <c r="AU316" s="247" t="s">
        <v>151</v>
      </c>
      <c r="AY316" s="18" t="s">
        <v>134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87</v>
      </c>
      <c r="BK316" s="248">
        <f>ROUND(I316*H316,2)</f>
        <v>0</v>
      </c>
      <c r="BL316" s="18" t="s">
        <v>141</v>
      </c>
      <c r="BM316" s="247" t="s">
        <v>787</v>
      </c>
    </row>
    <row r="317" s="13" customFormat="1">
      <c r="A317" s="13"/>
      <c r="B317" s="249"/>
      <c r="C317" s="250"/>
      <c r="D317" s="251" t="s">
        <v>143</v>
      </c>
      <c r="E317" s="252" t="s">
        <v>1</v>
      </c>
      <c r="F317" s="253" t="s">
        <v>788</v>
      </c>
      <c r="G317" s="250"/>
      <c r="H317" s="252" t="s">
        <v>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143</v>
      </c>
      <c r="AU317" s="259" t="s">
        <v>151</v>
      </c>
      <c r="AV317" s="13" t="s">
        <v>87</v>
      </c>
      <c r="AW317" s="13" t="s">
        <v>34</v>
      </c>
      <c r="AX317" s="13" t="s">
        <v>79</v>
      </c>
      <c r="AY317" s="259" t="s">
        <v>134</v>
      </c>
    </row>
    <row r="318" s="14" customFormat="1">
      <c r="A318" s="14"/>
      <c r="B318" s="260"/>
      <c r="C318" s="261"/>
      <c r="D318" s="251" t="s">
        <v>143</v>
      </c>
      <c r="E318" s="262" t="s">
        <v>1</v>
      </c>
      <c r="F318" s="263" t="s">
        <v>87</v>
      </c>
      <c r="G318" s="261"/>
      <c r="H318" s="264">
        <v>1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143</v>
      </c>
      <c r="AU318" s="270" t="s">
        <v>151</v>
      </c>
      <c r="AV318" s="14" t="s">
        <v>89</v>
      </c>
      <c r="AW318" s="14" t="s">
        <v>34</v>
      </c>
      <c r="AX318" s="14" t="s">
        <v>87</v>
      </c>
      <c r="AY318" s="270" t="s">
        <v>134</v>
      </c>
    </row>
    <row r="319" s="12" customFormat="1" ht="20.88" customHeight="1">
      <c r="A319" s="12"/>
      <c r="B319" s="220"/>
      <c r="C319" s="221"/>
      <c r="D319" s="222" t="s">
        <v>78</v>
      </c>
      <c r="E319" s="234" t="s">
        <v>189</v>
      </c>
      <c r="F319" s="234" t="s">
        <v>342</v>
      </c>
      <c r="G319" s="221"/>
      <c r="H319" s="221"/>
      <c r="I319" s="224"/>
      <c r="J319" s="235">
        <f>BK319</f>
        <v>0</v>
      </c>
      <c r="K319" s="221"/>
      <c r="L319" s="226"/>
      <c r="M319" s="227"/>
      <c r="N319" s="228"/>
      <c r="O319" s="228"/>
      <c r="P319" s="229">
        <f>SUM(P320:P327)</f>
        <v>0</v>
      </c>
      <c r="Q319" s="228"/>
      <c r="R319" s="229">
        <f>SUM(R320:R327)</f>
        <v>0</v>
      </c>
      <c r="S319" s="228"/>
      <c r="T319" s="230">
        <f>SUM(T320:T327)</f>
        <v>0.629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31" t="s">
        <v>87</v>
      </c>
      <c r="AT319" s="232" t="s">
        <v>78</v>
      </c>
      <c r="AU319" s="232" t="s">
        <v>89</v>
      </c>
      <c r="AY319" s="231" t="s">
        <v>134</v>
      </c>
      <c r="BK319" s="233">
        <f>SUM(BK320:BK327)</f>
        <v>0</v>
      </c>
    </row>
    <row r="320" s="2" customFormat="1" ht="16.5" customHeight="1">
      <c r="A320" s="39"/>
      <c r="B320" s="40"/>
      <c r="C320" s="236" t="s">
        <v>402</v>
      </c>
      <c r="D320" s="236" t="s">
        <v>136</v>
      </c>
      <c r="E320" s="237" t="s">
        <v>789</v>
      </c>
      <c r="F320" s="238" t="s">
        <v>790</v>
      </c>
      <c r="G320" s="239" t="s">
        <v>346</v>
      </c>
      <c r="H320" s="240">
        <v>17</v>
      </c>
      <c r="I320" s="241"/>
      <c r="J320" s="242">
        <f>ROUND(I320*H320,2)</f>
        <v>0</v>
      </c>
      <c r="K320" s="238" t="s">
        <v>140</v>
      </c>
      <c r="L320" s="45"/>
      <c r="M320" s="243" t="s">
        <v>1</v>
      </c>
      <c r="N320" s="244" t="s">
        <v>44</v>
      </c>
      <c r="O320" s="92"/>
      <c r="P320" s="245">
        <f>O320*H320</f>
        <v>0</v>
      </c>
      <c r="Q320" s="245">
        <v>0</v>
      </c>
      <c r="R320" s="245">
        <f>Q320*H320</f>
        <v>0</v>
      </c>
      <c r="S320" s="245">
        <v>0.036999999999999998</v>
      </c>
      <c r="T320" s="246">
        <f>S320*H320</f>
        <v>0.629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7" t="s">
        <v>141</v>
      </c>
      <c r="AT320" s="247" t="s">
        <v>136</v>
      </c>
      <c r="AU320" s="247" t="s">
        <v>151</v>
      </c>
      <c r="AY320" s="18" t="s">
        <v>134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8" t="s">
        <v>87</v>
      </c>
      <c r="BK320" s="248">
        <f>ROUND(I320*H320,2)</f>
        <v>0</v>
      </c>
      <c r="BL320" s="18" t="s">
        <v>141</v>
      </c>
      <c r="BM320" s="247" t="s">
        <v>791</v>
      </c>
    </row>
    <row r="321" s="2" customFormat="1" ht="16.5" customHeight="1">
      <c r="A321" s="39"/>
      <c r="B321" s="40"/>
      <c r="C321" s="236" t="s">
        <v>408</v>
      </c>
      <c r="D321" s="236" t="s">
        <v>136</v>
      </c>
      <c r="E321" s="237" t="s">
        <v>792</v>
      </c>
      <c r="F321" s="238" t="s">
        <v>793</v>
      </c>
      <c r="G321" s="239" t="s">
        <v>196</v>
      </c>
      <c r="H321" s="240">
        <v>0.629</v>
      </c>
      <c r="I321" s="241"/>
      <c r="J321" s="242">
        <f>ROUND(I321*H321,2)</f>
        <v>0</v>
      </c>
      <c r="K321" s="238" t="s">
        <v>140</v>
      </c>
      <c r="L321" s="45"/>
      <c r="M321" s="243" t="s">
        <v>1</v>
      </c>
      <c r="N321" s="244" t="s">
        <v>44</v>
      </c>
      <c r="O321" s="92"/>
      <c r="P321" s="245">
        <f>O321*H321</f>
        <v>0</v>
      </c>
      <c r="Q321" s="245">
        <v>0</v>
      </c>
      <c r="R321" s="245">
        <f>Q321*H321</f>
        <v>0</v>
      </c>
      <c r="S321" s="245">
        <v>0</v>
      </c>
      <c r="T321" s="24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141</v>
      </c>
      <c r="AT321" s="247" t="s">
        <v>136</v>
      </c>
      <c r="AU321" s="247" t="s">
        <v>151</v>
      </c>
      <c r="AY321" s="18" t="s">
        <v>134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87</v>
      </c>
      <c r="BK321" s="248">
        <f>ROUND(I321*H321,2)</f>
        <v>0</v>
      </c>
      <c r="BL321" s="18" t="s">
        <v>141</v>
      </c>
      <c r="BM321" s="247" t="s">
        <v>794</v>
      </c>
    </row>
    <row r="322" s="13" customFormat="1">
      <c r="A322" s="13"/>
      <c r="B322" s="249"/>
      <c r="C322" s="250"/>
      <c r="D322" s="251" t="s">
        <v>143</v>
      </c>
      <c r="E322" s="252" t="s">
        <v>1</v>
      </c>
      <c r="F322" s="253" t="s">
        <v>795</v>
      </c>
      <c r="G322" s="250"/>
      <c r="H322" s="252" t="s">
        <v>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143</v>
      </c>
      <c r="AU322" s="259" t="s">
        <v>151</v>
      </c>
      <c r="AV322" s="13" t="s">
        <v>87</v>
      </c>
      <c r="AW322" s="13" t="s">
        <v>34</v>
      </c>
      <c r="AX322" s="13" t="s">
        <v>79</v>
      </c>
      <c r="AY322" s="259" t="s">
        <v>134</v>
      </c>
    </row>
    <row r="323" s="14" customFormat="1">
      <c r="A323" s="14"/>
      <c r="B323" s="260"/>
      <c r="C323" s="261"/>
      <c r="D323" s="251" t="s">
        <v>143</v>
      </c>
      <c r="E323" s="262" t="s">
        <v>1</v>
      </c>
      <c r="F323" s="263" t="s">
        <v>796</v>
      </c>
      <c r="G323" s="261"/>
      <c r="H323" s="264">
        <v>0.629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143</v>
      </c>
      <c r="AU323" s="270" t="s">
        <v>151</v>
      </c>
      <c r="AV323" s="14" t="s">
        <v>89</v>
      </c>
      <c r="AW323" s="14" t="s">
        <v>34</v>
      </c>
      <c r="AX323" s="14" t="s">
        <v>87</v>
      </c>
      <c r="AY323" s="270" t="s">
        <v>134</v>
      </c>
    </row>
    <row r="324" s="2" customFormat="1" ht="16.5" customHeight="1">
      <c r="A324" s="39"/>
      <c r="B324" s="40"/>
      <c r="C324" s="236" t="s">
        <v>414</v>
      </c>
      <c r="D324" s="236" t="s">
        <v>136</v>
      </c>
      <c r="E324" s="237" t="s">
        <v>797</v>
      </c>
      <c r="F324" s="238" t="s">
        <v>798</v>
      </c>
      <c r="G324" s="239" t="s">
        <v>196</v>
      </c>
      <c r="H324" s="240">
        <v>4.4029999999999996</v>
      </c>
      <c r="I324" s="241"/>
      <c r="J324" s="242">
        <f>ROUND(I324*H324,2)</f>
        <v>0</v>
      </c>
      <c r="K324" s="238" t="s">
        <v>140</v>
      </c>
      <c r="L324" s="45"/>
      <c r="M324" s="243" t="s">
        <v>1</v>
      </c>
      <c r="N324" s="244" t="s">
        <v>44</v>
      </c>
      <c r="O324" s="92"/>
      <c r="P324" s="245">
        <f>O324*H324</f>
        <v>0</v>
      </c>
      <c r="Q324" s="245">
        <v>0</v>
      </c>
      <c r="R324" s="245">
        <f>Q324*H324</f>
        <v>0</v>
      </c>
      <c r="S324" s="245">
        <v>0</v>
      </c>
      <c r="T324" s="246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7" t="s">
        <v>141</v>
      </c>
      <c r="AT324" s="247" t="s">
        <v>136</v>
      </c>
      <c r="AU324" s="247" t="s">
        <v>151</v>
      </c>
      <c r="AY324" s="18" t="s">
        <v>134</v>
      </c>
      <c r="BE324" s="248">
        <f>IF(N324="základní",J324,0)</f>
        <v>0</v>
      </c>
      <c r="BF324" s="248">
        <f>IF(N324="snížená",J324,0)</f>
        <v>0</v>
      </c>
      <c r="BG324" s="248">
        <f>IF(N324="zákl. přenesená",J324,0)</f>
        <v>0</v>
      </c>
      <c r="BH324" s="248">
        <f>IF(N324="sníž. přenesená",J324,0)</f>
        <v>0</v>
      </c>
      <c r="BI324" s="248">
        <f>IF(N324="nulová",J324,0)</f>
        <v>0</v>
      </c>
      <c r="BJ324" s="18" t="s">
        <v>87</v>
      </c>
      <c r="BK324" s="248">
        <f>ROUND(I324*H324,2)</f>
        <v>0</v>
      </c>
      <c r="BL324" s="18" t="s">
        <v>141</v>
      </c>
      <c r="BM324" s="247" t="s">
        <v>799</v>
      </c>
    </row>
    <row r="325" s="13" customFormat="1">
      <c r="A325" s="13"/>
      <c r="B325" s="249"/>
      <c r="C325" s="250"/>
      <c r="D325" s="251" t="s">
        <v>143</v>
      </c>
      <c r="E325" s="252" t="s">
        <v>1</v>
      </c>
      <c r="F325" s="253" t="s">
        <v>800</v>
      </c>
      <c r="G325" s="250"/>
      <c r="H325" s="252" t="s">
        <v>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9" t="s">
        <v>143</v>
      </c>
      <c r="AU325" s="259" t="s">
        <v>151</v>
      </c>
      <c r="AV325" s="13" t="s">
        <v>87</v>
      </c>
      <c r="AW325" s="13" t="s">
        <v>34</v>
      </c>
      <c r="AX325" s="13" t="s">
        <v>79</v>
      </c>
      <c r="AY325" s="259" t="s">
        <v>134</v>
      </c>
    </row>
    <row r="326" s="14" customFormat="1">
      <c r="A326" s="14"/>
      <c r="B326" s="260"/>
      <c r="C326" s="261"/>
      <c r="D326" s="251" t="s">
        <v>143</v>
      </c>
      <c r="E326" s="262" t="s">
        <v>1</v>
      </c>
      <c r="F326" s="263" t="s">
        <v>801</v>
      </c>
      <c r="G326" s="261"/>
      <c r="H326" s="264">
        <v>4.4029999999999996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0" t="s">
        <v>143</v>
      </c>
      <c r="AU326" s="270" t="s">
        <v>151</v>
      </c>
      <c r="AV326" s="14" t="s">
        <v>89</v>
      </c>
      <c r="AW326" s="14" t="s">
        <v>34</v>
      </c>
      <c r="AX326" s="14" t="s">
        <v>87</v>
      </c>
      <c r="AY326" s="270" t="s">
        <v>134</v>
      </c>
    </row>
    <row r="327" s="2" customFormat="1" ht="16.5" customHeight="1">
      <c r="A327" s="39"/>
      <c r="B327" s="40"/>
      <c r="C327" s="236" t="s">
        <v>422</v>
      </c>
      <c r="D327" s="236" t="s">
        <v>136</v>
      </c>
      <c r="E327" s="237" t="s">
        <v>802</v>
      </c>
      <c r="F327" s="238" t="s">
        <v>803</v>
      </c>
      <c r="G327" s="239" t="s">
        <v>196</v>
      </c>
      <c r="H327" s="240">
        <v>0.629</v>
      </c>
      <c r="I327" s="241"/>
      <c r="J327" s="242">
        <f>ROUND(I327*H327,2)</f>
        <v>0</v>
      </c>
      <c r="K327" s="238" t="s">
        <v>140</v>
      </c>
      <c r="L327" s="45"/>
      <c r="M327" s="243" t="s">
        <v>1</v>
      </c>
      <c r="N327" s="244" t="s">
        <v>44</v>
      </c>
      <c r="O327" s="92"/>
      <c r="P327" s="245">
        <f>O327*H327</f>
        <v>0</v>
      </c>
      <c r="Q327" s="245">
        <v>0</v>
      </c>
      <c r="R327" s="245">
        <f>Q327*H327</f>
        <v>0</v>
      </c>
      <c r="S327" s="245">
        <v>0</v>
      </c>
      <c r="T327" s="24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7" t="s">
        <v>141</v>
      </c>
      <c r="AT327" s="247" t="s">
        <v>136</v>
      </c>
      <c r="AU327" s="247" t="s">
        <v>151</v>
      </c>
      <c r="AY327" s="18" t="s">
        <v>134</v>
      </c>
      <c r="BE327" s="248">
        <f>IF(N327="základní",J327,0)</f>
        <v>0</v>
      </c>
      <c r="BF327" s="248">
        <f>IF(N327="snížená",J327,0)</f>
        <v>0</v>
      </c>
      <c r="BG327" s="248">
        <f>IF(N327="zákl. přenesená",J327,0)</f>
        <v>0</v>
      </c>
      <c r="BH327" s="248">
        <f>IF(N327="sníž. přenesená",J327,0)</f>
        <v>0</v>
      </c>
      <c r="BI327" s="248">
        <f>IF(N327="nulová",J327,0)</f>
        <v>0</v>
      </c>
      <c r="BJ327" s="18" t="s">
        <v>87</v>
      </c>
      <c r="BK327" s="248">
        <f>ROUND(I327*H327,2)</f>
        <v>0</v>
      </c>
      <c r="BL327" s="18" t="s">
        <v>141</v>
      </c>
      <c r="BM327" s="247" t="s">
        <v>804</v>
      </c>
    </row>
    <row r="328" s="12" customFormat="1" ht="20.88" customHeight="1">
      <c r="A328" s="12"/>
      <c r="B328" s="220"/>
      <c r="C328" s="221"/>
      <c r="D328" s="222" t="s">
        <v>78</v>
      </c>
      <c r="E328" s="234" t="s">
        <v>412</v>
      </c>
      <c r="F328" s="234" t="s">
        <v>413</v>
      </c>
      <c r="G328" s="221"/>
      <c r="H328" s="221"/>
      <c r="I328" s="224"/>
      <c r="J328" s="235">
        <f>BK328</f>
        <v>0</v>
      </c>
      <c r="K328" s="221"/>
      <c r="L328" s="226"/>
      <c r="M328" s="227"/>
      <c r="N328" s="228"/>
      <c r="O328" s="228"/>
      <c r="P328" s="229">
        <f>P329</f>
        <v>0</v>
      </c>
      <c r="Q328" s="228"/>
      <c r="R328" s="229">
        <f>R329</f>
        <v>0</v>
      </c>
      <c r="S328" s="228"/>
      <c r="T328" s="230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31" t="s">
        <v>87</v>
      </c>
      <c r="AT328" s="232" t="s">
        <v>78</v>
      </c>
      <c r="AU328" s="232" t="s">
        <v>89</v>
      </c>
      <c r="AY328" s="231" t="s">
        <v>134</v>
      </c>
      <c r="BK328" s="233">
        <f>BK329</f>
        <v>0</v>
      </c>
    </row>
    <row r="329" s="2" customFormat="1" ht="16.5" customHeight="1">
      <c r="A329" s="39"/>
      <c r="B329" s="40"/>
      <c r="C329" s="236" t="s">
        <v>428</v>
      </c>
      <c r="D329" s="236" t="s">
        <v>136</v>
      </c>
      <c r="E329" s="237" t="s">
        <v>805</v>
      </c>
      <c r="F329" s="238" t="s">
        <v>806</v>
      </c>
      <c r="G329" s="239" t="s">
        <v>196</v>
      </c>
      <c r="H329" s="240">
        <v>3.6099999999999999</v>
      </c>
      <c r="I329" s="241"/>
      <c r="J329" s="242">
        <f>ROUND(I329*H329,2)</f>
        <v>0</v>
      </c>
      <c r="K329" s="238" t="s">
        <v>140</v>
      </c>
      <c r="L329" s="45"/>
      <c r="M329" s="243" t="s">
        <v>1</v>
      </c>
      <c r="N329" s="244" t="s">
        <v>44</v>
      </c>
      <c r="O329" s="92"/>
      <c r="P329" s="245">
        <f>O329*H329</f>
        <v>0</v>
      </c>
      <c r="Q329" s="245">
        <v>0</v>
      </c>
      <c r="R329" s="245">
        <f>Q329*H329</f>
        <v>0</v>
      </c>
      <c r="S329" s="245">
        <v>0</v>
      </c>
      <c r="T329" s="246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7" t="s">
        <v>141</v>
      </c>
      <c r="AT329" s="247" t="s">
        <v>136</v>
      </c>
      <c r="AU329" s="247" t="s">
        <v>151</v>
      </c>
      <c r="AY329" s="18" t="s">
        <v>134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18" t="s">
        <v>87</v>
      </c>
      <c r="BK329" s="248">
        <f>ROUND(I329*H329,2)</f>
        <v>0</v>
      </c>
      <c r="BL329" s="18" t="s">
        <v>141</v>
      </c>
      <c r="BM329" s="247" t="s">
        <v>807</v>
      </c>
    </row>
    <row r="330" s="12" customFormat="1" ht="25.92" customHeight="1">
      <c r="A330" s="12"/>
      <c r="B330" s="220"/>
      <c r="C330" s="221"/>
      <c r="D330" s="222" t="s">
        <v>78</v>
      </c>
      <c r="E330" s="223" t="s">
        <v>808</v>
      </c>
      <c r="F330" s="223" t="s">
        <v>809</v>
      </c>
      <c r="G330" s="221"/>
      <c r="H330" s="221"/>
      <c r="I330" s="224"/>
      <c r="J330" s="225">
        <f>BK330</f>
        <v>0</v>
      </c>
      <c r="K330" s="221"/>
      <c r="L330" s="226"/>
      <c r="M330" s="227"/>
      <c r="N330" s="228"/>
      <c r="O330" s="228"/>
      <c r="P330" s="229">
        <f>P331</f>
        <v>0</v>
      </c>
      <c r="Q330" s="228"/>
      <c r="R330" s="229">
        <f>R331</f>
        <v>1.4813208000000002</v>
      </c>
      <c r="S330" s="228"/>
      <c r="T330" s="230">
        <f>T331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31" t="s">
        <v>87</v>
      </c>
      <c r="AT330" s="232" t="s">
        <v>78</v>
      </c>
      <c r="AU330" s="232" t="s">
        <v>79</v>
      </c>
      <c r="AY330" s="231" t="s">
        <v>134</v>
      </c>
      <c r="BK330" s="233">
        <f>BK331</f>
        <v>0</v>
      </c>
    </row>
    <row r="331" s="12" customFormat="1" ht="22.8" customHeight="1">
      <c r="A331" s="12"/>
      <c r="B331" s="220"/>
      <c r="C331" s="221"/>
      <c r="D331" s="222" t="s">
        <v>78</v>
      </c>
      <c r="E331" s="234" t="s">
        <v>132</v>
      </c>
      <c r="F331" s="234" t="s">
        <v>133</v>
      </c>
      <c r="G331" s="221"/>
      <c r="H331" s="221"/>
      <c r="I331" s="224"/>
      <c r="J331" s="235">
        <f>BK331</f>
        <v>0</v>
      </c>
      <c r="K331" s="221"/>
      <c r="L331" s="226"/>
      <c r="M331" s="227"/>
      <c r="N331" s="228"/>
      <c r="O331" s="228"/>
      <c r="P331" s="229">
        <f>P332+P418+P426+P493</f>
        <v>0</v>
      </c>
      <c r="Q331" s="228"/>
      <c r="R331" s="229">
        <f>R332+R418+R426+R493</f>
        <v>1.4813208000000002</v>
      </c>
      <c r="S331" s="228"/>
      <c r="T331" s="230">
        <f>T332+T418+T426+T493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31" t="s">
        <v>87</v>
      </c>
      <c r="AT331" s="232" t="s">
        <v>78</v>
      </c>
      <c r="AU331" s="232" t="s">
        <v>87</v>
      </c>
      <c r="AY331" s="231" t="s">
        <v>134</v>
      </c>
      <c r="BK331" s="233">
        <f>BK332+BK418+BK426+BK493</f>
        <v>0</v>
      </c>
    </row>
    <row r="332" s="12" customFormat="1" ht="20.88" customHeight="1">
      <c r="A332" s="12"/>
      <c r="B332" s="220"/>
      <c r="C332" s="221"/>
      <c r="D332" s="222" t="s">
        <v>78</v>
      </c>
      <c r="E332" s="234" t="s">
        <v>87</v>
      </c>
      <c r="F332" s="234" t="s">
        <v>135</v>
      </c>
      <c r="G332" s="221"/>
      <c r="H332" s="221"/>
      <c r="I332" s="224"/>
      <c r="J332" s="235">
        <f>BK332</f>
        <v>0</v>
      </c>
      <c r="K332" s="221"/>
      <c r="L332" s="226"/>
      <c r="M332" s="227"/>
      <c r="N332" s="228"/>
      <c r="O332" s="228"/>
      <c r="P332" s="229">
        <f>SUM(P333:P417)</f>
        <v>0</v>
      </c>
      <c r="Q332" s="228"/>
      <c r="R332" s="229">
        <f>SUM(R333:R417)</f>
        <v>0.064509999999999998</v>
      </c>
      <c r="S332" s="228"/>
      <c r="T332" s="230">
        <f>SUM(T333:T417)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31" t="s">
        <v>87</v>
      </c>
      <c r="AT332" s="232" t="s">
        <v>78</v>
      </c>
      <c r="AU332" s="232" t="s">
        <v>89</v>
      </c>
      <c r="AY332" s="231" t="s">
        <v>134</v>
      </c>
      <c r="BK332" s="233">
        <f>SUM(BK333:BK417)</f>
        <v>0</v>
      </c>
    </row>
    <row r="333" s="2" customFormat="1" ht="16.5" customHeight="1">
      <c r="A333" s="39"/>
      <c r="B333" s="40"/>
      <c r="C333" s="236" t="s">
        <v>434</v>
      </c>
      <c r="D333" s="236" t="s">
        <v>136</v>
      </c>
      <c r="E333" s="237" t="s">
        <v>587</v>
      </c>
      <c r="F333" s="238" t="s">
        <v>588</v>
      </c>
      <c r="G333" s="239" t="s">
        <v>139</v>
      </c>
      <c r="H333" s="240">
        <v>2</v>
      </c>
      <c r="I333" s="241"/>
      <c r="J333" s="242">
        <f>ROUND(I333*H333,2)</f>
        <v>0</v>
      </c>
      <c r="K333" s="238" t="s">
        <v>140</v>
      </c>
      <c r="L333" s="45"/>
      <c r="M333" s="243" t="s">
        <v>1</v>
      </c>
      <c r="N333" s="244" t="s">
        <v>44</v>
      </c>
      <c r="O333" s="92"/>
      <c r="P333" s="245">
        <f>O333*H333</f>
        <v>0</v>
      </c>
      <c r="Q333" s="245">
        <v>0</v>
      </c>
      <c r="R333" s="245">
        <f>Q333*H333</f>
        <v>0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141</v>
      </c>
      <c r="AT333" s="247" t="s">
        <v>136</v>
      </c>
      <c r="AU333" s="247" t="s">
        <v>151</v>
      </c>
      <c r="AY333" s="18" t="s">
        <v>134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87</v>
      </c>
      <c r="BK333" s="248">
        <f>ROUND(I333*H333,2)</f>
        <v>0</v>
      </c>
      <c r="BL333" s="18" t="s">
        <v>141</v>
      </c>
      <c r="BM333" s="247" t="s">
        <v>810</v>
      </c>
    </row>
    <row r="334" s="14" customFormat="1">
      <c r="A334" s="14"/>
      <c r="B334" s="260"/>
      <c r="C334" s="261"/>
      <c r="D334" s="251" t="s">
        <v>143</v>
      </c>
      <c r="E334" s="262" t="s">
        <v>1</v>
      </c>
      <c r="F334" s="263" t="s">
        <v>811</v>
      </c>
      <c r="G334" s="261"/>
      <c r="H334" s="264">
        <v>1.1000000000000001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0" t="s">
        <v>143</v>
      </c>
      <c r="AU334" s="270" t="s">
        <v>151</v>
      </c>
      <c r="AV334" s="14" t="s">
        <v>89</v>
      </c>
      <c r="AW334" s="14" t="s">
        <v>34</v>
      </c>
      <c r="AX334" s="14" t="s">
        <v>79</v>
      </c>
      <c r="AY334" s="270" t="s">
        <v>134</v>
      </c>
    </row>
    <row r="335" s="14" customFormat="1">
      <c r="A335" s="14"/>
      <c r="B335" s="260"/>
      <c r="C335" s="261"/>
      <c r="D335" s="251" t="s">
        <v>143</v>
      </c>
      <c r="E335" s="262" t="s">
        <v>1</v>
      </c>
      <c r="F335" s="263" t="s">
        <v>812</v>
      </c>
      <c r="G335" s="261"/>
      <c r="H335" s="264">
        <v>0.90000000000000002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0" t="s">
        <v>143</v>
      </c>
      <c r="AU335" s="270" t="s">
        <v>151</v>
      </c>
      <c r="AV335" s="14" t="s">
        <v>89</v>
      </c>
      <c r="AW335" s="14" t="s">
        <v>34</v>
      </c>
      <c r="AX335" s="14" t="s">
        <v>79</v>
      </c>
      <c r="AY335" s="270" t="s">
        <v>134</v>
      </c>
    </row>
    <row r="336" s="15" customFormat="1">
      <c r="A336" s="15"/>
      <c r="B336" s="271"/>
      <c r="C336" s="272"/>
      <c r="D336" s="251" t="s">
        <v>143</v>
      </c>
      <c r="E336" s="273" t="s">
        <v>1</v>
      </c>
      <c r="F336" s="274" t="s">
        <v>157</v>
      </c>
      <c r="G336" s="272"/>
      <c r="H336" s="275">
        <v>2</v>
      </c>
      <c r="I336" s="276"/>
      <c r="J336" s="272"/>
      <c r="K336" s="272"/>
      <c r="L336" s="277"/>
      <c r="M336" s="278"/>
      <c r="N336" s="279"/>
      <c r="O336" s="279"/>
      <c r="P336" s="279"/>
      <c r="Q336" s="279"/>
      <c r="R336" s="279"/>
      <c r="S336" s="279"/>
      <c r="T336" s="28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1" t="s">
        <v>143</v>
      </c>
      <c r="AU336" s="281" t="s">
        <v>151</v>
      </c>
      <c r="AV336" s="15" t="s">
        <v>141</v>
      </c>
      <c r="AW336" s="15" t="s">
        <v>34</v>
      </c>
      <c r="AX336" s="15" t="s">
        <v>87</v>
      </c>
      <c r="AY336" s="281" t="s">
        <v>134</v>
      </c>
    </row>
    <row r="337" s="2" customFormat="1" ht="16.5" customHeight="1">
      <c r="A337" s="39"/>
      <c r="B337" s="40"/>
      <c r="C337" s="236" t="s">
        <v>443</v>
      </c>
      <c r="D337" s="236" t="s">
        <v>136</v>
      </c>
      <c r="E337" s="237" t="s">
        <v>592</v>
      </c>
      <c r="F337" s="238" t="s">
        <v>593</v>
      </c>
      <c r="G337" s="239" t="s">
        <v>139</v>
      </c>
      <c r="H337" s="240">
        <v>17.050000000000001</v>
      </c>
      <c r="I337" s="241"/>
      <c r="J337" s="242">
        <f>ROUND(I337*H337,2)</f>
        <v>0</v>
      </c>
      <c r="K337" s="238" t="s">
        <v>140</v>
      </c>
      <c r="L337" s="45"/>
      <c r="M337" s="243" t="s">
        <v>1</v>
      </c>
      <c r="N337" s="244" t="s">
        <v>44</v>
      </c>
      <c r="O337" s="92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141</v>
      </c>
      <c r="AT337" s="247" t="s">
        <v>136</v>
      </c>
      <c r="AU337" s="247" t="s">
        <v>151</v>
      </c>
      <c r="AY337" s="18" t="s">
        <v>134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87</v>
      </c>
      <c r="BK337" s="248">
        <f>ROUND(I337*H337,2)</f>
        <v>0</v>
      </c>
      <c r="BL337" s="18" t="s">
        <v>141</v>
      </c>
      <c r="BM337" s="247" t="s">
        <v>813</v>
      </c>
    </row>
    <row r="338" s="14" customFormat="1">
      <c r="A338" s="14"/>
      <c r="B338" s="260"/>
      <c r="C338" s="261"/>
      <c r="D338" s="251" t="s">
        <v>143</v>
      </c>
      <c r="E338" s="262" t="s">
        <v>1</v>
      </c>
      <c r="F338" s="263" t="s">
        <v>814</v>
      </c>
      <c r="G338" s="261"/>
      <c r="H338" s="264">
        <v>14.85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0" t="s">
        <v>143</v>
      </c>
      <c r="AU338" s="270" t="s">
        <v>151</v>
      </c>
      <c r="AV338" s="14" t="s">
        <v>89</v>
      </c>
      <c r="AW338" s="14" t="s">
        <v>34</v>
      </c>
      <c r="AX338" s="14" t="s">
        <v>79</v>
      </c>
      <c r="AY338" s="270" t="s">
        <v>134</v>
      </c>
    </row>
    <row r="339" s="14" customFormat="1">
      <c r="A339" s="14"/>
      <c r="B339" s="260"/>
      <c r="C339" s="261"/>
      <c r="D339" s="251" t="s">
        <v>143</v>
      </c>
      <c r="E339" s="262" t="s">
        <v>1</v>
      </c>
      <c r="F339" s="263" t="s">
        <v>815</v>
      </c>
      <c r="G339" s="261"/>
      <c r="H339" s="264">
        <v>0.59999999999999998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143</v>
      </c>
      <c r="AU339" s="270" t="s">
        <v>151</v>
      </c>
      <c r="AV339" s="14" t="s">
        <v>89</v>
      </c>
      <c r="AW339" s="14" t="s">
        <v>34</v>
      </c>
      <c r="AX339" s="14" t="s">
        <v>79</v>
      </c>
      <c r="AY339" s="270" t="s">
        <v>134</v>
      </c>
    </row>
    <row r="340" s="14" customFormat="1">
      <c r="A340" s="14"/>
      <c r="B340" s="260"/>
      <c r="C340" s="261"/>
      <c r="D340" s="251" t="s">
        <v>143</v>
      </c>
      <c r="E340" s="262" t="s">
        <v>1</v>
      </c>
      <c r="F340" s="263" t="s">
        <v>816</v>
      </c>
      <c r="G340" s="261"/>
      <c r="H340" s="264">
        <v>1.6000000000000001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143</v>
      </c>
      <c r="AU340" s="270" t="s">
        <v>151</v>
      </c>
      <c r="AV340" s="14" t="s">
        <v>89</v>
      </c>
      <c r="AW340" s="14" t="s">
        <v>34</v>
      </c>
      <c r="AX340" s="14" t="s">
        <v>79</v>
      </c>
      <c r="AY340" s="270" t="s">
        <v>134</v>
      </c>
    </row>
    <row r="341" s="15" customFormat="1">
      <c r="A341" s="15"/>
      <c r="B341" s="271"/>
      <c r="C341" s="272"/>
      <c r="D341" s="251" t="s">
        <v>143</v>
      </c>
      <c r="E341" s="273" t="s">
        <v>1</v>
      </c>
      <c r="F341" s="274" t="s">
        <v>157</v>
      </c>
      <c r="G341" s="272"/>
      <c r="H341" s="275">
        <v>17.050000000000001</v>
      </c>
      <c r="I341" s="276"/>
      <c r="J341" s="272"/>
      <c r="K341" s="272"/>
      <c r="L341" s="277"/>
      <c r="M341" s="278"/>
      <c r="N341" s="279"/>
      <c r="O341" s="279"/>
      <c r="P341" s="279"/>
      <c r="Q341" s="279"/>
      <c r="R341" s="279"/>
      <c r="S341" s="279"/>
      <c r="T341" s="28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1" t="s">
        <v>143</v>
      </c>
      <c r="AU341" s="281" t="s">
        <v>151</v>
      </c>
      <c r="AV341" s="15" t="s">
        <v>141</v>
      </c>
      <c r="AW341" s="15" t="s">
        <v>34</v>
      </c>
      <c r="AX341" s="15" t="s">
        <v>87</v>
      </c>
      <c r="AY341" s="281" t="s">
        <v>134</v>
      </c>
    </row>
    <row r="342" s="2" customFormat="1" ht="16.5" customHeight="1">
      <c r="A342" s="39"/>
      <c r="B342" s="40"/>
      <c r="C342" s="236" t="s">
        <v>447</v>
      </c>
      <c r="D342" s="236" t="s">
        <v>136</v>
      </c>
      <c r="E342" s="237" t="s">
        <v>600</v>
      </c>
      <c r="F342" s="238" t="s">
        <v>601</v>
      </c>
      <c r="G342" s="239" t="s">
        <v>139</v>
      </c>
      <c r="H342" s="240">
        <v>8.5</v>
      </c>
      <c r="I342" s="241"/>
      <c r="J342" s="242">
        <f>ROUND(I342*H342,2)</f>
        <v>0</v>
      </c>
      <c r="K342" s="238" t="s">
        <v>140</v>
      </c>
      <c r="L342" s="45"/>
      <c r="M342" s="243" t="s">
        <v>1</v>
      </c>
      <c r="N342" s="244" t="s">
        <v>44</v>
      </c>
      <c r="O342" s="92"/>
      <c r="P342" s="245">
        <f>O342*H342</f>
        <v>0</v>
      </c>
      <c r="Q342" s="245">
        <v>0</v>
      </c>
      <c r="R342" s="245">
        <f>Q342*H342</f>
        <v>0</v>
      </c>
      <c r="S342" s="245">
        <v>0</v>
      </c>
      <c r="T342" s="24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7" t="s">
        <v>141</v>
      </c>
      <c r="AT342" s="247" t="s">
        <v>136</v>
      </c>
      <c r="AU342" s="247" t="s">
        <v>151</v>
      </c>
      <c r="AY342" s="18" t="s">
        <v>134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8" t="s">
        <v>87</v>
      </c>
      <c r="BK342" s="248">
        <f>ROUND(I342*H342,2)</f>
        <v>0</v>
      </c>
      <c r="BL342" s="18" t="s">
        <v>141</v>
      </c>
      <c r="BM342" s="247" t="s">
        <v>817</v>
      </c>
    </row>
    <row r="343" s="13" customFormat="1">
      <c r="A343" s="13"/>
      <c r="B343" s="249"/>
      <c r="C343" s="250"/>
      <c r="D343" s="251" t="s">
        <v>143</v>
      </c>
      <c r="E343" s="252" t="s">
        <v>1</v>
      </c>
      <c r="F343" s="253" t="s">
        <v>603</v>
      </c>
      <c r="G343" s="250"/>
      <c r="H343" s="252" t="s">
        <v>1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9" t="s">
        <v>143</v>
      </c>
      <c r="AU343" s="259" t="s">
        <v>151</v>
      </c>
      <c r="AV343" s="13" t="s">
        <v>87</v>
      </c>
      <c r="AW343" s="13" t="s">
        <v>34</v>
      </c>
      <c r="AX343" s="13" t="s">
        <v>79</v>
      </c>
      <c r="AY343" s="259" t="s">
        <v>134</v>
      </c>
    </row>
    <row r="344" s="13" customFormat="1">
      <c r="A344" s="13"/>
      <c r="B344" s="249"/>
      <c r="C344" s="250"/>
      <c r="D344" s="251" t="s">
        <v>143</v>
      </c>
      <c r="E344" s="252" t="s">
        <v>1</v>
      </c>
      <c r="F344" s="253" t="s">
        <v>604</v>
      </c>
      <c r="G344" s="250"/>
      <c r="H344" s="252" t="s">
        <v>1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9" t="s">
        <v>143</v>
      </c>
      <c r="AU344" s="259" t="s">
        <v>151</v>
      </c>
      <c r="AV344" s="13" t="s">
        <v>87</v>
      </c>
      <c r="AW344" s="13" t="s">
        <v>34</v>
      </c>
      <c r="AX344" s="13" t="s">
        <v>79</v>
      </c>
      <c r="AY344" s="259" t="s">
        <v>134</v>
      </c>
    </row>
    <row r="345" s="14" customFormat="1">
      <c r="A345" s="14"/>
      <c r="B345" s="260"/>
      <c r="C345" s="261"/>
      <c r="D345" s="251" t="s">
        <v>143</v>
      </c>
      <c r="E345" s="262" t="s">
        <v>1</v>
      </c>
      <c r="F345" s="263" t="s">
        <v>818</v>
      </c>
      <c r="G345" s="261"/>
      <c r="H345" s="264">
        <v>8.5</v>
      </c>
      <c r="I345" s="265"/>
      <c r="J345" s="261"/>
      <c r="K345" s="261"/>
      <c r="L345" s="266"/>
      <c r="M345" s="267"/>
      <c r="N345" s="268"/>
      <c r="O345" s="268"/>
      <c r="P345" s="268"/>
      <c r="Q345" s="268"/>
      <c r="R345" s="268"/>
      <c r="S345" s="268"/>
      <c r="T345" s="26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0" t="s">
        <v>143</v>
      </c>
      <c r="AU345" s="270" t="s">
        <v>151</v>
      </c>
      <c r="AV345" s="14" t="s">
        <v>89</v>
      </c>
      <c r="AW345" s="14" t="s">
        <v>34</v>
      </c>
      <c r="AX345" s="14" t="s">
        <v>87</v>
      </c>
      <c r="AY345" s="270" t="s">
        <v>134</v>
      </c>
    </row>
    <row r="346" s="2" customFormat="1" ht="16.5" customHeight="1">
      <c r="A346" s="39"/>
      <c r="B346" s="40"/>
      <c r="C346" s="236" t="s">
        <v>451</v>
      </c>
      <c r="D346" s="236" t="s">
        <v>136</v>
      </c>
      <c r="E346" s="237" t="s">
        <v>606</v>
      </c>
      <c r="F346" s="238" t="s">
        <v>607</v>
      </c>
      <c r="G346" s="239" t="s">
        <v>202</v>
      </c>
      <c r="H346" s="240">
        <v>28</v>
      </c>
      <c r="I346" s="241"/>
      <c r="J346" s="242">
        <f>ROUND(I346*H346,2)</f>
        <v>0</v>
      </c>
      <c r="K346" s="238" t="s">
        <v>140</v>
      </c>
      <c r="L346" s="45"/>
      <c r="M346" s="243" t="s">
        <v>1</v>
      </c>
      <c r="N346" s="244" t="s">
        <v>44</v>
      </c>
      <c r="O346" s="92"/>
      <c r="P346" s="245">
        <f>O346*H346</f>
        <v>0</v>
      </c>
      <c r="Q346" s="245">
        <v>0.00084000000000000003</v>
      </c>
      <c r="R346" s="245">
        <f>Q346*H346</f>
        <v>0.023519999999999999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141</v>
      </c>
      <c r="AT346" s="247" t="s">
        <v>136</v>
      </c>
      <c r="AU346" s="247" t="s">
        <v>151</v>
      </c>
      <c r="AY346" s="18" t="s">
        <v>134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87</v>
      </c>
      <c r="BK346" s="248">
        <f>ROUND(I346*H346,2)</f>
        <v>0</v>
      </c>
      <c r="BL346" s="18" t="s">
        <v>141</v>
      </c>
      <c r="BM346" s="247" t="s">
        <v>819</v>
      </c>
    </row>
    <row r="347" s="14" customFormat="1">
      <c r="A347" s="14"/>
      <c r="B347" s="260"/>
      <c r="C347" s="261"/>
      <c r="D347" s="251" t="s">
        <v>143</v>
      </c>
      <c r="E347" s="262" t="s">
        <v>1</v>
      </c>
      <c r="F347" s="263" t="s">
        <v>820</v>
      </c>
      <c r="G347" s="261"/>
      <c r="H347" s="264">
        <v>20.800000000000001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0" t="s">
        <v>143</v>
      </c>
      <c r="AU347" s="270" t="s">
        <v>151</v>
      </c>
      <c r="AV347" s="14" t="s">
        <v>89</v>
      </c>
      <c r="AW347" s="14" t="s">
        <v>34</v>
      </c>
      <c r="AX347" s="14" t="s">
        <v>79</v>
      </c>
      <c r="AY347" s="270" t="s">
        <v>134</v>
      </c>
    </row>
    <row r="348" s="14" customFormat="1">
      <c r="A348" s="14"/>
      <c r="B348" s="260"/>
      <c r="C348" s="261"/>
      <c r="D348" s="251" t="s">
        <v>143</v>
      </c>
      <c r="E348" s="262" t="s">
        <v>1</v>
      </c>
      <c r="F348" s="263" t="s">
        <v>821</v>
      </c>
      <c r="G348" s="261"/>
      <c r="H348" s="264">
        <v>7.2000000000000002</v>
      </c>
      <c r="I348" s="265"/>
      <c r="J348" s="261"/>
      <c r="K348" s="261"/>
      <c r="L348" s="266"/>
      <c r="M348" s="267"/>
      <c r="N348" s="268"/>
      <c r="O348" s="268"/>
      <c r="P348" s="268"/>
      <c r="Q348" s="268"/>
      <c r="R348" s="268"/>
      <c r="S348" s="268"/>
      <c r="T348" s="26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0" t="s">
        <v>143</v>
      </c>
      <c r="AU348" s="270" t="s">
        <v>151</v>
      </c>
      <c r="AV348" s="14" t="s">
        <v>89</v>
      </c>
      <c r="AW348" s="14" t="s">
        <v>34</v>
      </c>
      <c r="AX348" s="14" t="s">
        <v>79</v>
      </c>
      <c r="AY348" s="270" t="s">
        <v>134</v>
      </c>
    </row>
    <row r="349" s="15" customFormat="1">
      <c r="A349" s="15"/>
      <c r="B349" s="271"/>
      <c r="C349" s="272"/>
      <c r="D349" s="251" t="s">
        <v>143</v>
      </c>
      <c r="E349" s="273" t="s">
        <v>1</v>
      </c>
      <c r="F349" s="274" t="s">
        <v>157</v>
      </c>
      <c r="G349" s="272"/>
      <c r="H349" s="275">
        <v>28</v>
      </c>
      <c r="I349" s="276"/>
      <c r="J349" s="272"/>
      <c r="K349" s="272"/>
      <c r="L349" s="277"/>
      <c r="M349" s="278"/>
      <c r="N349" s="279"/>
      <c r="O349" s="279"/>
      <c r="P349" s="279"/>
      <c r="Q349" s="279"/>
      <c r="R349" s="279"/>
      <c r="S349" s="279"/>
      <c r="T349" s="28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81" t="s">
        <v>143</v>
      </c>
      <c r="AU349" s="281" t="s">
        <v>151</v>
      </c>
      <c r="AV349" s="15" t="s">
        <v>141</v>
      </c>
      <c r="AW349" s="15" t="s">
        <v>34</v>
      </c>
      <c r="AX349" s="15" t="s">
        <v>87</v>
      </c>
      <c r="AY349" s="281" t="s">
        <v>134</v>
      </c>
    </row>
    <row r="350" s="2" customFormat="1" ht="16.5" customHeight="1">
      <c r="A350" s="39"/>
      <c r="B350" s="40"/>
      <c r="C350" s="236" t="s">
        <v>458</v>
      </c>
      <c r="D350" s="236" t="s">
        <v>136</v>
      </c>
      <c r="E350" s="237" t="s">
        <v>613</v>
      </c>
      <c r="F350" s="238" t="s">
        <v>614</v>
      </c>
      <c r="G350" s="239" t="s">
        <v>202</v>
      </c>
      <c r="H350" s="240">
        <v>28</v>
      </c>
      <c r="I350" s="241"/>
      <c r="J350" s="242">
        <f>ROUND(I350*H350,2)</f>
        <v>0</v>
      </c>
      <c r="K350" s="238" t="s">
        <v>140</v>
      </c>
      <c r="L350" s="45"/>
      <c r="M350" s="243" t="s">
        <v>1</v>
      </c>
      <c r="N350" s="244" t="s">
        <v>44</v>
      </c>
      <c r="O350" s="92"/>
      <c r="P350" s="245">
        <f>O350*H350</f>
        <v>0</v>
      </c>
      <c r="Q350" s="245">
        <v>0</v>
      </c>
      <c r="R350" s="245">
        <f>Q350*H350</f>
        <v>0</v>
      </c>
      <c r="S350" s="245">
        <v>0</v>
      </c>
      <c r="T350" s="24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7" t="s">
        <v>141</v>
      </c>
      <c r="AT350" s="247" t="s">
        <v>136</v>
      </c>
      <c r="AU350" s="247" t="s">
        <v>151</v>
      </c>
      <c r="AY350" s="18" t="s">
        <v>134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8" t="s">
        <v>87</v>
      </c>
      <c r="BK350" s="248">
        <f>ROUND(I350*H350,2)</f>
        <v>0</v>
      </c>
      <c r="BL350" s="18" t="s">
        <v>141</v>
      </c>
      <c r="BM350" s="247" t="s">
        <v>822</v>
      </c>
    </row>
    <row r="351" s="2" customFormat="1" ht="16.5" customHeight="1">
      <c r="A351" s="39"/>
      <c r="B351" s="40"/>
      <c r="C351" s="236" t="s">
        <v>464</v>
      </c>
      <c r="D351" s="236" t="s">
        <v>136</v>
      </c>
      <c r="E351" s="237" t="s">
        <v>616</v>
      </c>
      <c r="F351" s="238" t="s">
        <v>617</v>
      </c>
      <c r="G351" s="239" t="s">
        <v>139</v>
      </c>
      <c r="H351" s="240">
        <v>1.5</v>
      </c>
      <c r="I351" s="241"/>
      <c r="J351" s="242">
        <f>ROUND(I351*H351,2)</f>
        <v>0</v>
      </c>
      <c r="K351" s="238" t="s">
        <v>140</v>
      </c>
      <c r="L351" s="45"/>
      <c r="M351" s="243" t="s">
        <v>1</v>
      </c>
      <c r="N351" s="244" t="s">
        <v>44</v>
      </c>
      <c r="O351" s="92"/>
      <c r="P351" s="245">
        <f>O351*H351</f>
        <v>0</v>
      </c>
      <c r="Q351" s="245">
        <v>0</v>
      </c>
      <c r="R351" s="245">
        <f>Q351*H351</f>
        <v>0</v>
      </c>
      <c r="S351" s="245">
        <v>0</v>
      </c>
      <c r="T351" s="246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7" t="s">
        <v>141</v>
      </c>
      <c r="AT351" s="247" t="s">
        <v>136</v>
      </c>
      <c r="AU351" s="247" t="s">
        <v>151</v>
      </c>
      <c r="AY351" s="18" t="s">
        <v>134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18" t="s">
        <v>87</v>
      </c>
      <c r="BK351" s="248">
        <f>ROUND(I351*H351,2)</f>
        <v>0</v>
      </c>
      <c r="BL351" s="18" t="s">
        <v>141</v>
      </c>
      <c r="BM351" s="247" t="s">
        <v>823</v>
      </c>
    </row>
    <row r="352" s="2" customFormat="1" ht="16.5" customHeight="1">
      <c r="A352" s="39"/>
      <c r="B352" s="40"/>
      <c r="C352" s="236" t="s">
        <v>470</v>
      </c>
      <c r="D352" s="236" t="s">
        <v>136</v>
      </c>
      <c r="E352" s="237" t="s">
        <v>824</v>
      </c>
      <c r="F352" s="238" t="s">
        <v>825</v>
      </c>
      <c r="G352" s="239" t="s">
        <v>346</v>
      </c>
      <c r="H352" s="240">
        <v>1.1000000000000001</v>
      </c>
      <c r="I352" s="241"/>
      <c r="J352" s="242">
        <f>ROUND(I352*H352,2)</f>
        <v>0</v>
      </c>
      <c r="K352" s="238" t="s">
        <v>140</v>
      </c>
      <c r="L352" s="45"/>
      <c r="M352" s="243" t="s">
        <v>1</v>
      </c>
      <c r="N352" s="244" t="s">
        <v>44</v>
      </c>
      <c r="O352" s="92"/>
      <c r="P352" s="245">
        <f>O352*H352</f>
        <v>0</v>
      </c>
      <c r="Q352" s="245">
        <v>0.036900000000000002</v>
      </c>
      <c r="R352" s="245">
        <f>Q352*H352</f>
        <v>0.040590000000000008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141</v>
      </c>
      <c r="AT352" s="247" t="s">
        <v>136</v>
      </c>
      <c r="AU352" s="247" t="s">
        <v>151</v>
      </c>
      <c r="AY352" s="18" t="s">
        <v>134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87</v>
      </c>
      <c r="BK352" s="248">
        <f>ROUND(I352*H352,2)</f>
        <v>0</v>
      </c>
      <c r="BL352" s="18" t="s">
        <v>141</v>
      </c>
      <c r="BM352" s="247" t="s">
        <v>826</v>
      </c>
    </row>
    <row r="353" s="2" customFormat="1" ht="16.5" customHeight="1">
      <c r="A353" s="39"/>
      <c r="B353" s="40"/>
      <c r="C353" s="236" t="s">
        <v>473</v>
      </c>
      <c r="D353" s="236" t="s">
        <v>136</v>
      </c>
      <c r="E353" s="237" t="s">
        <v>625</v>
      </c>
      <c r="F353" s="238" t="s">
        <v>626</v>
      </c>
      <c r="G353" s="239" t="s">
        <v>139</v>
      </c>
      <c r="H353" s="240">
        <v>17.050000000000001</v>
      </c>
      <c r="I353" s="241"/>
      <c r="J353" s="242">
        <f>ROUND(I353*H353,2)</f>
        <v>0</v>
      </c>
      <c r="K353" s="238" t="s">
        <v>140</v>
      </c>
      <c r="L353" s="45"/>
      <c r="M353" s="243" t="s">
        <v>1</v>
      </c>
      <c r="N353" s="244" t="s">
        <v>44</v>
      </c>
      <c r="O353" s="92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141</v>
      </c>
      <c r="AT353" s="247" t="s">
        <v>136</v>
      </c>
      <c r="AU353" s="247" t="s">
        <v>151</v>
      </c>
      <c r="AY353" s="18" t="s">
        <v>134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87</v>
      </c>
      <c r="BK353" s="248">
        <f>ROUND(I353*H353,2)</f>
        <v>0</v>
      </c>
      <c r="BL353" s="18" t="s">
        <v>141</v>
      </c>
      <c r="BM353" s="247" t="s">
        <v>827</v>
      </c>
    </row>
    <row r="354" s="13" customFormat="1">
      <c r="A354" s="13"/>
      <c r="B354" s="249"/>
      <c r="C354" s="250"/>
      <c r="D354" s="251" t="s">
        <v>143</v>
      </c>
      <c r="E354" s="252" t="s">
        <v>1</v>
      </c>
      <c r="F354" s="253" t="s">
        <v>604</v>
      </c>
      <c r="G354" s="250"/>
      <c r="H354" s="252" t="s">
        <v>1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9" t="s">
        <v>143</v>
      </c>
      <c r="AU354" s="259" t="s">
        <v>151</v>
      </c>
      <c r="AV354" s="13" t="s">
        <v>87</v>
      </c>
      <c r="AW354" s="13" t="s">
        <v>34</v>
      </c>
      <c r="AX354" s="13" t="s">
        <v>79</v>
      </c>
      <c r="AY354" s="259" t="s">
        <v>134</v>
      </c>
    </row>
    <row r="355" s="14" customFormat="1">
      <c r="A355" s="14"/>
      <c r="B355" s="260"/>
      <c r="C355" s="261"/>
      <c r="D355" s="251" t="s">
        <v>143</v>
      </c>
      <c r="E355" s="262" t="s">
        <v>1</v>
      </c>
      <c r="F355" s="263" t="s">
        <v>828</v>
      </c>
      <c r="G355" s="261"/>
      <c r="H355" s="264">
        <v>17.050000000000001</v>
      </c>
      <c r="I355" s="265"/>
      <c r="J355" s="261"/>
      <c r="K355" s="261"/>
      <c r="L355" s="266"/>
      <c r="M355" s="267"/>
      <c r="N355" s="268"/>
      <c r="O355" s="268"/>
      <c r="P355" s="268"/>
      <c r="Q355" s="268"/>
      <c r="R355" s="268"/>
      <c r="S355" s="268"/>
      <c r="T355" s="26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0" t="s">
        <v>143</v>
      </c>
      <c r="AU355" s="270" t="s">
        <v>151</v>
      </c>
      <c r="AV355" s="14" t="s">
        <v>89</v>
      </c>
      <c r="AW355" s="14" t="s">
        <v>34</v>
      </c>
      <c r="AX355" s="14" t="s">
        <v>87</v>
      </c>
      <c r="AY355" s="270" t="s">
        <v>134</v>
      </c>
    </row>
    <row r="356" s="2" customFormat="1" ht="16.5" customHeight="1">
      <c r="A356" s="39"/>
      <c r="B356" s="40"/>
      <c r="C356" s="236" t="s">
        <v>479</v>
      </c>
      <c r="D356" s="236" t="s">
        <v>136</v>
      </c>
      <c r="E356" s="237" t="s">
        <v>629</v>
      </c>
      <c r="F356" s="238" t="s">
        <v>630</v>
      </c>
      <c r="G356" s="239" t="s">
        <v>139</v>
      </c>
      <c r="H356" s="240">
        <v>3.6000000000000001</v>
      </c>
      <c r="I356" s="241"/>
      <c r="J356" s="242">
        <f>ROUND(I356*H356,2)</f>
        <v>0</v>
      </c>
      <c r="K356" s="238" t="s">
        <v>140</v>
      </c>
      <c r="L356" s="45"/>
      <c r="M356" s="243" t="s">
        <v>1</v>
      </c>
      <c r="N356" s="244" t="s">
        <v>44</v>
      </c>
      <c r="O356" s="92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7" t="s">
        <v>141</v>
      </c>
      <c r="AT356" s="247" t="s">
        <v>136</v>
      </c>
      <c r="AU356" s="247" t="s">
        <v>151</v>
      </c>
      <c r="AY356" s="18" t="s">
        <v>134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8" t="s">
        <v>87</v>
      </c>
      <c r="BK356" s="248">
        <f>ROUND(I356*H356,2)</f>
        <v>0</v>
      </c>
      <c r="BL356" s="18" t="s">
        <v>141</v>
      </c>
      <c r="BM356" s="247" t="s">
        <v>829</v>
      </c>
    </row>
    <row r="357" s="13" customFormat="1">
      <c r="A357" s="13"/>
      <c r="B357" s="249"/>
      <c r="C357" s="250"/>
      <c r="D357" s="251" t="s">
        <v>143</v>
      </c>
      <c r="E357" s="252" t="s">
        <v>1</v>
      </c>
      <c r="F357" s="253" t="s">
        <v>632</v>
      </c>
      <c r="G357" s="250"/>
      <c r="H357" s="252" t="s">
        <v>1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9" t="s">
        <v>143</v>
      </c>
      <c r="AU357" s="259" t="s">
        <v>151</v>
      </c>
      <c r="AV357" s="13" t="s">
        <v>87</v>
      </c>
      <c r="AW357" s="13" t="s">
        <v>34</v>
      </c>
      <c r="AX357" s="13" t="s">
        <v>79</v>
      </c>
      <c r="AY357" s="259" t="s">
        <v>134</v>
      </c>
    </row>
    <row r="358" s="13" customFormat="1">
      <c r="A358" s="13"/>
      <c r="B358" s="249"/>
      <c r="C358" s="250"/>
      <c r="D358" s="251" t="s">
        <v>143</v>
      </c>
      <c r="E358" s="252" t="s">
        <v>1</v>
      </c>
      <c r="F358" s="253" t="s">
        <v>830</v>
      </c>
      <c r="G358" s="250"/>
      <c r="H358" s="252" t="s">
        <v>1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9" t="s">
        <v>143</v>
      </c>
      <c r="AU358" s="259" t="s">
        <v>151</v>
      </c>
      <c r="AV358" s="13" t="s">
        <v>87</v>
      </c>
      <c r="AW358" s="13" t="s">
        <v>34</v>
      </c>
      <c r="AX358" s="13" t="s">
        <v>79</v>
      </c>
      <c r="AY358" s="259" t="s">
        <v>134</v>
      </c>
    </row>
    <row r="359" s="14" customFormat="1">
      <c r="A359" s="14"/>
      <c r="B359" s="260"/>
      <c r="C359" s="261"/>
      <c r="D359" s="251" t="s">
        <v>143</v>
      </c>
      <c r="E359" s="262" t="s">
        <v>1</v>
      </c>
      <c r="F359" s="263" t="s">
        <v>831</v>
      </c>
      <c r="G359" s="261"/>
      <c r="H359" s="264">
        <v>3.6000000000000001</v>
      </c>
      <c r="I359" s="265"/>
      <c r="J359" s="261"/>
      <c r="K359" s="261"/>
      <c r="L359" s="266"/>
      <c r="M359" s="267"/>
      <c r="N359" s="268"/>
      <c r="O359" s="268"/>
      <c r="P359" s="268"/>
      <c r="Q359" s="268"/>
      <c r="R359" s="268"/>
      <c r="S359" s="268"/>
      <c r="T359" s="26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0" t="s">
        <v>143</v>
      </c>
      <c r="AU359" s="270" t="s">
        <v>151</v>
      </c>
      <c r="AV359" s="14" t="s">
        <v>89</v>
      </c>
      <c r="AW359" s="14" t="s">
        <v>34</v>
      </c>
      <c r="AX359" s="14" t="s">
        <v>87</v>
      </c>
      <c r="AY359" s="270" t="s">
        <v>134</v>
      </c>
    </row>
    <row r="360" s="2" customFormat="1" ht="16.5" customHeight="1">
      <c r="A360" s="39"/>
      <c r="B360" s="40"/>
      <c r="C360" s="282" t="s">
        <v>483</v>
      </c>
      <c r="D360" s="282" t="s">
        <v>207</v>
      </c>
      <c r="E360" s="283" t="s">
        <v>642</v>
      </c>
      <c r="F360" s="284" t="s">
        <v>643</v>
      </c>
      <c r="G360" s="285" t="s">
        <v>196</v>
      </c>
      <c r="H360" s="286">
        <v>7.2000000000000002</v>
      </c>
      <c r="I360" s="287"/>
      <c r="J360" s="288">
        <f>ROUND(I360*H360,2)</f>
        <v>0</v>
      </c>
      <c r="K360" s="284" t="s">
        <v>644</v>
      </c>
      <c r="L360" s="289"/>
      <c r="M360" s="290" t="s">
        <v>1</v>
      </c>
      <c r="N360" s="291" t="s">
        <v>44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180</v>
      </c>
      <c r="AT360" s="247" t="s">
        <v>207</v>
      </c>
      <c r="AU360" s="247" t="s">
        <v>151</v>
      </c>
      <c r="AY360" s="18" t="s">
        <v>134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87</v>
      </c>
      <c r="BK360" s="248">
        <f>ROUND(I360*H360,2)</f>
        <v>0</v>
      </c>
      <c r="BL360" s="18" t="s">
        <v>141</v>
      </c>
      <c r="BM360" s="247" t="s">
        <v>832</v>
      </c>
    </row>
    <row r="361" s="13" customFormat="1">
      <c r="A361" s="13"/>
      <c r="B361" s="249"/>
      <c r="C361" s="250"/>
      <c r="D361" s="251" t="s">
        <v>143</v>
      </c>
      <c r="E361" s="252" t="s">
        <v>1</v>
      </c>
      <c r="F361" s="253" t="s">
        <v>646</v>
      </c>
      <c r="G361" s="250"/>
      <c r="H361" s="252" t="s">
        <v>1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9" t="s">
        <v>143</v>
      </c>
      <c r="AU361" s="259" t="s">
        <v>151</v>
      </c>
      <c r="AV361" s="13" t="s">
        <v>87</v>
      </c>
      <c r="AW361" s="13" t="s">
        <v>34</v>
      </c>
      <c r="AX361" s="13" t="s">
        <v>79</v>
      </c>
      <c r="AY361" s="259" t="s">
        <v>134</v>
      </c>
    </row>
    <row r="362" s="13" customFormat="1">
      <c r="A362" s="13"/>
      <c r="B362" s="249"/>
      <c r="C362" s="250"/>
      <c r="D362" s="251" t="s">
        <v>143</v>
      </c>
      <c r="E362" s="252" t="s">
        <v>1</v>
      </c>
      <c r="F362" s="253" t="s">
        <v>647</v>
      </c>
      <c r="G362" s="250"/>
      <c r="H362" s="252" t="s">
        <v>1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9" t="s">
        <v>143</v>
      </c>
      <c r="AU362" s="259" t="s">
        <v>151</v>
      </c>
      <c r="AV362" s="13" t="s">
        <v>87</v>
      </c>
      <c r="AW362" s="13" t="s">
        <v>34</v>
      </c>
      <c r="AX362" s="13" t="s">
        <v>79</v>
      </c>
      <c r="AY362" s="259" t="s">
        <v>134</v>
      </c>
    </row>
    <row r="363" s="14" customFormat="1">
      <c r="A363" s="14"/>
      <c r="B363" s="260"/>
      <c r="C363" s="261"/>
      <c r="D363" s="251" t="s">
        <v>143</v>
      </c>
      <c r="E363" s="262" t="s">
        <v>1</v>
      </c>
      <c r="F363" s="263" t="s">
        <v>833</v>
      </c>
      <c r="G363" s="261"/>
      <c r="H363" s="264">
        <v>7.2000000000000002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0" t="s">
        <v>143</v>
      </c>
      <c r="AU363" s="270" t="s">
        <v>151</v>
      </c>
      <c r="AV363" s="14" t="s">
        <v>89</v>
      </c>
      <c r="AW363" s="14" t="s">
        <v>34</v>
      </c>
      <c r="AX363" s="14" t="s">
        <v>87</v>
      </c>
      <c r="AY363" s="270" t="s">
        <v>134</v>
      </c>
    </row>
    <row r="364" s="2" customFormat="1" ht="16.5" customHeight="1">
      <c r="A364" s="39"/>
      <c r="B364" s="40"/>
      <c r="C364" s="236" t="s">
        <v>487</v>
      </c>
      <c r="D364" s="236" t="s">
        <v>136</v>
      </c>
      <c r="E364" s="237" t="s">
        <v>834</v>
      </c>
      <c r="F364" s="238" t="s">
        <v>835</v>
      </c>
      <c r="G364" s="239" t="s">
        <v>139</v>
      </c>
      <c r="H364" s="240">
        <v>3</v>
      </c>
      <c r="I364" s="241"/>
      <c r="J364" s="242">
        <f>ROUND(I364*H364,2)</f>
        <v>0</v>
      </c>
      <c r="K364" s="238" t="s">
        <v>140</v>
      </c>
      <c r="L364" s="45"/>
      <c r="M364" s="243" t="s">
        <v>1</v>
      </c>
      <c r="N364" s="244" t="s">
        <v>44</v>
      </c>
      <c r="O364" s="92"/>
      <c r="P364" s="245">
        <f>O364*H364</f>
        <v>0</v>
      </c>
      <c r="Q364" s="245">
        <v>0</v>
      </c>
      <c r="R364" s="245">
        <f>Q364*H364</f>
        <v>0</v>
      </c>
      <c r="S364" s="245">
        <v>0</v>
      </c>
      <c r="T364" s="24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7" t="s">
        <v>141</v>
      </c>
      <c r="AT364" s="247" t="s">
        <v>136</v>
      </c>
      <c r="AU364" s="247" t="s">
        <v>151</v>
      </c>
      <c r="AY364" s="18" t="s">
        <v>134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8" t="s">
        <v>87</v>
      </c>
      <c r="BK364" s="248">
        <f>ROUND(I364*H364,2)</f>
        <v>0</v>
      </c>
      <c r="BL364" s="18" t="s">
        <v>141</v>
      </c>
      <c r="BM364" s="247" t="s">
        <v>836</v>
      </c>
    </row>
    <row r="365" s="13" customFormat="1">
      <c r="A365" s="13"/>
      <c r="B365" s="249"/>
      <c r="C365" s="250"/>
      <c r="D365" s="251" t="s">
        <v>143</v>
      </c>
      <c r="E365" s="252" t="s">
        <v>1</v>
      </c>
      <c r="F365" s="253" t="s">
        <v>837</v>
      </c>
      <c r="G365" s="250"/>
      <c r="H365" s="252" t="s">
        <v>1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9" t="s">
        <v>143</v>
      </c>
      <c r="AU365" s="259" t="s">
        <v>151</v>
      </c>
      <c r="AV365" s="13" t="s">
        <v>87</v>
      </c>
      <c r="AW365" s="13" t="s">
        <v>34</v>
      </c>
      <c r="AX365" s="13" t="s">
        <v>79</v>
      </c>
      <c r="AY365" s="259" t="s">
        <v>134</v>
      </c>
    </row>
    <row r="366" s="14" customFormat="1">
      <c r="A366" s="14"/>
      <c r="B366" s="260"/>
      <c r="C366" s="261"/>
      <c r="D366" s="251" t="s">
        <v>143</v>
      </c>
      <c r="E366" s="262" t="s">
        <v>1</v>
      </c>
      <c r="F366" s="263" t="s">
        <v>838</v>
      </c>
      <c r="G366" s="261"/>
      <c r="H366" s="264">
        <v>2.871</v>
      </c>
      <c r="I366" s="265"/>
      <c r="J366" s="261"/>
      <c r="K366" s="261"/>
      <c r="L366" s="266"/>
      <c r="M366" s="267"/>
      <c r="N366" s="268"/>
      <c r="O366" s="268"/>
      <c r="P366" s="268"/>
      <c r="Q366" s="268"/>
      <c r="R366" s="268"/>
      <c r="S366" s="268"/>
      <c r="T366" s="26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0" t="s">
        <v>143</v>
      </c>
      <c r="AU366" s="270" t="s">
        <v>151</v>
      </c>
      <c r="AV366" s="14" t="s">
        <v>89</v>
      </c>
      <c r="AW366" s="14" t="s">
        <v>34</v>
      </c>
      <c r="AX366" s="14" t="s">
        <v>79</v>
      </c>
      <c r="AY366" s="270" t="s">
        <v>134</v>
      </c>
    </row>
    <row r="367" s="14" customFormat="1">
      <c r="A367" s="14"/>
      <c r="B367" s="260"/>
      <c r="C367" s="261"/>
      <c r="D367" s="251" t="s">
        <v>143</v>
      </c>
      <c r="E367" s="262" t="s">
        <v>1</v>
      </c>
      <c r="F367" s="263" t="s">
        <v>839</v>
      </c>
      <c r="G367" s="261"/>
      <c r="H367" s="264">
        <v>0.129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143</v>
      </c>
      <c r="AU367" s="270" t="s">
        <v>151</v>
      </c>
      <c r="AV367" s="14" t="s">
        <v>89</v>
      </c>
      <c r="AW367" s="14" t="s">
        <v>34</v>
      </c>
      <c r="AX367" s="14" t="s">
        <v>79</v>
      </c>
      <c r="AY367" s="270" t="s">
        <v>134</v>
      </c>
    </row>
    <row r="368" s="15" customFormat="1">
      <c r="A368" s="15"/>
      <c r="B368" s="271"/>
      <c r="C368" s="272"/>
      <c r="D368" s="251" t="s">
        <v>143</v>
      </c>
      <c r="E368" s="273" t="s">
        <v>1</v>
      </c>
      <c r="F368" s="274" t="s">
        <v>157</v>
      </c>
      <c r="G368" s="272"/>
      <c r="H368" s="275">
        <v>3</v>
      </c>
      <c r="I368" s="276"/>
      <c r="J368" s="272"/>
      <c r="K368" s="272"/>
      <c r="L368" s="277"/>
      <c r="M368" s="278"/>
      <c r="N368" s="279"/>
      <c r="O368" s="279"/>
      <c r="P368" s="279"/>
      <c r="Q368" s="279"/>
      <c r="R368" s="279"/>
      <c r="S368" s="279"/>
      <c r="T368" s="28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81" t="s">
        <v>143</v>
      </c>
      <c r="AU368" s="281" t="s">
        <v>151</v>
      </c>
      <c r="AV368" s="15" t="s">
        <v>141</v>
      </c>
      <c r="AW368" s="15" t="s">
        <v>34</v>
      </c>
      <c r="AX368" s="15" t="s">
        <v>87</v>
      </c>
      <c r="AY368" s="281" t="s">
        <v>134</v>
      </c>
    </row>
    <row r="369" s="2" customFormat="1" ht="16.5" customHeight="1">
      <c r="A369" s="39"/>
      <c r="B369" s="40"/>
      <c r="C369" s="236" t="s">
        <v>494</v>
      </c>
      <c r="D369" s="236" t="s">
        <v>136</v>
      </c>
      <c r="E369" s="237" t="s">
        <v>840</v>
      </c>
      <c r="F369" s="238" t="s">
        <v>841</v>
      </c>
      <c r="G369" s="239" t="s">
        <v>139</v>
      </c>
      <c r="H369" s="240">
        <v>3</v>
      </c>
      <c r="I369" s="241"/>
      <c r="J369" s="242">
        <f>ROUND(I369*H369,2)</f>
        <v>0</v>
      </c>
      <c r="K369" s="238" t="s">
        <v>140</v>
      </c>
      <c r="L369" s="45"/>
      <c r="M369" s="243" t="s">
        <v>1</v>
      </c>
      <c r="N369" s="244" t="s">
        <v>44</v>
      </c>
      <c r="O369" s="92"/>
      <c r="P369" s="245">
        <f>O369*H369</f>
        <v>0</v>
      </c>
      <c r="Q369" s="245">
        <v>0</v>
      </c>
      <c r="R369" s="245">
        <f>Q369*H369</f>
        <v>0</v>
      </c>
      <c r="S369" s="245">
        <v>0</v>
      </c>
      <c r="T369" s="24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7" t="s">
        <v>141</v>
      </c>
      <c r="AT369" s="247" t="s">
        <v>136</v>
      </c>
      <c r="AU369" s="247" t="s">
        <v>151</v>
      </c>
      <c r="AY369" s="18" t="s">
        <v>134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8" t="s">
        <v>87</v>
      </c>
      <c r="BK369" s="248">
        <f>ROUND(I369*H369,2)</f>
        <v>0</v>
      </c>
      <c r="BL369" s="18" t="s">
        <v>141</v>
      </c>
      <c r="BM369" s="247" t="s">
        <v>842</v>
      </c>
    </row>
    <row r="370" s="2" customFormat="1" ht="16.5" customHeight="1">
      <c r="A370" s="39"/>
      <c r="B370" s="40"/>
      <c r="C370" s="236" t="s">
        <v>500</v>
      </c>
      <c r="D370" s="236" t="s">
        <v>136</v>
      </c>
      <c r="E370" s="237" t="s">
        <v>175</v>
      </c>
      <c r="F370" s="238" t="s">
        <v>176</v>
      </c>
      <c r="G370" s="239" t="s">
        <v>139</v>
      </c>
      <c r="H370" s="240">
        <v>7.4000000000000004</v>
      </c>
      <c r="I370" s="241"/>
      <c r="J370" s="242">
        <f>ROUND(I370*H370,2)</f>
        <v>0</v>
      </c>
      <c r="K370" s="238" t="s">
        <v>140</v>
      </c>
      <c r="L370" s="45"/>
      <c r="M370" s="243" t="s">
        <v>1</v>
      </c>
      <c r="N370" s="244" t="s">
        <v>44</v>
      </c>
      <c r="O370" s="92"/>
      <c r="P370" s="245">
        <f>O370*H370</f>
        <v>0</v>
      </c>
      <c r="Q370" s="245">
        <v>0</v>
      </c>
      <c r="R370" s="245">
        <f>Q370*H370</f>
        <v>0</v>
      </c>
      <c r="S370" s="245">
        <v>0</v>
      </c>
      <c r="T370" s="24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7" t="s">
        <v>141</v>
      </c>
      <c r="AT370" s="247" t="s">
        <v>136</v>
      </c>
      <c r="AU370" s="247" t="s">
        <v>151</v>
      </c>
      <c r="AY370" s="18" t="s">
        <v>134</v>
      </c>
      <c r="BE370" s="248">
        <f>IF(N370="základní",J370,0)</f>
        <v>0</v>
      </c>
      <c r="BF370" s="248">
        <f>IF(N370="snížená",J370,0)</f>
        <v>0</v>
      </c>
      <c r="BG370" s="248">
        <f>IF(N370="zákl. přenesená",J370,0)</f>
        <v>0</v>
      </c>
      <c r="BH370" s="248">
        <f>IF(N370="sníž. přenesená",J370,0)</f>
        <v>0</v>
      </c>
      <c r="BI370" s="248">
        <f>IF(N370="nulová",J370,0)</f>
        <v>0</v>
      </c>
      <c r="BJ370" s="18" t="s">
        <v>87</v>
      </c>
      <c r="BK370" s="248">
        <f>ROUND(I370*H370,2)</f>
        <v>0</v>
      </c>
      <c r="BL370" s="18" t="s">
        <v>141</v>
      </c>
      <c r="BM370" s="247" t="s">
        <v>843</v>
      </c>
    </row>
    <row r="371" s="13" customFormat="1">
      <c r="A371" s="13"/>
      <c r="B371" s="249"/>
      <c r="C371" s="250"/>
      <c r="D371" s="251" t="s">
        <v>143</v>
      </c>
      <c r="E371" s="252" t="s">
        <v>1</v>
      </c>
      <c r="F371" s="253" t="s">
        <v>650</v>
      </c>
      <c r="G371" s="250"/>
      <c r="H371" s="252" t="s">
        <v>1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9" t="s">
        <v>143</v>
      </c>
      <c r="AU371" s="259" t="s">
        <v>151</v>
      </c>
      <c r="AV371" s="13" t="s">
        <v>87</v>
      </c>
      <c r="AW371" s="13" t="s">
        <v>34</v>
      </c>
      <c r="AX371" s="13" t="s">
        <v>79</v>
      </c>
      <c r="AY371" s="259" t="s">
        <v>134</v>
      </c>
    </row>
    <row r="372" s="13" customFormat="1">
      <c r="A372" s="13"/>
      <c r="B372" s="249"/>
      <c r="C372" s="250"/>
      <c r="D372" s="251" t="s">
        <v>143</v>
      </c>
      <c r="E372" s="252" t="s">
        <v>1</v>
      </c>
      <c r="F372" s="253" t="s">
        <v>651</v>
      </c>
      <c r="G372" s="250"/>
      <c r="H372" s="252" t="s">
        <v>1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9" t="s">
        <v>143</v>
      </c>
      <c r="AU372" s="259" t="s">
        <v>151</v>
      </c>
      <c r="AV372" s="13" t="s">
        <v>87</v>
      </c>
      <c r="AW372" s="13" t="s">
        <v>34</v>
      </c>
      <c r="AX372" s="13" t="s">
        <v>79</v>
      </c>
      <c r="AY372" s="259" t="s">
        <v>134</v>
      </c>
    </row>
    <row r="373" s="14" customFormat="1">
      <c r="A373" s="14"/>
      <c r="B373" s="260"/>
      <c r="C373" s="261"/>
      <c r="D373" s="251" t="s">
        <v>143</v>
      </c>
      <c r="E373" s="262" t="s">
        <v>1</v>
      </c>
      <c r="F373" s="263" t="s">
        <v>828</v>
      </c>
      <c r="G373" s="261"/>
      <c r="H373" s="264">
        <v>17.050000000000001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143</v>
      </c>
      <c r="AU373" s="270" t="s">
        <v>151</v>
      </c>
      <c r="AV373" s="14" t="s">
        <v>89</v>
      </c>
      <c r="AW373" s="14" t="s">
        <v>34</v>
      </c>
      <c r="AX373" s="14" t="s">
        <v>79</v>
      </c>
      <c r="AY373" s="270" t="s">
        <v>134</v>
      </c>
    </row>
    <row r="374" s="13" customFormat="1">
      <c r="A374" s="13"/>
      <c r="B374" s="249"/>
      <c r="C374" s="250"/>
      <c r="D374" s="251" t="s">
        <v>143</v>
      </c>
      <c r="E374" s="252" t="s">
        <v>1</v>
      </c>
      <c r="F374" s="253" t="s">
        <v>844</v>
      </c>
      <c r="G374" s="250"/>
      <c r="H374" s="252" t="s">
        <v>1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9" t="s">
        <v>143</v>
      </c>
      <c r="AU374" s="259" t="s">
        <v>151</v>
      </c>
      <c r="AV374" s="13" t="s">
        <v>87</v>
      </c>
      <c r="AW374" s="13" t="s">
        <v>34</v>
      </c>
      <c r="AX374" s="13" t="s">
        <v>79</v>
      </c>
      <c r="AY374" s="259" t="s">
        <v>134</v>
      </c>
    </row>
    <row r="375" s="14" customFormat="1">
      <c r="A375" s="14"/>
      <c r="B375" s="260"/>
      <c r="C375" s="261"/>
      <c r="D375" s="251" t="s">
        <v>143</v>
      </c>
      <c r="E375" s="262" t="s">
        <v>1</v>
      </c>
      <c r="F375" s="263" t="s">
        <v>845</v>
      </c>
      <c r="G375" s="261"/>
      <c r="H375" s="264">
        <v>-3.6000000000000001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0" t="s">
        <v>143</v>
      </c>
      <c r="AU375" s="270" t="s">
        <v>151</v>
      </c>
      <c r="AV375" s="14" t="s">
        <v>89</v>
      </c>
      <c r="AW375" s="14" t="s">
        <v>34</v>
      </c>
      <c r="AX375" s="14" t="s">
        <v>79</v>
      </c>
      <c r="AY375" s="270" t="s">
        <v>134</v>
      </c>
    </row>
    <row r="376" s="13" customFormat="1">
      <c r="A376" s="13"/>
      <c r="B376" s="249"/>
      <c r="C376" s="250"/>
      <c r="D376" s="251" t="s">
        <v>143</v>
      </c>
      <c r="E376" s="252" t="s">
        <v>1</v>
      </c>
      <c r="F376" s="253" t="s">
        <v>846</v>
      </c>
      <c r="G376" s="250"/>
      <c r="H376" s="252" t="s">
        <v>1</v>
      </c>
      <c r="I376" s="254"/>
      <c r="J376" s="250"/>
      <c r="K376" s="250"/>
      <c r="L376" s="255"/>
      <c r="M376" s="256"/>
      <c r="N376" s="257"/>
      <c r="O376" s="257"/>
      <c r="P376" s="257"/>
      <c r="Q376" s="257"/>
      <c r="R376" s="257"/>
      <c r="S376" s="257"/>
      <c r="T376" s="25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9" t="s">
        <v>143</v>
      </c>
      <c r="AU376" s="259" t="s">
        <v>151</v>
      </c>
      <c r="AV376" s="13" t="s">
        <v>87</v>
      </c>
      <c r="AW376" s="13" t="s">
        <v>34</v>
      </c>
      <c r="AX376" s="13" t="s">
        <v>79</v>
      </c>
      <c r="AY376" s="259" t="s">
        <v>134</v>
      </c>
    </row>
    <row r="377" s="14" customFormat="1">
      <c r="A377" s="14"/>
      <c r="B377" s="260"/>
      <c r="C377" s="261"/>
      <c r="D377" s="251" t="s">
        <v>143</v>
      </c>
      <c r="E377" s="262" t="s">
        <v>1</v>
      </c>
      <c r="F377" s="263" t="s">
        <v>655</v>
      </c>
      <c r="G377" s="261"/>
      <c r="H377" s="264">
        <v>-3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0" t="s">
        <v>143</v>
      </c>
      <c r="AU377" s="270" t="s">
        <v>151</v>
      </c>
      <c r="AV377" s="14" t="s">
        <v>89</v>
      </c>
      <c r="AW377" s="14" t="s">
        <v>34</v>
      </c>
      <c r="AX377" s="14" t="s">
        <v>79</v>
      </c>
      <c r="AY377" s="270" t="s">
        <v>134</v>
      </c>
    </row>
    <row r="378" s="13" customFormat="1">
      <c r="A378" s="13"/>
      <c r="B378" s="249"/>
      <c r="C378" s="250"/>
      <c r="D378" s="251" t="s">
        <v>143</v>
      </c>
      <c r="E378" s="252" t="s">
        <v>1</v>
      </c>
      <c r="F378" s="253" t="s">
        <v>654</v>
      </c>
      <c r="G378" s="250"/>
      <c r="H378" s="252" t="s">
        <v>1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9" t="s">
        <v>143</v>
      </c>
      <c r="AU378" s="259" t="s">
        <v>151</v>
      </c>
      <c r="AV378" s="13" t="s">
        <v>87</v>
      </c>
      <c r="AW378" s="13" t="s">
        <v>34</v>
      </c>
      <c r="AX378" s="13" t="s">
        <v>79</v>
      </c>
      <c r="AY378" s="259" t="s">
        <v>134</v>
      </c>
    </row>
    <row r="379" s="14" customFormat="1">
      <c r="A379" s="14"/>
      <c r="B379" s="260"/>
      <c r="C379" s="261"/>
      <c r="D379" s="251" t="s">
        <v>143</v>
      </c>
      <c r="E379" s="262" t="s">
        <v>1</v>
      </c>
      <c r="F379" s="263" t="s">
        <v>188</v>
      </c>
      <c r="G379" s="261"/>
      <c r="H379" s="264">
        <v>-1.5</v>
      </c>
      <c r="I379" s="265"/>
      <c r="J379" s="261"/>
      <c r="K379" s="261"/>
      <c r="L379" s="266"/>
      <c r="M379" s="267"/>
      <c r="N379" s="268"/>
      <c r="O379" s="268"/>
      <c r="P379" s="268"/>
      <c r="Q379" s="268"/>
      <c r="R379" s="268"/>
      <c r="S379" s="268"/>
      <c r="T379" s="26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0" t="s">
        <v>143</v>
      </c>
      <c r="AU379" s="270" t="s">
        <v>151</v>
      </c>
      <c r="AV379" s="14" t="s">
        <v>89</v>
      </c>
      <c r="AW379" s="14" t="s">
        <v>34</v>
      </c>
      <c r="AX379" s="14" t="s">
        <v>79</v>
      </c>
      <c r="AY379" s="270" t="s">
        <v>134</v>
      </c>
    </row>
    <row r="380" s="13" customFormat="1">
      <c r="A380" s="13"/>
      <c r="B380" s="249"/>
      <c r="C380" s="250"/>
      <c r="D380" s="251" t="s">
        <v>143</v>
      </c>
      <c r="E380" s="252" t="s">
        <v>1</v>
      </c>
      <c r="F380" s="253" t="s">
        <v>847</v>
      </c>
      <c r="G380" s="250"/>
      <c r="H380" s="252" t="s">
        <v>1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9" t="s">
        <v>143</v>
      </c>
      <c r="AU380" s="259" t="s">
        <v>151</v>
      </c>
      <c r="AV380" s="13" t="s">
        <v>87</v>
      </c>
      <c r="AW380" s="13" t="s">
        <v>34</v>
      </c>
      <c r="AX380" s="13" t="s">
        <v>79</v>
      </c>
      <c r="AY380" s="259" t="s">
        <v>134</v>
      </c>
    </row>
    <row r="381" s="14" customFormat="1">
      <c r="A381" s="14"/>
      <c r="B381" s="260"/>
      <c r="C381" s="261"/>
      <c r="D381" s="251" t="s">
        <v>143</v>
      </c>
      <c r="E381" s="262" t="s">
        <v>1</v>
      </c>
      <c r="F381" s="263" t="s">
        <v>848</v>
      </c>
      <c r="G381" s="261"/>
      <c r="H381" s="264">
        <v>-1.6200000000000001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0" t="s">
        <v>143</v>
      </c>
      <c r="AU381" s="270" t="s">
        <v>151</v>
      </c>
      <c r="AV381" s="14" t="s">
        <v>89</v>
      </c>
      <c r="AW381" s="14" t="s">
        <v>34</v>
      </c>
      <c r="AX381" s="14" t="s">
        <v>79</v>
      </c>
      <c r="AY381" s="270" t="s">
        <v>134</v>
      </c>
    </row>
    <row r="382" s="14" customFormat="1">
      <c r="A382" s="14"/>
      <c r="B382" s="260"/>
      <c r="C382" s="261"/>
      <c r="D382" s="251" t="s">
        <v>143</v>
      </c>
      <c r="E382" s="262" t="s">
        <v>1</v>
      </c>
      <c r="F382" s="263" t="s">
        <v>849</v>
      </c>
      <c r="G382" s="261"/>
      <c r="H382" s="264">
        <v>0.070000000000000007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0" t="s">
        <v>143</v>
      </c>
      <c r="AU382" s="270" t="s">
        <v>151</v>
      </c>
      <c r="AV382" s="14" t="s">
        <v>89</v>
      </c>
      <c r="AW382" s="14" t="s">
        <v>34</v>
      </c>
      <c r="AX382" s="14" t="s">
        <v>79</v>
      </c>
      <c r="AY382" s="270" t="s">
        <v>134</v>
      </c>
    </row>
    <row r="383" s="15" customFormat="1">
      <c r="A383" s="15"/>
      <c r="B383" s="271"/>
      <c r="C383" s="272"/>
      <c r="D383" s="251" t="s">
        <v>143</v>
      </c>
      <c r="E383" s="273" t="s">
        <v>1</v>
      </c>
      <c r="F383" s="274" t="s">
        <v>157</v>
      </c>
      <c r="G383" s="272"/>
      <c r="H383" s="275">
        <v>7.4000000000000012</v>
      </c>
      <c r="I383" s="276"/>
      <c r="J383" s="272"/>
      <c r="K383" s="272"/>
      <c r="L383" s="277"/>
      <c r="M383" s="278"/>
      <c r="N383" s="279"/>
      <c r="O383" s="279"/>
      <c r="P383" s="279"/>
      <c r="Q383" s="279"/>
      <c r="R383" s="279"/>
      <c r="S383" s="279"/>
      <c r="T383" s="28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81" t="s">
        <v>143</v>
      </c>
      <c r="AU383" s="281" t="s">
        <v>151</v>
      </c>
      <c r="AV383" s="15" t="s">
        <v>141</v>
      </c>
      <c r="AW383" s="15" t="s">
        <v>34</v>
      </c>
      <c r="AX383" s="15" t="s">
        <v>87</v>
      </c>
      <c r="AY383" s="281" t="s">
        <v>134</v>
      </c>
    </row>
    <row r="384" s="2" customFormat="1" ht="16.5" customHeight="1">
      <c r="A384" s="39"/>
      <c r="B384" s="40"/>
      <c r="C384" s="236" t="s">
        <v>506</v>
      </c>
      <c r="D384" s="236" t="s">
        <v>136</v>
      </c>
      <c r="E384" s="237" t="s">
        <v>659</v>
      </c>
      <c r="F384" s="238" t="s">
        <v>660</v>
      </c>
      <c r="G384" s="239" t="s">
        <v>139</v>
      </c>
      <c r="H384" s="240">
        <v>5.0999999999999996</v>
      </c>
      <c r="I384" s="241"/>
      <c r="J384" s="242">
        <f>ROUND(I384*H384,2)</f>
        <v>0</v>
      </c>
      <c r="K384" s="238" t="s">
        <v>140</v>
      </c>
      <c r="L384" s="45"/>
      <c r="M384" s="243" t="s">
        <v>1</v>
      </c>
      <c r="N384" s="244" t="s">
        <v>44</v>
      </c>
      <c r="O384" s="92"/>
      <c r="P384" s="245">
        <f>O384*H384</f>
        <v>0</v>
      </c>
      <c r="Q384" s="245">
        <v>0</v>
      </c>
      <c r="R384" s="245">
        <f>Q384*H384</f>
        <v>0</v>
      </c>
      <c r="S384" s="245">
        <v>0</v>
      </c>
      <c r="T384" s="24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7" t="s">
        <v>141</v>
      </c>
      <c r="AT384" s="247" t="s">
        <v>136</v>
      </c>
      <c r="AU384" s="247" t="s">
        <v>151</v>
      </c>
      <c r="AY384" s="18" t="s">
        <v>134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8" t="s">
        <v>87</v>
      </c>
      <c r="BK384" s="248">
        <f>ROUND(I384*H384,2)</f>
        <v>0</v>
      </c>
      <c r="BL384" s="18" t="s">
        <v>141</v>
      </c>
      <c r="BM384" s="247" t="s">
        <v>850</v>
      </c>
    </row>
    <row r="385" s="13" customFormat="1">
      <c r="A385" s="13"/>
      <c r="B385" s="249"/>
      <c r="C385" s="250"/>
      <c r="D385" s="251" t="s">
        <v>143</v>
      </c>
      <c r="E385" s="252" t="s">
        <v>1</v>
      </c>
      <c r="F385" s="253" t="s">
        <v>662</v>
      </c>
      <c r="G385" s="250"/>
      <c r="H385" s="252" t="s">
        <v>1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9" t="s">
        <v>143</v>
      </c>
      <c r="AU385" s="259" t="s">
        <v>151</v>
      </c>
      <c r="AV385" s="13" t="s">
        <v>87</v>
      </c>
      <c r="AW385" s="13" t="s">
        <v>34</v>
      </c>
      <c r="AX385" s="13" t="s">
        <v>79</v>
      </c>
      <c r="AY385" s="259" t="s">
        <v>134</v>
      </c>
    </row>
    <row r="386" s="13" customFormat="1">
      <c r="A386" s="13"/>
      <c r="B386" s="249"/>
      <c r="C386" s="250"/>
      <c r="D386" s="251" t="s">
        <v>143</v>
      </c>
      <c r="E386" s="252" t="s">
        <v>1</v>
      </c>
      <c r="F386" s="253" t="s">
        <v>663</v>
      </c>
      <c r="G386" s="250"/>
      <c r="H386" s="252" t="s">
        <v>1</v>
      </c>
      <c r="I386" s="254"/>
      <c r="J386" s="250"/>
      <c r="K386" s="250"/>
      <c r="L386" s="255"/>
      <c r="M386" s="256"/>
      <c r="N386" s="257"/>
      <c r="O386" s="257"/>
      <c r="P386" s="257"/>
      <c r="Q386" s="257"/>
      <c r="R386" s="257"/>
      <c r="S386" s="257"/>
      <c r="T386" s="25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9" t="s">
        <v>143</v>
      </c>
      <c r="AU386" s="259" t="s">
        <v>151</v>
      </c>
      <c r="AV386" s="13" t="s">
        <v>87</v>
      </c>
      <c r="AW386" s="13" t="s">
        <v>34</v>
      </c>
      <c r="AX386" s="13" t="s">
        <v>79</v>
      </c>
      <c r="AY386" s="259" t="s">
        <v>134</v>
      </c>
    </row>
    <row r="387" s="13" customFormat="1">
      <c r="A387" s="13"/>
      <c r="B387" s="249"/>
      <c r="C387" s="250"/>
      <c r="D387" s="251" t="s">
        <v>143</v>
      </c>
      <c r="E387" s="252" t="s">
        <v>1</v>
      </c>
      <c r="F387" s="253" t="s">
        <v>664</v>
      </c>
      <c r="G387" s="250"/>
      <c r="H387" s="252" t="s">
        <v>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9" t="s">
        <v>143</v>
      </c>
      <c r="AU387" s="259" t="s">
        <v>151</v>
      </c>
      <c r="AV387" s="13" t="s">
        <v>87</v>
      </c>
      <c r="AW387" s="13" t="s">
        <v>34</v>
      </c>
      <c r="AX387" s="13" t="s">
        <v>79</v>
      </c>
      <c r="AY387" s="259" t="s">
        <v>134</v>
      </c>
    </row>
    <row r="388" s="14" customFormat="1">
      <c r="A388" s="14"/>
      <c r="B388" s="260"/>
      <c r="C388" s="261"/>
      <c r="D388" s="251" t="s">
        <v>143</v>
      </c>
      <c r="E388" s="262" t="s">
        <v>1</v>
      </c>
      <c r="F388" s="263" t="s">
        <v>851</v>
      </c>
      <c r="G388" s="261"/>
      <c r="H388" s="264">
        <v>3.6000000000000001</v>
      </c>
      <c r="I388" s="265"/>
      <c r="J388" s="261"/>
      <c r="K388" s="261"/>
      <c r="L388" s="266"/>
      <c r="M388" s="267"/>
      <c r="N388" s="268"/>
      <c r="O388" s="268"/>
      <c r="P388" s="268"/>
      <c r="Q388" s="268"/>
      <c r="R388" s="268"/>
      <c r="S388" s="268"/>
      <c r="T388" s="26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0" t="s">
        <v>143</v>
      </c>
      <c r="AU388" s="270" t="s">
        <v>151</v>
      </c>
      <c r="AV388" s="14" t="s">
        <v>89</v>
      </c>
      <c r="AW388" s="14" t="s">
        <v>34</v>
      </c>
      <c r="AX388" s="14" t="s">
        <v>79</v>
      </c>
      <c r="AY388" s="270" t="s">
        <v>134</v>
      </c>
    </row>
    <row r="389" s="13" customFormat="1">
      <c r="A389" s="13"/>
      <c r="B389" s="249"/>
      <c r="C389" s="250"/>
      <c r="D389" s="251" t="s">
        <v>143</v>
      </c>
      <c r="E389" s="252" t="s">
        <v>1</v>
      </c>
      <c r="F389" s="253" t="s">
        <v>666</v>
      </c>
      <c r="G389" s="250"/>
      <c r="H389" s="252" t="s">
        <v>1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9" t="s">
        <v>143</v>
      </c>
      <c r="AU389" s="259" t="s">
        <v>151</v>
      </c>
      <c r="AV389" s="13" t="s">
        <v>87</v>
      </c>
      <c r="AW389" s="13" t="s">
        <v>34</v>
      </c>
      <c r="AX389" s="13" t="s">
        <v>79</v>
      </c>
      <c r="AY389" s="259" t="s">
        <v>134</v>
      </c>
    </row>
    <row r="390" s="14" customFormat="1">
      <c r="A390" s="14"/>
      <c r="B390" s="260"/>
      <c r="C390" s="261"/>
      <c r="D390" s="251" t="s">
        <v>143</v>
      </c>
      <c r="E390" s="262" t="s">
        <v>1</v>
      </c>
      <c r="F390" s="263" t="s">
        <v>852</v>
      </c>
      <c r="G390" s="261"/>
      <c r="H390" s="264">
        <v>1.5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0" t="s">
        <v>143</v>
      </c>
      <c r="AU390" s="270" t="s">
        <v>151</v>
      </c>
      <c r="AV390" s="14" t="s">
        <v>89</v>
      </c>
      <c r="AW390" s="14" t="s">
        <v>34</v>
      </c>
      <c r="AX390" s="14" t="s">
        <v>79</v>
      </c>
      <c r="AY390" s="270" t="s">
        <v>134</v>
      </c>
    </row>
    <row r="391" s="15" customFormat="1">
      <c r="A391" s="15"/>
      <c r="B391" s="271"/>
      <c r="C391" s="272"/>
      <c r="D391" s="251" t="s">
        <v>143</v>
      </c>
      <c r="E391" s="273" t="s">
        <v>1</v>
      </c>
      <c r="F391" s="274" t="s">
        <v>157</v>
      </c>
      <c r="G391" s="272"/>
      <c r="H391" s="275">
        <v>5.0999999999999996</v>
      </c>
      <c r="I391" s="276"/>
      <c r="J391" s="272"/>
      <c r="K391" s="272"/>
      <c r="L391" s="277"/>
      <c r="M391" s="278"/>
      <c r="N391" s="279"/>
      <c r="O391" s="279"/>
      <c r="P391" s="279"/>
      <c r="Q391" s="279"/>
      <c r="R391" s="279"/>
      <c r="S391" s="279"/>
      <c r="T391" s="28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1" t="s">
        <v>143</v>
      </c>
      <c r="AU391" s="281" t="s">
        <v>151</v>
      </c>
      <c r="AV391" s="15" t="s">
        <v>141</v>
      </c>
      <c r="AW391" s="15" t="s">
        <v>34</v>
      </c>
      <c r="AX391" s="15" t="s">
        <v>87</v>
      </c>
      <c r="AY391" s="281" t="s">
        <v>134</v>
      </c>
    </row>
    <row r="392" s="2" customFormat="1" ht="16.5" customHeight="1">
      <c r="A392" s="39"/>
      <c r="B392" s="40"/>
      <c r="C392" s="236" t="s">
        <v>510</v>
      </c>
      <c r="D392" s="236" t="s">
        <v>136</v>
      </c>
      <c r="E392" s="237" t="s">
        <v>181</v>
      </c>
      <c r="F392" s="238" t="s">
        <v>182</v>
      </c>
      <c r="G392" s="239" t="s">
        <v>139</v>
      </c>
      <c r="H392" s="240">
        <v>9.6999999999999993</v>
      </c>
      <c r="I392" s="241"/>
      <c r="J392" s="242">
        <f>ROUND(I392*H392,2)</f>
        <v>0</v>
      </c>
      <c r="K392" s="238" t="s">
        <v>140</v>
      </c>
      <c r="L392" s="45"/>
      <c r="M392" s="243" t="s">
        <v>1</v>
      </c>
      <c r="N392" s="244" t="s">
        <v>44</v>
      </c>
      <c r="O392" s="92"/>
      <c r="P392" s="245">
        <f>O392*H392</f>
        <v>0</v>
      </c>
      <c r="Q392" s="245">
        <v>0</v>
      </c>
      <c r="R392" s="245">
        <f>Q392*H392</f>
        <v>0</v>
      </c>
      <c r="S392" s="245">
        <v>0</v>
      </c>
      <c r="T392" s="24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7" t="s">
        <v>141</v>
      </c>
      <c r="AT392" s="247" t="s">
        <v>136</v>
      </c>
      <c r="AU392" s="247" t="s">
        <v>151</v>
      </c>
      <c r="AY392" s="18" t="s">
        <v>134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8" t="s">
        <v>87</v>
      </c>
      <c r="BK392" s="248">
        <f>ROUND(I392*H392,2)</f>
        <v>0</v>
      </c>
      <c r="BL392" s="18" t="s">
        <v>141</v>
      </c>
      <c r="BM392" s="247" t="s">
        <v>853</v>
      </c>
    </row>
    <row r="393" s="13" customFormat="1">
      <c r="A393" s="13"/>
      <c r="B393" s="249"/>
      <c r="C393" s="250"/>
      <c r="D393" s="251" t="s">
        <v>143</v>
      </c>
      <c r="E393" s="252" t="s">
        <v>1</v>
      </c>
      <c r="F393" s="253" t="s">
        <v>184</v>
      </c>
      <c r="G393" s="250"/>
      <c r="H393" s="252" t="s">
        <v>1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9" t="s">
        <v>143</v>
      </c>
      <c r="AU393" s="259" t="s">
        <v>151</v>
      </c>
      <c r="AV393" s="13" t="s">
        <v>87</v>
      </c>
      <c r="AW393" s="13" t="s">
        <v>34</v>
      </c>
      <c r="AX393" s="13" t="s">
        <v>79</v>
      </c>
      <c r="AY393" s="259" t="s">
        <v>134</v>
      </c>
    </row>
    <row r="394" s="13" customFormat="1">
      <c r="A394" s="13"/>
      <c r="B394" s="249"/>
      <c r="C394" s="250"/>
      <c r="D394" s="251" t="s">
        <v>143</v>
      </c>
      <c r="E394" s="252" t="s">
        <v>1</v>
      </c>
      <c r="F394" s="253" t="s">
        <v>669</v>
      </c>
      <c r="G394" s="250"/>
      <c r="H394" s="252" t="s">
        <v>1</v>
      </c>
      <c r="I394" s="254"/>
      <c r="J394" s="250"/>
      <c r="K394" s="250"/>
      <c r="L394" s="255"/>
      <c r="M394" s="256"/>
      <c r="N394" s="257"/>
      <c r="O394" s="257"/>
      <c r="P394" s="257"/>
      <c r="Q394" s="257"/>
      <c r="R394" s="257"/>
      <c r="S394" s="257"/>
      <c r="T394" s="25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9" t="s">
        <v>143</v>
      </c>
      <c r="AU394" s="259" t="s">
        <v>151</v>
      </c>
      <c r="AV394" s="13" t="s">
        <v>87</v>
      </c>
      <c r="AW394" s="13" t="s">
        <v>34</v>
      </c>
      <c r="AX394" s="13" t="s">
        <v>79</v>
      </c>
      <c r="AY394" s="259" t="s">
        <v>134</v>
      </c>
    </row>
    <row r="395" s="14" customFormat="1">
      <c r="A395" s="14"/>
      <c r="B395" s="260"/>
      <c r="C395" s="261"/>
      <c r="D395" s="251" t="s">
        <v>143</v>
      </c>
      <c r="E395" s="262" t="s">
        <v>1</v>
      </c>
      <c r="F395" s="263" t="s">
        <v>854</v>
      </c>
      <c r="G395" s="261"/>
      <c r="H395" s="264">
        <v>17.100000000000001</v>
      </c>
      <c r="I395" s="265"/>
      <c r="J395" s="261"/>
      <c r="K395" s="261"/>
      <c r="L395" s="266"/>
      <c r="M395" s="267"/>
      <c r="N395" s="268"/>
      <c r="O395" s="268"/>
      <c r="P395" s="268"/>
      <c r="Q395" s="268"/>
      <c r="R395" s="268"/>
      <c r="S395" s="268"/>
      <c r="T395" s="26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0" t="s">
        <v>143</v>
      </c>
      <c r="AU395" s="270" t="s">
        <v>151</v>
      </c>
      <c r="AV395" s="14" t="s">
        <v>89</v>
      </c>
      <c r="AW395" s="14" t="s">
        <v>34</v>
      </c>
      <c r="AX395" s="14" t="s">
        <v>79</v>
      </c>
      <c r="AY395" s="270" t="s">
        <v>134</v>
      </c>
    </row>
    <row r="396" s="13" customFormat="1">
      <c r="A396" s="13"/>
      <c r="B396" s="249"/>
      <c r="C396" s="250"/>
      <c r="D396" s="251" t="s">
        <v>143</v>
      </c>
      <c r="E396" s="252" t="s">
        <v>1</v>
      </c>
      <c r="F396" s="253" t="s">
        <v>187</v>
      </c>
      <c r="G396" s="250"/>
      <c r="H396" s="252" t="s">
        <v>1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9" t="s">
        <v>143</v>
      </c>
      <c r="AU396" s="259" t="s">
        <v>151</v>
      </c>
      <c r="AV396" s="13" t="s">
        <v>87</v>
      </c>
      <c r="AW396" s="13" t="s">
        <v>34</v>
      </c>
      <c r="AX396" s="13" t="s">
        <v>79</v>
      </c>
      <c r="AY396" s="259" t="s">
        <v>134</v>
      </c>
    </row>
    <row r="397" s="14" customFormat="1">
      <c r="A397" s="14"/>
      <c r="B397" s="260"/>
      <c r="C397" s="261"/>
      <c r="D397" s="251" t="s">
        <v>143</v>
      </c>
      <c r="E397" s="262" t="s">
        <v>1</v>
      </c>
      <c r="F397" s="263" t="s">
        <v>855</v>
      </c>
      <c r="G397" s="261"/>
      <c r="H397" s="264">
        <v>-7.4000000000000004</v>
      </c>
      <c r="I397" s="265"/>
      <c r="J397" s="261"/>
      <c r="K397" s="261"/>
      <c r="L397" s="266"/>
      <c r="M397" s="267"/>
      <c r="N397" s="268"/>
      <c r="O397" s="268"/>
      <c r="P397" s="268"/>
      <c r="Q397" s="268"/>
      <c r="R397" s="268"/>
      <c r="S397" s="268"/>
      <c r="T397" s="26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0" t="s">
        <v>143</v>
      </c>
      <c r="AU397" s="270" t="s">
        <v>151</v>
      </c>
      <c r="AV397" s="14" t="s">
        <v>89</v>
      </c>
      <c r="AW397" s="14" t="s">
        <v>34</v>
      </c>
      <c r="AX397" s="14" t="s">
        <v>79</v>
      </c>
      <c r="AY397" s="270" t="s">
        <v>134</v>
      </c>
    </row>
    <row r="398" s="15" customFormat="1">
      <c r="A398" s="15"/>
      <c r="B398" s="271"/>
      <c r="C398" s="272"/>
      <c r="D398" s="251" t="s">
        <v>143</v>
      </c>
      <c r="E398" s="273" t="s">
        <v>1</v>
      </c>
      <c r="F398" s="274" t="s">
        <v>157</v>
      </c>
      <c r="G398" s="272"/>
      <c r="H398" s="275">
        <v>9.7000000000000011</v>
      </c>
      <c r="I398" s="276"/>
      <c r="J398" s="272"/>
      <c r="K398" s="272"/>
      <c r="L398" s="277"/>
      <c r="M398" s="278"/>
      <c r="N398" s="279"/>
      <c r="O398" s="279"/>
      <c r="P398" s="279"/>
      <c r="Q398" s="279"/>
      <c r="R398" s="279"/>
      <c r="S398" s="279"/>
      <c r="T398" s="28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1" t="s">
        <v>143</v>
      </c>
      <c r="AU398" s="281" t="s">
        <v>151</v>
      </c>
      <c r="AV398" s="15" t="s">
        <v>141</v>
      </c>
      <c r="AW398" s="15" t="s">
        <v>34</v>
      </c>
      <c r="AX398" s="15" t="s">
        <v>87</v>
      </c>
      <c r="AY398" s="281" t="s">
        <v>134</v>
      </c>
    </row>
    <row r="399" s="2" customFormat="1" ht="16.5" customHeight="1">
      <c r="A399" s="39"/>
      <c r="B399" s="40"/>
      <c r="C399" s="236" t="s">
        <v>514</v>
      </c>
      <c r="D399" s="236" t="s">
        <v>136</v>
      </c>
      <c r="E399" s="237" t="s">
        <v>190</v>
      </c>
      <c r="F399" s="238" t="s">
        <v>191</v>
      </c>
      <c r="G399" s="239" t="s">
        <v>139</v>
      </c>
      <c r="H399" s="240">
        <v>9.6999999999999993</v>
      </c>
      <c r="I399" s="241"/>
      <c r="J399" s="242">
        <f>ROUND(I399*H399,2)</f>
        <v>0</v>
      </c>
      <c r="K399" s="238" t="s">
        <v>140</v>
      </c>
      <c r="L399" s="45"/>
      <c r="M399" s="243" t="s">
        <v>1</v>
      </c>
      <c r="N399" s="244" t="s">
        <v>44</v>
      </c>
      <c r="O399" s="92"/>
      <c r="P399" s="245">
        <f>O399*H399</f>
        <v>0</v>
      </c>
      <c r="Q399" s="245">
        <v>0</v>
      </c>
      <c r="R399" s="245">
        <f>Q399*H399</f>
        <v>0</v>
      </c>
      <c r="S399" s="245">
        <v>0</v>
      </c>
      <c r="T399" s="24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7" t="s">
        <v>141</v>
      </c>
      <c r="AT399" s="247" t="s">
        <v>136</v>
      </c>
      <c r="AU399" s="247" t="s">
        <v>151</v>
      </c>
      <c r="AY399" s="18" t="s">
        <v>134</v>
      </c>
      <c r="BE399" s="248">
        <f>IF(N399="základní",J399,0)</f>
        <v>0</v>
      </c>
      <c r="BF399" s="248">
        <f>IF(N399="snížená",J399,0)</f>
        <v>0</v>
      </c>
      <c r="BG399" s="248">
        <f>IF(N399="zákl. přenesená",J399,0)</f>
        <v>0</v>
      </c>
      <c r="BH399" s="248">
        <f>IF(N399="sníž. přenesená",J399,0)</f>
        <v>0</v>
      </c>
      <c r="BI399" s="248">
        <f>IF(N399="nulová",J399,0)</f>
        <v>0</v>
      </c>
      <c r="BJ399" s="18" t="s">
        <v>87</v>
      </c>
      <c r="BK399" s="248">
        <f>ROUND(I399*H399,2)</f>
        <v>0</v>
      </c>
      <c r="BL399" s="18" t="s">
        <v>141</v>
      </c>
      <c r="BM399" s="247" t="s">
        <v>856</v>
      </c>
    </row>
    <row r="400" s="2" customFormat="1" ht="16.5" customHeight="1">
      <c r="A400" s="39"/>
      <c r="B400" s="40"/>
      <c r="C400" s="236" t="s">
        <v>518</v>
      </c>
      <c r="D400" s="236" t="s">
        <v>136</v>
      </c>
      <c r="E400" s="237" t="s">
        <v>194</v>
      </c>
      <c r="F400" s="238" t="s">
        <v>195</v>
      </c>
      <c r="G400" s="239" t="s">
        <v>196</v>
      </c>
      <c r="H400" s="240">
        <v>14.550000000000001</v>
      </c>
      <c r="I400" s="241"/>
      <c r="J400" s="242">
        <f>ROUND(I400*H400,2)</f>
        <v>0</v>
      </c>
      <c r="K400" s="238" t="s">
        <v>1</v>
      </c>
      <c r="L400" s="45"/>
      <c r="M400" s="243" t="s">
        <v>1</v>
      </c>
      <c r="N400" s="244" t="s">
        <v>44</v>
      </c>
      <c r="O400" s="92"/>
      <c r="P400" s="245">
        <f>O400*H400</f>
        <v>0</v>
      </c>
      <c r="Q400" s="245">
        <v>0</v>
      </c>
      <c r="R400" s="245">
        <f>Q400*H400</f>
        <v>0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141</v>
      </c>
      <c r="AT400" s="247" t="s">
        <v>136</v>
      </c>
      <c r="AU400" s="247" t="s">
        <v>151</v>
      </c>
      <c r="AY400" s="18" t="s">
        <v>134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87</v>
      </c>
      <c r="BK400" s="248">
        <f>ROUND(I400*H400,2)</f>
        <v>0</v>
      </c>
      <c r="BL400" s="18" t="s">
        <v>141</v>
      </c>
      <c r="BM400" s="247" t="s">
        <v>857</v>
      </c>
    </row>
    <row r="401" s="14" customFormat="1">
      <c r="A401" s="14"/>
      <c r="B401" s="260"/>
      <c r="C401" s="261"/>
      <c r="D401" s="251" t="s">
        <v>143</v>
      </c>
      <c r="E401" s="262" t="s">
        <v>1</v>
      </c>
      <c r="F401" s="263" t="s">
        <v>858</v>
      </c>
      <c r="G401" s="261"/>
      <c r="H401" s="264">
        <v>14.550000000000001</v>
      </c>
      <c r="I401" s="265"/>
      <c r="J401" s="261"/>
      <c r="K401" s="261"/>
      <c r="L401" s="266"/>
      <c r="M401" s="267"/>
      <c r="N401" s="268"/>
      <c r="O401" s="268"/>
      <c r="P401" s="268"/>
      <c r="Q401" s="268"/>
      <c r="R401" s="268"/>
      <c r="S401" s="268"/>
      <c r="T401" s="26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0" t="s">
        <v>143</v>
      </c>
      <c r="AU401" s="270" t="s">
        <v>151</v>
      </c>
      <c r="AV401" s="14" t="s">
        <v>89</v>
      </c>
      <c r="AW401" s="14" t="s">
        <v>34</v>
      </c>
      <c r="AX401" s="14" t="s">
        <v>87</v>
      </c>
      <c r="AY401" s="270" t="s">
        <v>134</v>
      </c>
    </row>
    <row r="402" s="2" customFormat="1" ht="16.5" customHeight="1">
      <c r="A402" s="39"/>
      <c r="B402" s="40"/>
      <c r="C402" s="236" t="s">
        <v>525</v>
      </c>
      <c r="D402" s="236" t="s">
        <v>136</v>
      </c>
      <c r="E402" s="237" t="s">
        <v>200</v>
      </c>
      <c r="F402" s="238" t="s">
        <v>201</v>
      </c>
      <c r="G402" s="239" t="s">
        <v>202</v>
      </c>
      <c r="H402" s="240">
        <v>20</v>
      </c>
      <c r="I402" s="241"/>
      <c r="J402" s="242">
        <f>ROUND(I402*H402,2)</f>
        <v>0</v>
      </c>
      <c r="K402" s="238" t="s">
        <v>140</v>
      </c>
      <c r="L402" s="45"/>
      <c r="M402" s="243" t="s">
        <v>1</v>
      </c>
      <c r="N402" s="244" t="s">
        <v>44</v>
      </c>
      <c r="O402" s="92"/>
      <c r="P402" s="245">
        <f>O402*H402</f>
        <v>0</v>
      </c>
      <c r="Q402" s="245">
        <v>0</v>
      </c>
      <c r="R402" s="245">
        <f>Q402*H402</f>
        <v>0</v>
      </c>
      <c r="S402" s="245">
        <v>0</v>
      </c>
      <c r="T402" s="246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7" t="s">
        <v>141</v>
      </c>
      <c r="AT402" s="247" t="s">
        <v>136</v>
      </c>
      <c r="AU402" s="247" t="s">
        <v>151</v>
      </c>
      <c r="AY402" s="18" t="s">
        <v>134</v>
      </c>
      <c r="BE402" s="248">
        <f>IF(N402="základní",J402,0)</f>
        <v>0</v>
      </c>
      <c r="BF402" s="248">
        <f>IF(N402="snížená",J402,0)</f>
        <v>0</v>
      </c>
      <c r="BG402" s="248">
        <f>IF(N402="zákl. přenesená",J402,0)</f>
        <v>0</v>
      </c>
      <c r="BH402" s="248">
        <f>IF(N402="sníž. přenesená",J402,0)</f>
        <v>0</v>
      </c>
      <c r="BI402" s="248">
        <f>IF(N402="nulová",J402,0)</f>
        <v>0</v>
      </c>
      <c r="BJ402" s="18" t="s">
        <v>87</v>
      </c>
      <c r="BK402" s="248">
        <f>ROUND(I402*H402,2)</f>
        <v>0</v>
      </c>
      <c r="BL402" s="18" t="s">
        <v>141</v>
      </c>
      <c r="BM402" s="247" t="s">
        <v>859</v>
      </c>
    </row>
    <row r="403" s="13" customFormat="1">
      <c r="A403" s="13"/>
      <c r="B403" s="249"/>
      <c r="C403" s="250"/>
      <c r="D403" s="251" t="s">
        <v>143</v>
      </c>
      <c r="E403" s="252" t="s">
        <v>1</v>
      </c>
      <c r="F403" s="253" t="s">
        <v>675</v>
      </c>
      <c r="G403" s="250"/>
      <c r="H403" s="252" t="s">
        <v>1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9" t="s">
        <v>143</v>
      </c>
      <c r="AU403" s="259" t="s">
        <v>151</v>
      </c>
      <c r="AV403" s="13" t="s">
        <v>87</v>
      </c>
      <c r="AW403" s="13" t="s">
        <v>34</v>
      </c>
      <c r="AX403" s="13" t="s">
        <v>79</v>
      </c>
      <c r="AY403" s="259" t="s">
        <v>134</v>
      </c>
    </row>
    <row r="404" s="14" customFormat="1">
      <c r="A404" s="14"/>
      <c r="B404" s="260"/>
      <c r="C404" s="261"/>
      <c r="D404" s="251" t="s">
        <v>143</v>
      </c>
      <c r="E404" s="262" t="s">
        <v>1</v>
      </c>
      <c r="F404" s="263" t="s">
        <v>860</v>
      </c>
      <c r="G404" s="261"/>
      <c r="H404" s="264">
        <v>20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0" t="s">
        <v>143</v>
      </c>
      <c r="AU404" s="270" t="s">
        <v>151</v>
      </c>
      <c r="AV404" s="14" t="s">
        <v>89</v>
      </c>
      <c r="AW404" s="14" t="s">
        <v>34</v>
      </c>
      <c r="AX404" s="14" t="s">
        <v>87</v>
      </c>
      <c r="AY404" s="270" t="s">
        <v>134</v>
      </c>
    </row>
    <row r="405" s="2" customFormat="1" ht="16.5" customHeight="1">
      <c r="A405" s="39"/>
      <c r="B405" s="40"/>
      <c r="C405" s="236" t="s">
        <v>532</v>
      </c>
      <c r="D405" s="236" t="s">
        <v>136</v>
      </c>
      <c r="E405" s="237" t="s">
        <v>214</v>
      </c>
      <c r="F405" s="238" t="s">
        <v>215</v>
      </c>
      <c r="G405" s="239" t="s">
        <v>202</v>
      </c>
      <c r="H405" s="240">
        <v>20</v>
      </c>
      <c r="I405" s="241"/>
      <c r="J405" s="242">
        <f>ROUND(I405*H405,2)</f>
        <v>0</v>
      </c>
      <c r="K405" s="238" t="s">
        <v>140</v>
      </c>
      <c r="L405" s="45"/>
      <c r="M405" s="243" t="s">
        <v>1</v>
      </c>
      <c r="N405" s="244" t="s">
        <v>44</v>
      </c>
      <c r="O405" s="92"/>
      <c r="P405" s="245">
        <f>O405*H405</f>
        <v>0</v>
      </c>
      <c r="Q405" s="245">
        <v>0</v>
      </c>
      <c r="R405" s="245">
        <f>Q405*H405</f>
        <v>0</v>
      </c>
      <c r="S405" s="245">
        <v>0</v>
      </c>
      <c r="T405" s="246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7" t="s">
        <v>141</v>
      </c>
      <c r="AT405" s="247" t="s">
        <v>136</v>
      </c>
      <c r="AU405" s="247" t="s">
        <v>151</v>
      </c>
      <c r="AY405" s="18" t="s">
        <v>134</v>
      </c>
      <c r="BE405" s="248">
        <f>IF(N405="základní",J405,0)</f>
        <v>0</v>
      </c>
      <c r="BF405" s="248">
        <f>IF(N405="snížená",J405,0)</f>
        <v>0</v>
      </c>
      <c r="BG405" s="248">
        <f>IF(N405="zákl. přenesená",J405,0)</f>
        <v>0</v>
      </c>
      <c r="BH405" s="248">
        <f>IF(N405="sníž. přenesená",J405,0)</f>
        <v>0</v>
      </c>
      <c r="BI405" s="248">
        <f>IF(N405="nulová",J405,0)</f>
        <v>0</v>
      </c>
      <c r="BJ405" s="18" t="s">
        <v>87</v>
      </c>
      <c r="BK405" s="248">
        <f>ROUND(I405*H405,2)</f>
        <v>0</v>
      </c>
      <c r="BL405" s="18" t="s">
        <v>141</v>
      </c>
      <c r="BM405" s="247" t="s">
        <v>861</v>
      </c>
    </row>
    <row r="406" s="2" customFormat="1" ht="16.5" customHeight="1">
      <c r="A406" s="39"/>
      <c r="B406" s="40"/>
      <c r="C406" s="282" t="s">
        <v>537</v>
      </c>
      <c r="D406" s="282" t="s">
        <v>207</v>
      </c>
      <c r="E406" s="283" t="s">
        <v>218</v>
      </c>
      <c r="F406" s="284" t="s">
        <v>219</v>
      </c>
      <c r="G406" s="285" t="s">
        <v>220</v>
      </c>
      <c r="H406" s="286">
        <v>0.40000000000000002</v>
      </c>
      <c r="I406" s="287"/>
      <c r="J406" s="288">
        <f>ROUND(I406*H406,2)</f>
        <v>0</v>
      </c>
      <c r="K406" s="284" t="s">
        <v>140</v>
      </c>
      <c r="L406" s="289"/>
      <c r="M406" s="290" t="s">
        <v>1</v>
      </c>
      <c r="N406" s="291" t="s">
        <v>44</v>
      </c>
      <c r="O406" s="92"/>
      <c r="P406" s="245">
        <f>O406*H406</f>
        <v>0</v>
      </c>
      <c r="Q406" s="245">
        <v>0.001</v>
      </c>
      <c r="R406" s="245">
        <f>Q406*H406</f>
        <v>0.00040000000000000002</v>
      </c>
      <c r="S406" s="245">
        <v>0</v>
      </c>
      <c r="T406" s="24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7" t="s">
        <v>180</v>
      </c>
      <c r="AT406" s="247" t="s">
        <v>207</v>
      </c>
      <c r="AU406" s="247" t="s">
        <v>151</v>
      </c>
      <c r="AY406" s="18" t="s">
        <v>134</v>
      </c>
      <c r="BE406" s="248">
        <f>IF(N406="základní",J406,0)</f>
        <v>0</v>
      </c>
      <c r="BF406" s="248">
        <f>IF(N406="snížená",J406,0)</f>
        <v>0</v>
      </c>
      <c r="BG406" s="248">
        <f>IF(N406="zákl. přenesená",J406,0)</f>
        <v>0</v>
      </c>
      <c r="BH406" s="248">
        <f>IF(N406="sníž. přenesená",J406,0)</f>
        <v>0</v>
      </c>
      <c r="BI406" s="248">
        <f>IF(N406="nulová",J406,0)</f>
        <v>0</v>
      </c>
      <c r="BJ406" s="18" t="s">
        <v>87</v>
      </c>
      <c r="BK406" s="248">
        <f>ROUND(I406*H406,2)</f>
        <v>0</v>
      </c>
      <c r="BL406" s="18" t="s">
        <v>141</v>
      </c>
      <c r="BM406" s="247" t="s">
        <v>862</v>
      </c>
    </row>
    <row r="407" s="13" customFormat="1">
      <c r="A407" s="13"/>
      <c r="B407" s="249"/>
      <c r="C407" s="250"/>
      <c r="D407" s="251" t="s">
        <v>143</v>
      </c>
      <c r="E407" s="252" t="s">
        <v>1</v>
      </c>
      <c r="F407" s="253" t="s">
        <v>222</v>
      </c>
      <c r="G407" s="250"/>
      <c r="H407" s="252" t="s">
        <v>1</v>
      </c>
      <c r="I407" s="254"/>
      <c r="J407" s="250"/>
      <c r="K407" s="250"/>
      <c r="L407" s="255"/>
      <c r="M407" s="256"/>
      <c r="N407" s="257"/>
      <c r="O407" s="257"/>
      <c r="P407" s="257"/>
      <c r="Q407" s="257"/>
      <c r="R407" s="257"/>
      <c r="S407" s="257"/>
      <c r="T407" s="25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9" t="s">
        <v>143</v>
      </c>
      <c r="AU407" s="259" t="s">
        <v>151</v>
      </c>
      <c r="AV407" s="13" t="s">
        <v>87</v>
      </c>
      <c r="AW407" s="13" t="s">
        <v>34</v>
      </c>
      <c r="AX407" s="13" t="s">
        <v>79</v>
      </c>
      <c r="AY407" s="259" t="s">
        <v>134</v>
      </c>
    </row>
    <row r="408" s="13" customFormat="1">
      <c r="A408" s="13"/>
      <c r="B408" s="249"/>
      <c r="C408" s="250"/>
      <c r="D408" s="251" t="s">
        <v>143</v>
      </c>
      <c r="E408" s="252" t="s">
        <v>1</v>
      </c>
      <c r="F408" s="253" t="s">
        <v>223</v>
      </c>
      <c r="G408" s="250"/>
      <c r="H408" s="252" t="s">
        <v>1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9" t="s">
        <v>143</v>
      </c>
      <c r="AU408" s="259" t="s">
        <v>151</v>
      </c>
      <c r="AV408" s="13" t="s">
        <v>87</v>
      </c>
      <c r="AW408" s="13" t="s">
        <v>34</v>
      </c>
      <c r="AX408" s="13" t="s">
        <v>79</v>
      </c>
      <c r="AY408" s="259" t="s">
        <v>134</v>
      </c>
    </row>
    <row r="409" s="14" customFormat="1">
      <c r="A409" s="14"/>
      <c r="B409" s="260"/>
      <c r="C409" s="261"/>
      <c r="D409" s="251" t="s">
        <v>143</v>
      </c>
      <c r="E409" s="262" t="s">
        <v>1</v>
      </c>
      <c r="F409" s="263" t="s">
        <v>863</v>
      </c>
      <c r="G409" s="261"/>
      <c r="H409" s="264">
        <v>0.40000000000000002</v>
      </c>
      <c r="I409" s="265"/>
      <c r="J409" s="261"/>
      <c r="K409" s="261"/>
      <c r="L409" s="266"/>
      <c r="M409" s="267"/>
      <c r="N409" s="268"/>
      <c r="O409" s="268"/>
      <c r="P409" s="268"/>
      <c r="Q409" s="268"/>
      <c r="R409" s="268"/>
      <c r="S409" s="268"/>
      <c r="T409" s="26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0" t="s">
        <v>143</v>
      </c>
      <c r="AU409" s="270" t="s">
        <v>151</v>
      </c>
      <c r="AV409" s="14" t="s">
        <v>89</v>
      </c>
      <c r="AW409" s="14" t="s">
        <v>34</v>
      </c>
      <c r="AX409" s="14" t="s">
        <v>87</v>
      </c>
      <c r="AY409" s="270" t="s">
        <v>134</v>
      </c>
    </row>
    <row r="410" s="2" customFormat="1" ht="16.5" customHeight="1">
      <c r="A410" s="39"/>
      <c r="B410" s="40"/>
      <c r="C410" s="236" t="s">
        <v>541</v>
      </c>
      <c r="D410" s="236" t="s">
        <v>136</v>
      </c>
      <c r="E410" s="237" t="s">
        <v>225</v>
      </c>
      <c r="F410" s="238" t="s">
        <v>226</v>
      </c>
      <c r="G410" s="239" t="s">
        <v>202</v>
      </c>
      <c r="H410" s="240">
        <v>20</v>
      </c>
      <c r="I410" s="241"/>
      <c r="J410" s="242">
        <f>ROUND(I410*H410,2)</f>
        <v>0</v>
      </c>
      <c r="K410" s="238" t="s">
        <v>140</v>
      </c>
      <c r="L410" s="45"/>
      <c r="M410" s="243" t="s">
        <v>1</v>
      </c>
      <c r="N410" s="244" t="s">
        <v>44</v>
      </c>
      <c r="O410" s="92"/>
      <c r="P410" s="245">
        <f>O410*H410</f>
        <v>0</v>
      </c>
      <c r="Q410" s="245">
        <v>0</v>
      </c>
      <c r="R410" s="245">
        <f>Q410*H410</f>
        <v>0</v>
      </c>
      <c r="S410" s="245">
        <v>0</v>
      </c>
      <c r="T410" s="24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141</v>
      </c>
      <c r="AT410" s="247" t="s">
        <v>136</v>
      </c>
      <c r="AU410" s="247" t="s">
        <v>151</v>
      </c>
      <c r="AY410" s="18" t="s">
        <v>134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87</v>
      </c>
      <c r="BK410" s="248">
        <f>ROUND(I410*H410,2)</f>
        <v>0</v>
      </c>
      <c r="BL410" s="18" t="s">
        <v>141</v>
      </c>
      <c r="BM410" s="247" t="s">
        <v>864</v>
      </c>
    </row>
    <row r="411" s="2" customFormat="1" ht="16.5" customHeight="1">
      <c r="A411" s="39"/>
      <c r="B411" s="40"/>
      <c r="C411" s="236" t="s">
        <v>545</v>
      </c>
      <c r="D411" s="236" t="s">
        <v>136</v>
      </c>
      <c r="E411" s="237" t="s">
        <v>229</v>
      </c>
      <c r="F411" s="238" t="s">
        <v>230</v>
      </c>
      <c r="G411" s="239" t="s">
        <v>139</v>
      </c>
      <c r="H411" s="240">
        <v>0.20000000000000001</v>
      </c>
      <c r="I411" s="241"/>
      <c r="J411" s="242">
        <f>ROUND(I411*H411,2)</f>
        <v>0</v>
      </c>
      <c r="K411" s="238" t="s">
        <v>140</v>
      </c>
      <c r="L411" s="45"/>
      <c r="M411" s="243" t="s">
        <v>1</v>
      </c>
      <c r="N411" s="244" t="s">
        <v>44</v>
      </c>
      <c r="O411" s="92"/>
      <c r="P411" s="245">
        <f>O411*H411</f>
        <v>0</v>
      </c>
      <c r="Q411" s="245">
        <v>0</v>
      </c>
      <c r="R411" s="245">
        <f>Q411*H411</f>
        <v>0</v>
      </c>
      <c r="S411" s="245">
        <v>0</v>
      </c>
      <c r="T411" s="246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7" t="s">
        <v>141</v>
      </c>
      <c r="AT411" s="247" t="s">
        <v>136</v>
      </c>
      <c r="AU411" s="247" t="s">
        <v>151</v>
      </c>
      <c r="AY411" s="18" t="s">
        <v>134</v>
      </c>
      <c r="BE411" s="248">
        <f>IF(N411="základní",J411,0)</f>
        <v>0</v>
      </c>
      <c r="BF411" s="248">
        <f>IF(N411="snížená",J411,0)</f>
        <v>0</v>
      </c>
      <c r="BG411" s="248">
        <f>IF(N411="zákl. přenesená",J411,0)</f>
        <v>0</v>
      </c>
      <c r="BH411" s="248">
        <f>IF(N411="sníž. přenesená",J411,0)</f>
        <v>0</v>
      </c>
      <c r="BI411" s="248">
        <f>IF(N411="nulová",J411,0)</f>
        <v>0</v>
      </c>
      <c r="BJ411" s="18" t="s">
        <v>87</v>
      </c>
      <c r="BK411" s="248">
        <f>ROUND(I411*H411,2)</f>
        <v>0</v>
      </c>
      <c r="BL411" s="18" t="s">
        <v>141</v>
      </c>
      <c r="BM411" s="247" t="s">
        <v>865</v>
      </c>
    </row>
    <row r="412" s="13" customFormat="1">
      <c r="A412" s="13"/>
      <c r="B412" s="249"/>
      <c r="C412" s="250"/>
      <c r="D412" s="251" t="s">
        <v>143</v>
      </c>
      <c r="E412" s="252" t="s">
        <v>1</v>
      </c>
      <c r="F412" s="253" t="s">
        <v>232</v>
      </c>
      <c r="G412" s="250"/>
      <c r="H412" s="252" t="s">
        <v>1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9" t="s">
        <v>143</v>
      </c>
      <c r="AU412" s="259" t="s">
        <v>151</v>
      </c>
      <c r="AV412" s="13" t="s">
        <v>87</v>
      </c>
      <c r="AW412" s="13" t="s">
        <v>34</v>
      </c>
      <c r="AX412" s="13" t="s">
        <v>79</v>
      </c>
      <c r="AY412" s="259" t="s">
        <v>134</v>
      </c>
    </row>
    <row r="413" s="14" customFormat="1">
      <c r="A413" s="14"/>
      <c r="B413" s="260"/>
      <c r="C413" s="261"/>
      <c r="D413" s="251" t="s">
        <v>143</v>
      </c>
      <c r="E413" s="262" t="s">
        <v>1</v>
      </c>
      <c r="F413" s="263" t="s">
        <v>866</v>
      </c>
      <c r="G413" s="261"/>
      <c r="H413" s="264">
        <v>0.20000000000000001</v>
      </c>
      <c r="I413" s="265"/>
      <c r="J413" s="261"/>
      <c r="K413" s="261"/>
      <c r="L413" s="266"/>
      <c r="M413" s="267"/>
      <c r="N413" s="268"/>
      <c r="O413" s="268"/>
      <c r="P413" s="268"/>
      <c r="Q413" s="268"/>
      <c r="R413" s="268"/>
      <c r="S413" s="268"/>
      <c r="T413" s="26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70" t="s">
        <v>143</v>
      </c>
      <c r="AU413" s="270" t="s">
        <v>151</v>
      </c>
      <c r="AV413" s="14" t="s">
        <v>89</v>
      </c>
      <c r="AW413" s="14" t="s">
        <v>34</v>
      </c>
      <c r="AX413" s="14" t="s">
        <v>87</v>
      </c>
      <c r="AY413" s="270" t="s">
        <v>134</v>
      </c>
    </row>
    <row r="414" s="2" customFormat="1" ht="16.5" customHeight="1">
      <c r="A414" s="39"/>
      <c r="B414" s="40"/>
      <c r="C414" s="236" t="s">
        <v>549</v>
      </c>
      <c r="D414" s="236" t="s">
        <v>136</v>
      </c>
      <c r="E414" s="237" t="s">
        <v>235</v>
      </c>
      <c r="F414" s="238" t="s">
        <v>236</v>
      </c>
      <c r="G414" s="239" t="s">
        <v>139</v>
      </c>
      <c r="H414" s="240">
        <v>0.20000000000000001</v>
      </c>
      <c r="I414" s="241"/>
      <c r="J414" s="242">
        <f>ROUND(I414*H414,2)</f>
        <v>0</v>
      </c>
      <c r="K414" s="238" t="s">
        <v>140</v>
      </c>
      <c r="L414" s="45"/>
      <c r="M414" s="243" t="s">
        <v>1</v>
      </c>
      <c r="N414" s="244" t="s">
        <v>44</v>
      </c>
      <c r="O414" s="92"/>
      <c r="P414" s="245">
        <f>O414*H414</f>
        <v>0</v>
      </c>
      <c r="Q414" s="245">
        <v>0</v>
      </c>
      <c r="R414" s="245">
        <f>Q414*H414</f>
        <v>0</v>
      </c>
      <c r="S414" s="245">
        <v>0</v>
      </c>
      <c r="T414" s="246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7" t="s">
        <v>141</v>
      </c>
      <c r="AT414" s="247" t="s">
        <v>136</v>
      </c>
      <c r="AU414" s="247" t="s">
        <v>151</v>
      </c>
      <c r="AY414" s="18" t="s">
        <v>134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18" t="s">
        <v>87</v>
      </c>
      <c r="BK414" s="248">
        <f>ROUND(I414*H414,2)</f>
        <v>0</v>
      </c>
      <c r="BL414" s="18" t="s">
        <v>141</v>
      </c>
      <c r="BM414" s="247" t="s">
        <v>867</v>
      </c>
    </row>
    <row r="415" s="2" customFormat="1" ht="16.5" customHeight="1">
      <c r="A415" s="39"/>
      <c r="B415" s="40"/>
      <c r="C415" s="236" t="s">
        <v>555</v>
      </c>
      <c r="D415" s="236" t="s">
        <v>136</v>
      </c>
      <c r="E415" s="237" t="s">
        <v>239</v>
      </c>
      <c r="F415" s="238" t="s">
        <v>240</v>
      </c>
      <c r="G415" s="239" t="s">
        <v>202</v>
      </c>
      <c r="H415" s="240">
        <v>20</v>
      </c>
      <c r="I415" s="241"/>
      <c r="J415" s="242">
        <f>ROUND(I415*H415,2)</f>
        <v>0</v>
      </c>
      <c r="K415" s="238" t="s">
        <v>140</v>
      </c>
      <c r="L415" s="45"/>
      <c r="M415" s="243" t="s">
        <v>1</v>
      </c>
      <c r="N415" s="244" t="s">
        <v>44</v>
      </c>
      <c r="O415" s="92"/>
      <c r="P415" s="245">
        <f>O415*H415</f>
        <v>0</v>
      </c>
      <c r="Q415" s="245">
        <v>0</v>
      </c>
      <c r="R415" s="245">
        <f>Q415*H415</f>
        <v>0</v>
      </c>
      <c r="S415" s="245">
        <v>0</v>
      </c>
      <c r="T415" s="24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7" t="s">
        <v>141</v>
      </c>
      <c r="AT415" s="247" t="s">
        <v>136</v>
      </c>
      <c r="AU415" s="247" t="s">
        <v>151</v>
      </c>
      <c r="AY415" s="18" t="s">
        <v>134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8" t="s">
        <v>87</v>
      </c>
      <c r="BK415" s="248">
        <f>ROUND(I415*H415,2)</f>
        <v>0</v>
      </c>
      <c r="BL415" s="18" t="s">
        <v>141</v>
      </c>
      <c r="BM415" s="247" t="s">
        <v>868</v>
      </c>
    </row>
    <row r="416" s="13" customFormat="1">
      <c r="A416" s="13"/>
      <c r="B416" s="249"/>
      <c r="C416" s="250"/>
      <c r="D416" s="251" t="s">
        <v>143</v>
      </c>
      <c r="E416" s="252" t="s">
        <v>1</v>
      </c>
      <c r="F416" s="253" t="s">
        <v>242</v>
      </c>
      <c r="G416" s="250"/>
      <c r="H416" s="252" t="s">
        <v>1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143</v>
      </c>
      <c r="AU416" s="259" t="s">
        <v>151</v>
      </c>
      <c r="AV416" s="13" t="s">
        <v>87</v>
      </c>
      <c r="AW416" s="13" t="s">
        <v>34</v>
      </c>
      <c r="AX416" s="13" t="s">
        <v>79</v>
      </c>
      <c r="AY416" s="259" t="s">
        <v>134</v>
      </c>
    </row>
    <row r="417" s="14" customFormat="1">
      <c r="A417" s="14"/>
      <c r="B417" s="260"/>
      <c r="C417" s="261"/>
      <c r="D417" s="251" t="s">
        <v>143</v>
      </c>
      <c r="E417" s="262" t="s">
        <v>1</v>
      </c>
      <c r="F417" s="263" t="s">
        <v>869</v>
      </c>
      <c r="G417" s="261"/>
      <c r="H417" s="264">
        <v>20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0" t="s">
        <v>143</v>
      </c>
      <c r="AU417" s="270" t="s">
        <v>151</v>
      </c>
      <c r="AV417" s="14" t="s">
        <v>89</v>
      </c>
      <c r="AW417" s="14" t="s">
        <v>34</v>
      </c>
      <c r="AX417" s="14" t="s">
        <v>87</v>
      </c>
      <c r="AY417" s="270" t="s">
        <v>134</v>
      </c>
    </row>
    <row r="418" s="12" customFormat="1" ht="20.88" customHeight="1">
      <c r="A418" s="12"/>
      <c r="B418" s="220"/>
      <c r="C418" s="221"/>
      <c r="D418" s="222" t="s">
        <v>78</v>
      </c>
      <c r="E418" s="234" t="s">
        <v>141</v>
      </c>
      <c r="F418" s="234" t="s">
        <v>686</v>
      </c>
      <c r="G418" s="221"/>
      <c r="H418" s="221"/>
      <c r="I418" s="224"/>
      <c r="J418" s="235">
        <f>BK418</f>
        <v>0</v>
      </c>
      <c r="K418" s="221"/>
      <c r="L418" s="226"/>
      <c r="M418" s="227"/>
      <c r="N418" s="228"/>
      <c r="O418" s="228"/>
      <c r="P418" s="229">
        <f>SUM(P419:P425)</f>
        <v>0</v>
      </c>
      <c r="Q418" s="228"/>
      <c r="R418" s="229">
        <f>SUM(R419:R425)</f>
        <v>0</v>
      </c>
      <c r="S418" s="228"/>
      <c r="T418" s="230">
        <f>SUM(T419:T425)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1" t="s">
        <v>87</v>
      </c>
      <c r="AT418" s="232" t="s">
        <v>78</v>
      </c>
      <c r="AU418" s="232" t="s">
        <v>89</v>
      </c>
      <c r="AY418" s="231" t="s">
        <v>134</v>
      </c>
      <c r="BK418" s="233">
        <f>SUM(BK419:BK425)</f>
        <v>0</v>
      </c>
    </row>
    <row r="419" s="2" customFormat="1" ht="16.5" customHeight="1">
      <c r="A419" s="39"/>
      <c r="B419" s="40"/>
      <c r="C419" s="236" t="s">
        <v>561</v>
      </c>
      <c r="D419" s="236" t="s">
        <v>136</v>
      </c>
      <c r="E419" s="237" t="s">
        <v>687</v>
      </c>
      <c r="F419" s="238" t="s">
        <v>688</v>
      </c>
      <c r="G419" s="239" t="s">
        <v>139</v>
      </c>
      <c r="H419" s="240">
        <v>1.5</v>
      </c>
      <c r="I419" s="241"/>
      <c r="J419" s="242">
        <f>ROUND(I419*H419,2)</f>
        <v>0</v>
      </c>
      <c r="K419" s="238" t="s">
        <v>140</v>
      </c>
      <c r="L419" s="45"/>
      <c r="M419" s="243" t="s">
        <v>1</v>
      </c>
      <c r="N419" s="244" t="s">
        <v>44</v>
      </c>
      <c r="O419" s="92"/>
      <c r="P419" s="245">
        <f>O419*H419</f>
        <v>0</v>
      </c>
      <c r="Q419" s="245">
        <v>0</v>
      </c>
      <c r="R419" s="245">
        <f>Q419*H419</f>
        <v>0</v>
      </c>
      <c r="S419" s="245">
        <v>0</v>
      </c>
      <c r="T419" s="24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7" t="s">
        <v>141</v>
      </c>
      <c r="AT419" s="247" t="s">
        <v>136</v>
      </c>
      <c r="AU419" s="247" t="s">
        <v>151</v>
      </c>
      <c r="AY419" s="18" t="s">
        <v>134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8" t="s">
        <v>87</v>
      </c>
      <c r="BK419" s="248">
        <f>ROUND(I419*H419,2)</f>
        <v>0</v>
      </c>
      <c r="BL419" s="18" t="s">
        <v>141</v>
      </c>
      <c r="BM419" s="247" t="s">
        <v>870</v>
      </c>
    </row>
    <row r="420" s="13" customFormat="1">
      <c r="A420" s="13"/>
      <c r="B420" s="249"/>
      <c r="C420" s="250"/>
      <c r="D420" s="251" t="s">
        <v>143</v>
      </c>
      <c r="E420" s="252" t="s">
        <v>1</v>
      </c>
      <c r="F420" s="253" t="s">
        <v>871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143</v>
      </c>
      <c r="AU420" s="259" t="s">
        <v>151</v>
      </c>
      <c r="AV420" s="13" t="s">
        <v>87</v>
      </c>
      <c r="AW420" s="13" t="s">
        <v>34</v>
      </c>
      <c r="AX420" s="13" t="s">
        <v>79</v>
      </c>
      <c r="AY420" s="259" t="s">
        <v>134</v>
      </c>
    </row>
    <row r="421" s="14" customFormat="1">
      <c r="A421" s="14"/>
      <c r="B421" s="260"/>
      <c r="C421" s="261"/>
      <c r="D421" s="251" t="s">
        <v>143</v>
      </c>
      <c r="E421" s="262" t="s">
        <v>1</v>
      </c>
      <c r="F421" s="263" t="s">
        <v>691</v>
      </c>
      <c r="G421" s="261"/>
      <c r="H421" s="264">
        <v>1.1000000000000001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0" t="s">
        <v>143</v>
      </c>
      <c r="AU421" s="270" t="s">
        <v>151</v>
      </c>
      <c r="AV421" s="14" t="s">
        <v>89</v>
      </c>
      <c r="AW421" s="14" t="s">
        <v>34</v>
      </c>
      <c r="AX421" s="14" t="s">
        <v>79</v>
      </c>
      <c r="AY421" s="270" t="s">
        <v>134</v>
      </c>
    </row>
    <row r="422" s="13" customFormat="1">
      <c r="A422" s="13"/>
      <c r="B422" s="249"/>
      <c r="C422" s="250"/>
      <c r="D422" s="251" t="s">
        <v>143</v>
      </c>
      <c r="E422" s="252" t="s">
        <v>1</v>
      </c>
      <c r="F422" s="253" t="s">
        <v>872</v>
      </c>
      <c r="G422" s="250"/>
      <c r="H422" s="252" t="s">
        <v>1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9" t="s">
        <v>143</v>
      </c>
      <c r="AU422" s="259" t="s">
        <v>151</v>
      </c>
      <c r="AV422" s="13" t="s">
        <v>87</v>
      </c>
      <c r="AW422" s="13" t="s">
        <v>34</v>
      </c>
      <c r="AX422" s="13" t="s">
        <v>79</v>
      </c>
      <c r="AY422" s="259" t="s">
        <v>134</v>
      </c>
    </row>
    <row r="423" s="14" customFormat="1">
      <c r="A423" s="14"/>
      <c r="B423" s="260"/>
      <c r="C423" s="261"/>
      <c r="D423" s="251" t="s">
        <v>143</v>
      </c>
      <c r="E423" s="262" t="s">
        <v>1</v>
      </c>
      <c r="F423" s="263" t="s">
        <v>873</v>
      </c>
      <c r="G423" s="261"/>
      <c r="H423" s="264">
        <v>0.16500000000000001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0" t="s">
        <v>143</v>
      </c>
      <c r="AU423" s="270" t="s">
        <v>151</v>
      </c>
      <c r="AV423" s="14" t="s">
        <v>89</v>
      </c>
      <c r="AW423" s="14" t="s">
        <v>34</v>
      </c>
      <c r="AX423" s="14" t="s">
        <v>79</v>
      </c>
      <c r="AY423" s="270" t="s">
        <v>134</v>
      </c>
    </row>
    <row r="424" s="14" customFormat="1">
      <c r="A424" s="14"/>
      <c r="B424" s="260"/>
      <c r="C424" s="261"/>
      <c r="D424" s="251" t="s">
        <v>143</v>
      </c>
      <c r="E424" s="262" t="s">
        <v>1</v>
      </c>
      <c r="F424" s="263" t="s">
        <v>874</v>
      </c>
      <c r="G424" s="261"/>
      <c r="H424" s="264">
        <v>0.23499999999999999</v>
      </c>
      <c r="I424" s="265"/>
      <c r="J424" s="261"/>
      <c r="K424" s="261"/>
      <c r="L424" s="266"/>
      <c r="M424" s="267"/>
      <c r="N424" s="268"/>
      <c r="O424" s="268"/>
      <c r="P424" s="268"/>
      <c r="Q424" s="268"/>
      <c r="R424" s="268"/>
      <c r="S424" s="268"/>
      <c r="T424" s="26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0" t="s">
        <v>143</v>
      </c>
      <c r="AU424" s="270" t="s">
        <v>151</v>
      </c>
      <c r="AV424" s="14" t="s">
        <v>89</v>
      </c>
      <c r="AW424" s="14" t="s">
        <v>34</v>
      </c>
      <c r="AX424" s="14" t="s">
        <v>79</v>
      </c>
      <c r="AY424" s="270" t="s">
        <v>134</v>
      </c>
    </row>
    <row r="425" s="15" customFormat="1">
      <c r="A425" s="15"/>
      <c r="B425" s="271"/>
      <c r="C425" s="272"/>
      <c r="D425" s="251" t="s">
        <v>143</v>
      </c>
      <c r="E425" s="273" t="s">
        <v>1</v>
      </c>
      <c r="F425" s="274" t="s">
        <v>157</v>
      </c>
      <c r="G425" s="272"/>
      <c r="H425" s="275">
        <v>1.5</v>
      </c>
      <c r="I425" s="276"/>
      <c r="J425" s="272"/>
      <c r="K425" s="272"/>
      <c r="L425" s="277"/>
      <c r="M425" s="278"/>
      <c r="N425" s="279"/>
      <c r="O425" s="279"/>
      <c r="P425" s="279"/>
      <c r="Q425" s="279"/>
      <c r="R425" s="279"/>
      <c r="S425" s="279"/>
      <c r="T425" s="28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81" t="s">
        <v>143</v>
      </c>
      <c r="AU425" s="281" t="s">
        <v>151</v>
      </c>
      <c r="AV425" s="15" t="s">
        <v>141</v>
      </c>
      <c r="AW425" s="15" t="s">
        <v>34</v>
      </c>
      <c r="AX425" s="15" t="s">
        <v>87</v>
      </c>
      <c r="AY425" s="281" t="s">
        <v>134</v>
      </c>
    </row>
    <row r="426" s="12" customFormat="1" ht="20.88" customHeight="1">
      <c r="A426" s="12"/>
      <c r="B426" s="220"/>
      <c r="C426" s="221"/>
      <c r="D426" s="222" t="s">
        <v>78</v>
      </c>
      <c r="E426" s="234" t="s">
        <v>180</v>
      </c>
      <c r="F426" s="234" t="s">
        <v>694</v>
      </c>
      <c r="G426" s="221"/>
      <c r="H426" s="221"/>
      <c r="I426" s="224"/>
      <c r="J426" s="235">
        <f>BK426</f>
        <v>0</v>
      </c>
      <c r="K426" s="221"/>
      <c r="L426" s="226"/>
      <c r="M426" s="227"/>
      <c r="N426" s="228"/>
      <c r="O426" s="228"/>
      <c r="P426" s="229">
        <f>SUM(P427:P492)</f>
        <v>0</v>
      </c>
      <c r="Q426" s="228"/>
      <c r="R426" s="229">
        <f>SUM(R427:R492)</f>
        <v>1.4168108000000002</v>
      </c>
      <c r="S426" s="228"/>
      <c r="T426" s="230">
        <f>SUM(T427:T492)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31" t="s">
        <v>87</v>
      </c>
      <c r="AT426" s="232" t="s">
        <v>78</v>
      </c>
      <c r="AU426" s="232" t="s">
        <v>89</v>
      </c>
      <c r="AY426" s="231" t="s">
        <v>134</v>
      </c>
      <c r="BK426" s="233">
        <f>SUM(BK427:BK492)</f>
        <v>0</v>
      </c>
    </row>
    <row r="427" s="2" customFormat="1" ht="16.5" customHeight="1">
      <c r="A427" s="39"/>
      <c r="B427" s="40"/>
      <c r="C427" s="236" t="s">
        <v>565</v>
      </c>
      <c r="D427" s="236" t="s">
        <v>136</v>
      </c>
      <c r="E427" s="237" t="s">
        <v>875</v>
      </c>
      <c r="F427" s="238" t="s">
        <v>876</v>
      </c>
      <c r="G427" s="239" t="s">
        <v>346</v>
      </c>
      <c r="H427" s="240">
        <v>10</v>
      </c>
      <c r="I427" s="241"/>
      <c r="J427" s="242">
        <f>ROUND(I427*H427,2)</f>
        <v>0</v>
      </c>
      <c r="K427" s="238" t="s">
        <v>1</v>
      </c>
      <c r="L427" s="45"/>
      <c r="M427" s="243" t="s">
        <v>1</v>
      </c>
      <c r="N427" s="244" t="s">
        <v>44</v>
      </c>
      <c r="O427" s="92"/>
      <c r="P427" s="245">
        <f>O427*H427</f>
        <v>0</v>
      </c>
      <c r="Q427" s="245">
        <v>0</v>
      </c>
      <c r="R427" s="245">
        <f>Q427*H427</f>
        <v>0</v>
      </c>
      <c r="S427" s="245">
        <v>0</v>
      </c>
      <c r="T427" s="246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7" t="s">
        <v>141</v>
      </c>
      <c r="AT427" s="247" t="s">
        <v>136</v>
      </c>
      <c r="AU427" s="247" t="s">
        <v>151</v>
      </c>
      <c r="AY427" s="18" t="s">
        <v>134</v>
      </c>
      <c r="BE427" s="248">
        <f>IF(N427="základní",J427,0)</f>
        <v>0</v>
      </c>
      <c r="BF427" s="248">
        <f>IF(N427="snížená",J427,0)</f>
        <v>0</v>
      </c>
      <c r="BG427" s="248">
        <f>IF(N427="zákl. přenesená",J427,0)</f>
        <v>0</v>
      </c>
      <c r="BH427" s="248">
        <f>IF(N427="sníž. přenesená",J427,0)</f>
        <v>0</v>
      </c>
      <c r="BI427" s="248">
        <f>IF(N427="nulová",J427,0)</f>
        <v>0</v>
      </c>
      <c r="BJ427" s="18" t="s">
        <v>87</v>
      </c>
      <c r="BK427" s="248">
        <f>ROUND(I427*H427,2)</f>
        <v>0</v>
      </c>
      <c r="BL427" s="18" t="s">
        <v>141</v>
      </c>
      <c r="BM427" s="247" t="s">
        <v>877</v>
      </c>
    </row>
    <row r="428" s="2" customFormat="1" ht="16.5" customHeight="1">
      <c r="A428" s="39"/>
      <c r="B428" s="40"/>
      <c r="C428" s="282" t="s">
        <v>571</v>
      </c>
      <c r="D428" s="282" t="s">
        <v>207</v>
      </c>
      <c r="E428" s="283" t="s">
        <v>878</v>
      </c>
      <c r="F428" s="284" t="s">
        <v>879</v>
      </c>
      <c r="G428" s="285" t="s">
        <v>346</v>
      </c>
      <c r="H428" s="286">
        <v>10.15</v>
      </c>
      <c r="I428" s="287"/>
      <c r="J428" s="288">
        <f>ROUND(I428*H428,2)</f>
        <v>0</v>
      </c>
      <c r="K428" s="284" t="s">
        <v>1</v>
      </c>
      <c r="L428" s="289"/>
      <c r="M428" s="290" t="s">
        <v>1</v>
      </c>
      <c r="N428" s="291" t="s">
        <v>44</v>
      </c>
      <c r="O428" s="92"/>
      <c r="P428" s="245">
        <f>O428*H428</f>
        <v>0</v>
      </c>
      <c r="Q428" s="245">
        <v>0.00025999999999999998</v>
      </c>
      <c r="R428" s="245">
        <f>Q428*H428</f>
        <v>0.0026389999999999999</v>
      </c>
      <c r="S428" s="245">
        <v>0</v>
      </c>
      <c r="T428" s="24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7" t="s">
        <v>180</v>
      </c>
      <c r="AT428" s="247" t="s">
        <v>207</v>
      </c>
      <c r="AU428" s="247" t="s">
        <v>151</v>
      </c>
      <c r="AY428" s="18" t="s">
        <v>134</v>
      </c>
      <c r="BE428" s="248">
        <f>IF(N428="základní",J428,0)</f>
        <v>0</v>
      </c>
      <c r="BF428" s="248">
        <f>IF(N428="snížená",J428,0)</f>
        <v>0</v>
      </c>
      <c r="BG428" s="248">
        <f>IF(N428="zákl. přenesená",J428,0)</f>
        <v>0</v>
      </c>
      <c r="BH428" s="248">
        <f>IF(N428="sníž. přenesená",J428,0)</f>
        <v>0</v>
      </c>
      <c r="BI428" s="248">
        <f>IF(N428="nulová",J428,0)</f>
        <v>0</v>
      </c>
      <c r="BJ428" s="18" t="s">
        <v>87</v>
      </c>
      <c r="BK428" s="248">
        <f>ROUND(I428*H428,2)</f>
        <v>0</v>
      </c>
      <c r="BL428" s="18" t="s">
        <v>141</v>
      </c>
      <c r="BM428" s="247" t="s">
        <v>880</v>
      </c>
    </row>
    <row r="429" s="13" customFormat="1">
      <c r="A429" s="13"/>
      <c r="B429" s="249"/>
      <c r="C429" s="250"/>
      <c r="D429" s="251" t="s">
        <v>143</v>
      </c>
      <c r="E429" s="252" t="s">
        <v>1</v>
      </c>
      <c r="F429" s="253" t="s">
        <v>881</v>
      </c>
      <c r="G429" s="250"/>
      <c r="H429" s="252" t="s">
        <v>1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9" t="s">
        <v>143</v>
      </c>
      <c r="AU429" s="259" t="s">
        <v>151</v>
      </c>
      <c r="AV429" s="13" t="s">
        <v>87</v>
      </c>
      <c r="AW429" s="13" t="s">
        <v>34</v>
      </c>
      <c r="AX429" s="13" t="s">
        <v>79</v>
      </c>
      <c r="AY429" s="259" t="s">
        <v>134</v>
      </c>
    </row>
    <row r="430" s="13" customFormat="1">
      <c r="A430" s="13"/>
      <c r="B430" s="249"/>
      <c r="C430" s="250"/>
      <c r="D430" s="251" t="s">
        <v>143</v>
      </c>
      <c r="E430" s="252" t="s">
        <v>1</v>
      </c>
      <c r="F430" s="253" t="s">
        <v>771</v>
      </c>
      <c r="G430" s="250"/>
      <c r="H430" s="252" t="s">
        <v>1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9" t="s">
        <v>143</v>
      </c>
      <c r="AU430" s="259" t="s">
        <v>151</v>
      </c>
      <c r="AV430" s="13" t="s">
        <v>87</v>
      </c>
      <c r="AW430" s="13" t="s">
        <v>34</v>
      </c>
      <c r="AX430" s="13" t="s">
        <v>79</v>
      </c>
      <c r="AY430" s="259" t="s">
        <v>134</v>
      </c>
    </row>
    <row r="431" s="14" customFormat="1">
      <c r="A431" s="14"/>
      <c r="B431" s="260"/>
      <c r="C431" s="261"/>
      <c r="D431" s="251" t="s">
        <v>143</v>
      </c>
      <c r="E431" s="262" t="s">
        <v>1</v>
      </c>
      <c r="F431" s="263" t="s">
        <v>882</v>
      </c>
      <c r="G431" s="261"/>
      <c r="H431" s="264">
        <v>10.15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0" t="s">
        <v>143</v>
      </c>
      <c r="AU431" s="270" t="s">
        <v>151</v>
      </c>
      <c r="AV431" s="14" t="s">
        <v>89</v>
      </c>
      <c r="AW431" s="14" t="s">
        <v>34</v>
      </c>
      <c r="AX431" s="14" t="s">
        <v>87</v>
      </c>
      <c r="AY431" s="270" t="s">
        <v>134</v>
      </c>
    </row>
    <row r="432" s="2" customFormat="1" ht="16.5" customHeight="1">
      <c r="A432" s="39"/>
      <c r="B432" s="40"/>
      <c r="C432" s="236" t="s">
        <v>883</v>
      </c>
      <c r="D432" s="236" t="s">
        <v>136</v>
      </c>
      <c r="E432" s="237" t="s">
        <v>884</v>
      </c>
      <c r="F432" s="238" t="s">
        <v>885</v>
      </c>
      <c r="G432" s="239" t="s">
        <v>284</v>
      </c>
      <c r="H432" s="240">
        <v>2</v>
      </c>
      <c r="I432" s="241"/>
      <c r="J432" s="242">
        <f>ROUND(I432*H432,2)</f>
        <v>0</v>
      </c>
      <c r="K432" s="238" t="s">
        <v>140</v>
      </c>
      <c r="L432" s="45"/>
      <c r="M432" s="243" t="s">
        <v>1</v>
      </c>
      <c r="N432" s="244" t="s">
        <v>44</v>
      </c>
      <c r="O432" s="92"/>
      <c r="P432" s="245">
        <f>O432*H432</f>
        <v>0</v>
      </c>
      <c r="Q432" s="245">
        <v>0</v>
      </c>
      <c r="R432" s="245">
        <f>Q432*H432</f>
        <v>0</v>
      </c>
      <c r="S432" s="245">
        <v>0</v>
      </c>
      <c r="T432" s="24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7" t="s">
        <v>141</v>
      </c>
      <c r="AT432" s="247" t="s">
        <v>136</v>
      </c>
      <c r="AU432" s="247" t="s">
        <v>151</v>
      </c>
      <c r="AY432" s="18" t="s">
        <v>134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8" t="s">
        <v>87</v>
      </c>
      <c r="BK432" s="248">
        <f>ROUND(I432*H432,2)</f>
        <v>0</v>
      </c>
      <c r="BL432" s="18" t="s">
        <v>141</v>
      </c>
      <c r="BM432" s="247" t="s">
        <v>886</v>
      </c>
    </row>
    <row r="433" s="2" customFormat="1" ht="16.5" customHeight="1">
      <c r="A433" s="39"/>
      <c r="B433" s="40"/>
      <c r="C433" s="282" t="s">
        <v>887</v>
      </c>
      <c r="D433" s="282" t="s">
        <v>207</v>
      </c>
      <c r="E433" s="283" t="s">
        <v>888</v>
      </c>
      <c r="F433" s="284" t="s">
        <v>889</v>
      </c>
      <c r="G433" s="285" t="s">
        <v>284</v>
      </c>
      <c r="H433" s="286">
        <v>2.0299999999999998</v>
      </c>
      <c r="I433" s="287"/>
      <c r="J433" s="288">
        <f>ROUND(I433*H433,2)</f>
        <v>0</v>
      </c>
      <c r="K433" s="284" t="s">
        <v>1</v>
      </c>
      <c r="L433" s="289"/>
      <c r="M433" s="290" t="s">
        <v>1</v>
      </c>
      <c r="N433" s="291" t="s">
        <v>44</v>
      </c>
      <c r="O433" s="92"/>
      <c r="P433" s="245">
        <f>O433*H433</f>
        <v>0</v>
      </c>
      <c r="Q433" s="245">
        <v>6.0000000000000002E-05</v>
      </c>
      <c r="R433" s="245">
        <f>Q433*H433</f>
        <v>0.00012179999999999999</v>
      </c>
      <c r="S433" s="245">
        <v>0</v>
      </c>
      <c r="T433" s="246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7" t="s">
        <v>180</v>
      </c>
      <c r="AT433" s="247" t="s">
        <v>207</v>
      </c>
      <c r="AU433" s="247" t="s">
        <v>151</v>
      </c>
      <c r="AY433" s="18" t="s">
        <v>134</v>
      </c>
      <c r="BE433" s="248">
        <f>IF(N433="základní",J433,0)</f>
        <v>0</v>
      </c>
      <c r="BF433" s="248">
        <f>IF(N433="snížená",J433,0)</f>
        <v>0</v>
      </c>
      <c r="BG433" s="248">
        <f>IF(N433="zákl. přenesená",J433,0)</f>
        <v>0</v>
      </c>
      <c r="BH433" s="248">
        <f>IF(N433="sníž. přenesená",J433,0)</f>
        <v>0</v>
      </c>
      <c r="BI433" s="248">
        <f>IF(N433="nulová",J433,0)</f>
        <v>0</v>
      </c>
      <c r="BJ433" s="18" t="s">
        <v>87</v>
      </c>
      <c r="BK433" s="248">
        <f>ROUND(I433*H433,2)</f>
        <v>0</v>
      </c>
      <c r="BL433" s="18" t="s">
        <v>141</v>
      </c>
      <c r="BM433" s="247" t="s">
        <v>890</v>
      </c>
    </row>
    <row r="434" s="13" customFormat="1">
      <c r="A434" s="13"/>
      <c r="B434" s="249"/>
      <c r="C434" s="250"/>
      <c r="D434" s="251" t="s">
        <v>143</v>
      </c>
      <c r="E434" s="252" t="s">
        <v>1</v>
      </c>
      <c r="F434" s="253" t="s">
        <v>891</v>
      </c>
      <c r="G434" s="250"/>
      <c r="H434" s="252" t="s">
        <v>1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9" t="s">
        <v>143</v>
      </c>
      <c r="AU434" s="259" t="s">
        <v>151</v>
      </c>
      <c r="AV434" s="13" t="s">
        <v>87</v>
      </c>
      <c r="AW434" s="13" t="s">
        <v>34</v>
      </c>
      <c r="AX434" s="13" t="s">
        <v>79</v>
      </c>
      <c r="AY434" s="259" t="s">
        <v>134</v>
      </c>
    </row>
    <row r="435" s="13" customFormat="1">
      <c r="A435" s="13"/>
      <c r="B435" s="249"/>
      <c r="C435" s="250"/>
      <c r="D435" s="251" t="s">
        <v>143</v>
      </c>
      <c r="E435" s="252" t="s">
        <v>1</v>
      </c>
      <c r="F435" s="253" t="s">
        <v>771</v>
      </c>
      <c r="G435" s="250"/>
      <c r="H435" s="252" t="s">
        <v>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143</v>
      </c>
      <c r="AU435" s="259" t="s">
        <v>151</v>
      </c>
      <c r="AV435" s="13" t="s">
        <v>87</v>
      </c>
      <c r="AW435" s="13" t="s">
        <v>34</v>
      </c>
      <c r="AX435" s="13" t="s">
        <v>79</v>
      </c>
      <c r="AY435" s="259" t="s">
        <v>134</v>
      </c>
    </row>
    <row r="436" s="14" customFormat="1">
      <c r="A436" s="14"/>
      <c r="B436" s="260"/>
      <c r="C436" s="261"/>
      <c r="D436" s="251" t="s">
        <v>143</v>
      </c>
      <c r="E436" s="262" t="s">
        <v>1</v>
      </c>
      <c r="F436" s="263" t="s">
        <v>892</v>
      </c>
      <c r="G436" s="261"/>
      <c r="H436" s="264">
        <v>2.0299999999999998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143</v>
      </c>
      <c r="AU436" s="270" t="s">
        <v>151</v>
      </c>
      <c r="AV436" s="14" t="s">
        <v>89</v>
      </c>
      <c r="AW436" s="14" t="s">
        <v>34</v>
      </c>
      <c r="AX436" s="14" t="s">
        <v>87</v>
      </c>
      <c r="AY436" s="270" t="s">
        <v>134</v>
      </c>
    </row>
    <row r="437" s="2" customFormat="1" ht="16.5" customHeight="1">
      <c r="A437" s="39"/>
      <c r="B437" s="40"/>
      <c r="C437" s="236" t="s">
        <v>893</v>
      </c>
      <c r="D437" s="236" t="s">
        <v>136</v>
      </c>
      <c r="E437" s="237" t="s">
        <v>894</v>
      </c>
      <c r="F437" s="238" t="s">
        <v>895</v>
      </c>
      <c r="G437" s="239" t="s">
        <v>346</v>
      </c>
      <c r="H437" s="240">
        <v>10</v>
      </c>
      <c r="I437" s="241"/>
      <c r="J437" s="242">
        <f>ROUND(I437*H437,2)</f>
        <v>0</v>
      </c>
      <c r="K437" s="238" t="s">
        <v>140</v>
      </c>
      <c r="L437" s="45"/>
      <c r="M437" s="243" t="s">
        <v>1</v>
      </c>
      <c r="N437" s="244" t="s">
        <v>44</v>
      </c>
      <c r="O437" s="92"/>
      <c r="P437" s="245">
        <f>O437*H437</f>
        <v>0</v>
      </c>
      <c r="Q437" s="245">
        <v>0</v>
      </c>
      <c r="R437" s="245">
        <f>Q437*H437</f>
        <v>0</v>
      </c>
      <c r="S437" s="245">
        <v>0</v>
      </c>
      <c r="T437" s="246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7" t="s">
        <v>141</v>
      </c>
      <c r="AT437" s="247" t="s">
        <v>136</v>
      </c>
      <c r="AU437" s="247" t="s">
        <v>151</v>
      </c>
      <c r="AY437" s="18" t="s">
        <v>134</v>
      </c>
      <c r="BE437" s="248">
        <f>IF(N437="základní",J437,0)</f>
        <v>0</v>
      </c>
      <c r="BF437" s="248">
        <f>IF(N437="snížená",J437,0)</f>
        <v>0</v>
      </c>
      <c r="BG437" s="248">
        <f>IF(N437="zákl. přenesená",J437,0)</f>
        <v>0</v>
      </c>
      <c r="BH437" s="248">
        <f>IF(N437="sníž. přenesená",J437,0)</f>
        <v>0</v>
      </c>
      <c r="BI437" s="248">
        <f>IF(N437="nulová",J437,0)</f>
        <v>0</v>
      </c>
      <c r="BJ437" s="18" t="s">
        <v>87</v>
      </c>
      <c r="BK437" s="248">
        <f>ROUND(I437*H437,2)</f>
        <v>0</v>
      </c>
      <c r="BL437" s="18" t="s">
        <v>141</v>
      </c>
      <c r="BM437" s="247" t="s">
        <v>896</v>
      </c>
    </row>
    <row r="438" s="2" customFormat="1" ht="16.5" customHeight="1">
      <c r="A438" s="39"/>
      <c r="B438" s="40"/>
      <c r="C438" s="236" t="s">
        <v>897</v>
      </c>
      <c r="D438" s="236" t="s">
        <v>136</v>
      </c>
      <c r="E438" s="237" t="s">
        <v>898</v>
      </c>
      <c r="F438" s="238" t="s">
        <v>899</v>
      </c>
      <c r="G438" s="239" t="s">
        <v>284</v>
      </c>
      <c r="H438" s="240">
        <v>2</v>
      </c>
      <c r="I438" s="241"/>
      <c r="J438" s="242">
        <f>ROUND(I438*H438,2)</f>
        <v>0</v>
      </c>
      <c r="K438" s="238" t="s">
        <v>1</v>
      </c>
      <c r="L438" s="45"/>
      <c r="M438" s="243" t="s">
        <v>1</v>
      </c>
      <c r="N438" s="244" t="s">
        <v>44</v>
      </c>
      <c r="O438" s="92"/>
      <c r="P438" s="245">
        <f>O438*H438</f>
        <v>0</v>
      </c>
      <c r="Q438" s="245">
        <v>0.46009</v>
      </c>
      <c r="R438" s="245">
        <f>Q438*H438</f>
        <v>0.92018</v>
      </c>
      <c r="S438" s="245">
        <v>0</v>
      </c>
      <c r="T438" s="24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141</v>
      </c>
      <c r="AT438" s="247" t="s">
        <v>136</v>
      </c>
      <c r="AU438" s="247" t="s">
        <v>151</v>
      </c>
      <c r="AY438" s="18" t="s">
        <v>134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87</v>
      </c>
      <c r="BK438" s="248">
        <f>ROUND(I438*H438,2)</f>
        <v>0</v>
      </c>
      <c r="BL438" s="18" t="s">
        <v>141</v>
      </c>
      <c r="BM438" s="247" t="s">
        <v>900</v>
      </c>
    </row>
    <row r="439" s="2" customFormat="1" ht="16.5" customHeight="1">
      <c r="A439" s="39"/>
      <c r="B439" s="40"/>
      <c r="C439" s="236" t="s">
        <v>901</v>
      </c>
      <c r="D439" s="236" t="s">
        <v>136</v>
      </c>
      <c r="E439" s="237" t="s">
        <v>902</v>
      </c>
      <c r="F439" s="238" t="s">
        <v>903</v>
      </c>
      <c r="G439" s="239" t="s">
        <v>346</v>
      </c>
      <c r="H439" s="240">
        <v>10</v>
      </c>
      <c r="I439" s="241"/>
      <c r="J439" s="242">
        <f>ROUND(I439*H439,2)</f>
        <v>0</v>
      </c>
      <c r="K439" s="238" t="s">
        <v>140</v>
      </c>
      <c r="L439" s="45"/>
      <c r="M439" s="243" t="s">
        <v>1</v>
      </c>
      <c r="N439" s="244" t="s">
        <v>44</v>
      </c>
      <c r="O439" s="92"/>
      <c r="P439" s="245">
        <f>O439*H439</f>
        <v>0</v>
      </c>
      <c r="Q439" s="245">
        <v>0</v>
      </c>
      <c r="R439" s="245">
        <f>Q439*H439</f>
        <v>0</v>
      </c>
      <c r="S439" s="245">
        <v>0</v>
      </c>
      <c r="T439" s="246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7" t="s">
        <v>141</v>
      </c>
      <c r="AT439" s="247" t="s">
        <v>136</v>
      </c>
      <c r="AU439" s="247" t="s">
        <v>151</v>
      </c>
      <c r="AY439" s="18" t="s">
        <v>134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18" t="s">
        <v>87</v>
      </c>
      <c r="BK439" s="248">
        <f>ROUND(I439*H439,2)</f>
        <v>0</v>
      </c>
      <c r="BL439" s="18" t="s">
        <v>141</v>
      </c>
      <c r="BM439" s="247" t="s">
        <v>904</v>
      </c>
    </row>
    <row r="440" s="2" customFormat="1" ht="16.5" customHeight="1">
      <c r="A440" s="39"/>
      <c r="B440" s="40"/>
      <c r="C440" s="236" t="s">
        <v>905</v>
      </c>
      <c r="D440" s="236" t="s">
        <v>136</v>
      </c>
      <c r="E440" s="237" t="s">
        <v>725</v>
      </c>
      <c r="F440" s="238" t="s">
        <v>726</v>
      </c>
      <c r="G440" s="239" t="s">
        <v>346</v>
      </c>
      <c r="H440" s="240">
        <v>10</v>
      </c>
      <c r="I440" s="241"/>
      <c r="J440" s="242">
        <f>ROUND(I440*H440,2)</f>
        <v>0</v>
      </c>
      <c r="K440" s="238" t="s">
        <v>140</v>
      </c>
      <c r="L440" s="45"/>
      <c r="M440" s="243" t="s">
        <v>1</v>
      </c>
      <c r="N440" s="244" t="s">
        <v>44</v>
      </c>
      <c r="O440" s="92"/>
      <c r="P440" s="245">
        <f>O440*H440</f>
        <v>0</v>
      </c>
      <c r="Q440" s="245">
        <v>0.00012999999999999999</v>
      </c>
      <c r="R440" s="245">
        <f>Q440*H440</f>
        <v>0.0012999999999999999</v>
      </c>
      <c r="S440" s="245">
        <v>0</v>
      </c>
      <c r="T440" s="24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7" t="s">
        <v>141</v>
      </c>
      <c r="AT440" s="247" t="s">
        <v>136</v>
      </c>
      <c r="AU440" s="247" t="s">
        <v>151</v>
      </c>
      <c r="AY440" s="18" t="s">
        <v>134</v>
      </c>
      <c r="BE440" s="248">
        <f>IF(N440="základní",J440,0)</f>
        <v>0</v>
      </c>
      <c r="BF440" s="248">
        <f>IF(N440="snížená",J440,0)</f>
        <v>0</v>
      </c>
      <c r="BG440" s="248">
        <f>IF(N440="zákl. přenesená",J440,0)</f>
        <v>0</v>
      </c>
      <c r="BH440" s="248">
        <f>IF(N440="sníž. přenesená",J440,0)</f>
        <v>0</v>
      </c>
      <c r="BI440" s="248">
        <f>IF(N440="nulová",J440,0)</f>
        <v>0</v>
      </c>
      <c r="BJ440" s="18" t="s">
        <v>87</v>
      </c>
      <c r="BK440" s="248">
        <f>ROUND(I440*H440,2)</f>
        <v>0</v>
      </c>
      <c r="BL440" s="18" t="s">
        <v>141</v>
      </c>
      <c r="BM440" s="247" t="s">
        <v>906</v>
      </c>
    </row>
    <row r="441" s="13" customFormat="1">
      <c r="A441" s="13"/>
      <c r="B441" s="249"/>
      <c r="C441" s="250"/>
      <c r="D441" s="251" t="s">
        <v>143</v>
      </c>
      <c r="E441" s="252" t="s">
        <v>1</v>
      </c>
      <c r="F441" s="253" t="s">
        <v>728</v>
      </c>
      <c r="G441" s="250"/>
      <c r="H441" s="252" t="s">
        <v>1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9" t="s">
        <v>143</v>
      </c>
      <c r="AU441" s="259" t="s">
        <v>151</v>
      </c>
      <c r="AV441" s="13" t="s">
        <v>87</v>
      </c>
      <c r="AW441" s="13" t="s">
        <v>34</v>
      </c>
      <c r="AX441" s="13" t="s">
        <v>79</v>
      </c>
      <c r="AY441" s="259" t="s">
        <v>134</v>
      </c>
    </row>
    <row r="442" s="14" customFormat="1">
      <c r="A442" s="14"/>
      <c r="B442" s="260"/>
      <c r="C442" s="261"/>
      <c r="D442" s="251" t="s">
        <v>143</v>
      </c>
      <c r="E442" s="262" t="s">
        <v>1</v>
      </c>
      <c r="F442" s="263" t="s">
        <v>394</v>
      </c>
      <c r="G442" s="261"/>
      <c r="H442" s="264">
        <v>10</v>
      </c>
      <c r="I442" s="265"/>
      <c r="J442" s="261"/>
      <c r="K442" s="261"/>
      <c r="L442" s="266"/>
      <c r="M442" s="267"/>
      <c r="N442" s="268"/>
      <c r="O442" s="268"/>
      <c r="P442" s="268"/>
      <c r="Q442" s="268"/>
      <c r="R442" s="268"/>
      <c r="S442" s="268"/>
      <c r="T442" s="26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0" t="s">
        <v>143</v>
      </c>
      <c r="AU442" s="270" t="s">
        <v>151</v>
      </c>
      <c r="AV442" s="14" t="s">
        <v>89</v>
      </c>
      <c r="AW442" s="14" t="s">
        <v>34</v>
      </c>
      <c r="AX442" s="14" t="s">
        <v>87</v>
      </c>
      <c r="AY442" s="270" t="s">
        <v>134</v>
      </c>
    </row>
    <row r="443" s="2" customFormat="1" ht="16.5" customHeight="1">
      <c r="A443" s="39"/>
      <c r="B443" s="40"/>
      <c r="C443" s="236" t="s">
        <v>907</v>
      </c>
      <c r="D443" s="236" t="s">
        <v>136</v>
      </c>
      <c r="E443" s="237" t="s">
        <v>908</v>
      </c>
      <c r="F443" s="238" t="s">
        <v>909</v>
      </c>
      <c r="G443" s="239" t="s">
        <v>284</v>
      </c>
      <c r="H443" s="240">
        <v>1</v>
      </c>
      <c r="I443" s="241"/>
      <c r="J443" s="242">
        <f>ROUND(I443*H443,2)</f>
        <v>0</v>
      </c>
      <c r="K443" s="238" t="s">
        <v>140</v>
      </c>
      <c r="L443" s="45"/>
      <c r="M443" s="243" t="s">
        <v>1</v>
      </c>
      <c r="N443" s="244" t="s">
        <v>44</v>
      </c>
      <c r="O443" s="92"/>
      <c r="P443" s="245">
        <f>O443*H443</f>
        <v>0</v>
      </c>
      <c r="Q443" s="245">
        <v>0.36191000000000001</v>
      </c>
      <c r="R443" s="245">
        <f>Q443*H443</f>
        <v>0.36191000000000001</v>
      </c>
      <c r="S443" s="245">
        <v>0</v>
      </c>
      <c r="T443" s="246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7" t="s">
        <v>141</v>
      </c>
      <c r="AT443" s="247" t="s">
        <v>136</v>
      </c>
      <c r="AU443" s="247" t="s">
        <v>151</v>
      </c>
      <c r="AY443" s="18" t="s">
        <v>134</v>
      </c>
      <c r="BE443" s="248">
        <f>IF(N443="základní",J443,0)</f>
        <v>0</v>
      </c>
      <c r="BF443" s="248">
        <f>IF(N443="snížená",J443,0)</f>
        <v>0</v>
      </c>
      <c r="BG443" s="248">
        <f>IF(N443="zákl. přenesená",J443,0)</f>
        <v>0</v>
      </c>
      <c r="BH443" s="248">
        <f>IF(N443="sníž. přenesená",J443,0)</f>
        <v>0</v>
      </c>
      <c r="BI443" s="248">
        <f>IF(N443="nulová",J443,0)</f>
        <v>0</v>
      </c>
      <c r="BJ443" s="18" t="s">
        <v>87</v>
      </c>
      <c r="BK443" s="248">
        <f>ROUND(I443*H443,2)</f>
        <v>0</v>
      </c>
      <c r="BL443" s="18" t="s">
        <v>141</v>
      </c>
      <c r="BM443" s="247" t="s">
        <v>910</v>
      </c>
    </row>
    <row r="444" s="13" customFormat="1">
      <c r="A444" s="13"/>
      <c r="B444" s="249"/>
      <c r="C444" s="250"/>
      <c r="D444" s="251" t="s">
        <v>143</v>
      </c>
      <c r="E444" s="252" t="s">
        <v>1</v>
      </c>
      <c r="F444" s="253" t="s">
        <v>911</v>
      </c>
      <c r="G444" s="250"/>
      <c r="H444" s="252" t="s">
        <v>1</v>
      </c>
      <c r="I444" s="254"/>
      <c r="J444" s="250"/>
      <c r="K444" s="250"/>
      <c r="L444" s="255"/>
      <c r="M444" s="256"/>
      <c r="N444" s="257"/>
      <c r="O444" s="257"/>
      <c r="P444" s="257"/>
      <c r="Q444" s="257"/>
      <c r="R444" s="257"/>
      <c r="S444" s="257"/>
      <c r="T444" s="25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9" t="s">
        <v>143</v>
      </c>
      <c r="AU444" s="259" t="s">
        <v>151</v>
      </c>
      <c r="AV444" s="13" t="s">
        <v>87</v>
      </c>
      <c r="AW444" s="13" t="s">
        <v>34</v>
      </c>
      <c r="AX444" s="13" t="s">
        <v>79</v>
      </c>
      <c r="AY444" s="259" t="s">
        <v>134</v>
      </c>
    </row>
    <row r="445" s="13" customFormat="1">
      <c r="A445" s="13"/>
      <c r="B445" s="249"/>
      <c r="C445" s="250"/>
      <c r="D445" s="251" t="s">
        <v>143</v>
      </c>
      <c r="E445" s="252" t="s">
        <v>1</v>
      </c>
      <c r="F445" s="253" t="s">
        <v>912</v>
      </c>
      <c r="G445" s="250"/>
      <c r="H445" s="252" t="s">
        <v>1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9" t="s">
        <v>143</v>
      </c>
      <c r="AU445" s="259" t="s">
        <v>151</v>
      </c>
      <c r="AV445" s="13" t="s">
        <v>87</v>
      </c>
      <c r="AW445" s="13" t="s">
        <v>34</v>
      </c>
      <c r="AX445" s="13" t="s">
        <v>79</v>
      </c>
      <c r="AY445" s="259" t="s">
        <v>134</v>
      </c>
    </row>
    <row r="446" s="14" customFormat="1">
      <c r="A446" s="14"/>
      <c r="B446" s="260"/>
      <c r="C446" s="261"/>
      <c r="D446" s="251" t="s">
        <v>143</v>
      </c>
      <c r="E446" s="262" t="s">
        <v>1</v>
      </c>
      <c r="F446" s="263" t="s">
        <v>87</v>
      </c>
      <c r="G446" s="261"/>
      <c r="H446" s="264">
        <v>1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0" t="s">
        <v>143</v>
      </c>
      <c r="AU446" s="270" t="s">
        <v>151</v>
      </c>
      <c r="AV446" s="14" t="s">
        <v>89</v>
      </c>
      <c r="AW446" s="14" t="s">
        <v>34</v>
      </c>
      <c r="AX446" s="14" t="s">
        <v>87</v>
      </c>
      <c r="AY446" s="270" t="s">
        <v>134</v>
      </c>
    </row>
    <row r="447" s="2" customFormat="1" ht="16.5" customHeight="1">
      <c r="A447" s="39"/>
      <c r="B447" s="40"/>
      <c r="C447" s="282" t="s">
        <v>913</v>
      </c>
      <c r="D447" s="282" t="s">
        <v>207</v>
      </c>
      <c r="E447" s="283" t="s">
        <v>914</v>
      </c>
      <c r="F447" s="284" t="s">
        <v>915</v>
      </c>
      <c r="G447" s="285" t="s">
        <v>284</v>
      </c>
      <c r="H447" s="286">
        <v>1</v>
      </c>
      <c r="I447" s="287"/>
      <c r="J447" s="288">
        <f>ROUND(I447*H447,2)</f>
        <v>0</v>
      </c>
      <c r="K447" s="284" t="s">
        <v>140</v>
      </c>
      <c r="L447" s="289"/>
      <c r="M447" s="290" t="s">
        <v>1</v>
      </c>
      <c r="N447" s="291" t="s">
        <v>44</v>
      </c>
      <c r="O447" s="92"/>
      <c r="P447" s="245">
        <f>O447*H447</f>
        <v>0</v>
      </c>
      <c r="Q447" s="245">
        <v>0.12</v>
      </c>
      <c r="R447" s="245">
        <f>Q447*H447</f>
        <v>0.12</v>
      </c>
      <c r="S447" s="245">
        <v>0</v>
      </c>
      <c r="T447" s="246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7" t="s">
        <v>180</v>
      </c>
      <c r="AT447" s="247" t="s">
        <v>207</v>
      </c>
      <c r="AU447" s="247" t="s">
        <v>151</v>
      </c>
      <c r="AY447" s="18" t="s">
        <v>134</v>
      </c>
      <c r="BE447" s="248">
        <f>IF(N447="základní",J447,0)</f>
        <v>0</v>
      </c>
      <c r="BF447" s="248">
        <f>IF(N447="snížená",J447,0)</f>
        <v>0</v>
      </c>
      <c r="BG447" s="248">
        <f>IF(N447="zákl. přenesená",J447,0)</f>
        <v>0</v>
      </c>
      <c r="BH447" s="248">
        <f>IF(N447="sníž. přenesená",J447,0)</f>
        <v>0</v>
      </c>
      <c r="BI447" s="248">
        <f>IF(N447="nulová",J447,0)</f>
        <v>0</v>
      </c>
      <c r="BJ447" s="18" t="s">
        <v>87</v>
      </c>
      <c r="BK447" s="248">
        <f>ROUND(I447*H447,2)</f>
        <v>0</v>
      </c>
      <c r="BL447" s="18" t="s">
        <v>141</v>
      </c>
      <c r="BM447" s="247" t="s">
        <v>916</v>
      </c>
    </row>
    <row r="448" s="13" customFormat="1">
      <c r="A448" s="13"/>
      <c r="B448" s="249"/>
      <c r="C448" s="250"/>
      <c r="D448" s="251" t="s">
        <v>143</v>
      </c>
      <c r="E448" s="252" t="s">
        <v>1</v>
      </c>
      <c r="F448" s="253" t="s">
        <v>917</v>
      </c>
      <c r="G448" s="250"/>
      <c r="H448" s="252" t="s">
        <v>1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143</v>
      </c>
      <c r="AU448" s="259" t="s">
        <v>151</v>
      </c>
      <c r="AV448" s="13" t="s">
        <v>87</v>
      </c>
      <c r="AW448" s="13" t="s">
        <v>34</v>
      </c>
      <c r="AX448" s="13" t="s">
        <v>79</v>
      </c>
      <c r="AY448" s="259" t="s">
        <v>134</v>
      </c>
    </row>
    <row r="449" s="13" customFormat="1">
      <c r="A449" s="13"/>
      <c r="B449" s="249"/>
      <c r="C449" s="250"/>
      <c r="D449" s="251" t="s">
        <v>143</v>
      </c>
      <c r="E449" s="252" t="s">
        <v>1</v>
      </c>
      <c r="F449" s="253" t="s">
        <v>918</v>
      </c>
      <c r="G449" s="250"/>
      <c r="H449" s="252" t="s">
        <v>1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9" t="s">
        <v>143</v>
      </c>
      <c r="AU449" s="259" t="s">
        <v>151</v>
      </c>
      <c r="AV449" s="13" t="s">
        <v>87</v>
      </c>
      <c r="AW449" s="13" t="s">
        <v>34</v>
      </c>
      <c r="AX449" s="13" t="s">
        <v>79</v>
      </c>
      <c r="AY449" s="259" t="s">
        <v>134</v>
      </c>
    </row>
    <row r="450" s="13" customFormat="1">
      <c r="A450" s="13"/>
      <c r="B450" s="249"/>
      <c r="C450" s="250"/>
      <c r="D450" s="251" t="s">
        <v>143</v>
      </c>
      <c r="E450" s="252" t="s">
        <v>1</v>
      </c>
      <c r="F450" s="253" t="s">
        <v>919</v>
      </c>
      <c r="G450" s="250"/>
      <c r="H450" s="252" t="s">
        <v>1</v>
      </c>
      <c r="I450" s="254"/>
      <c r="J450" s="250"/>
      <c r="K450" s="250"/>
      <c r="L450" s="255"/>
      <c r="M450" s="256"/>
      <c r="N450" s="257"/>
      <c r="O450" s="257"/>
      <c r="P450" s="257"/>
      <c r="Q450" s="257"/>
      <c r="R450" s="257"/>
      <c r="S450" s="257"/>
      <c r="T450" s="25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9" t="s">
        <v>143</v>
      </c>
      <c r="AU450" s="259" t="s">
        <v>151</v>
      </c>
      <c r="AV450" s="13" t="s">
        <v>87</v>
      </c>
      <c r="AW450" s="13" t="s">
        <v>34</v>
      </c>
      <c r="AX450" s="13" t="s">
        <v>79</v>
      </c>
      <c r="AY450" s="259" t="s">
        <v>134</v>
      </c>
    </row>
    <row r="451" s="14" customFormat="1">
      <c r="A451" s="14"/>
      <c r="B451" s="260"/>
      <c r="C451" s="261"/>
      <c r="D451" s="251" t="s">
        <v>143</v>
      </c>
      <c r="E451" s="262" t="s">
        <v>1</v>
      </c>
      <c r="F451" s="263" t="s">
        <v>87</v>
      </c>
      <c r="G451" s="261"/>
      <c r="H451" s="264">
        <v>1</v>
      </c>
      <c r="I451" s="265"/>
      <c r="J451" s="261"/>
      <c r="K451" s="261"/>
      <c r="L451" s="266"/>
      <c r="M451" s="267"/>
      <c r="N451" s="268"/>
      <c r="O451" s="268"/>
      <c r="P451" s="268"/>
      <c r="Q451" s="268"/>
      <c r="R451" s="268"/>
      <c r="S451" s="268"/>
      <c r="T451" s="26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70" t="s">
        <v>143</v>
      </c>
      <c r="AU451" s="270" t="s">
        <v>151</v>
      </c>
      <c r="AV451" s="14" t="s">
        <v>89</v>
      </c>
      <c r="AW451" s="14" t="s">
        <v>34</v>
      </c>
      <c r="AX451" s="14" t="s">
        <v>87</v>
      </c>
      <c r="AY451" s="270" t="s">
        <v>134</v>
      </c>
    </row>
    <row r="452" s="2" customFormat="1" ht="16.5" customHeight="1">
      <c r="A452" s="39"/>
      <c r="B452" s="40"/>
      <c r="C452" s="236" t="s">
        <v>920</v>
      </c>
      <c r="D452" s="236" t="s">
        <v>136</v>
      </c>
      <c r="E452" s="237" t="s">
        <v>921</v>
      </c>
      <c r="F452" s="238" t="s">
        <v>922</v>
      </c>
      <c r="G452" s="239" t="s">
        <v>284</v>
      </c>
      <c r="H452" s="240">
        <v>2</v>
      </c>
      <c r="I452" s="241"/>
      <c r="J452" s="242">
        <f>ROUND(I452*H452,2)</f>
        <v>0</v>
      </c>
      <c r="K452" s="238" t="s">
        <v>1</v>
      </c>
      <c r="L452" s="45"/>
      <c r="M452" s="243" t="s">
        <v>1</v>
      </c>
      <c r="N452" s="244" t="s">
        <v>44</v>
      </c>
      <c r="O452" s="92"/>
      <c r="P452" s="245">
        <f>O452*H452</f>
        <v>0</v>
      </c>
      <c r="Q452" s="245">
        <v>0.00087000000000000001</v>
      </c>
      <c r="R452" s="245">
        <f>Q452*H452</f>
        <v>0.00174</v>
      </c>
      <c r="S452" s="245">
        <v>0</v>
      </c>
      <c r="T452" s="246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7" t="s">
        <v>141</v>
      </c>
      <c r="AT452" s="247" t="s">
        <v>136</v>
      </c>
      <c r="AU452" s="247" t="s">
        <v>151</v>
      </c>
      <c r="AY452" s="18" t="s">
        <v>134</v>
      </c>
      <c r="BE452" s="248">
        <f>IF(N452="základní",J452,0)</f>
        <v>0</v>
      </c>
      <c r="BF452" s="248">
        <f>IF(N452="snížená",J452,0)</f>
        <v>0</v>
      </c>
      <c r="BG452" s="248">
        <f>IF(N452="zákl. přenesená",J452,0)</f>
        <v>0</v>
      </c>
      <c r="BH452" s="248">
        <f>IF(N452="sníž. přenesená",J452,0)</f>
        <v>0</v>
      </c>
      <c r="BI452" s="248">
        <f>IF(N452="nulová",J452,0)</f>
        <v>0</v>
      </c>
      <c r="BJ452" s="18" t="s">
        <v>87</v>
      </c>
      <c r="BK452" s="248">
        <f>ROUND(I452*H452,2)</f>
        <v>0</v>
      </c>
      <c r="BL452" s="18" t="s">
        <v>141</v>
      </c>
      <c r="BM452" s="247" t="s">
        <v>923</v>
      </c>
    </row>
    <row r="453" s="13" customFormat="1">
      <c r="A453" s="13"/>
      <c r="B453" s="249"/>
      <c r="C453" s="250"/>
      <c r="D453" s="251" t="s">
        <v>143</v>
      </c>
      <c r="E453" s="252" t="s">
        <v>1</v>
      </c>
      <c r="F453" s="253" t="s">
        <v>924</v>
      </c>
      <c r="G453" s="250"/>
      <c r="H453" s="252" t="s">
        <v>1</v>
      </c>
      <c r="I453" s="254"/>
      <c r="J453" s="250"/>
      <c r="K453" s="250"/>
      <c r="L453" s="255"/>
      <c r="M453" s="256"/>
      <c r="N453" s="257"/>
      <c r="O453" s="257"/>
      <c r="P453" s="257"/>
      <c r="Q453" s="257"/>
      <c r="R453" s="257"/>
      <c r="S453" s="257"/>
      <c r="T453" s="25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9" t="s">
        <v>143</v>
      </c>
      <c r="AU453" s="259" t="s">
        <v>151</v>
      </c>
      <c r="AV453" s="13" t="s">
        <v>87</v>
      </c>
      <c r="AW453" s="13" t="s">
        <v>34</v>
      </c>
      <c r="AX453" s="13" t="s">
        <v>79</v>
      </c>
      <c r="AY453" s="259" t="s">
        <v>134</v>
      </c>
    </row>
    <row r="454" s="14" customFormat="1">
      <c r="A454" s="14"/>
      <c r="B454" s="260"/>
      <c r="C454" s="261"/>
      <c r="D454" s="251" t="s">
        <v>143</v>
      </c>
      <c r="E454" s="262" t="s">
        <v>1</v>
      </c>
      <c r="F454" s="263" t="s">
        <v>87</v>
      </c>
      <c r="G454" s="261"/>
      <c r="H454" s="264">
        <v>1</v>
      </c>
      <c r="I454" s="265"/>
      <c r="J454" s="261"/>
      <c r="K454" s="261"/>
      <c r="L454" s="266"/>
      <c r="M454" s="267"/>
      <c r="N454" s="268"/>
      <c r="O454" s="268"/>
      <c r="P454" s="268"/>
      <c r="Q454" s="268"/>
      <c r="R454" s="268"/>
      <c r="S454" s="268"/>
      <c r="T454" s="26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0" t="s">
        <v>143</v>
      </c>
      <c r="AU454" s="270" t="s">
        <v>151</v>
      </c>
      <c r="AV454" s="14" t="s">
        <v>89</v>
      </c>
      <c r="AW454" s="14" t="s">
        <v>34</v>
      </c>
      <c r="AX454" s="14" t="s">
        <v>79</v>
      </c>
      <c r="AY454" s="270" t="s">
        <v>134</v>
      </c>
    </row>
    <row r="455" s="13" customFormat="1">
      <c r="A455" s="13"/>
      <c r="B455" s="249"/>
      <c r="C455" s="250"/>
      <c r="D455" s="251" t="s">
        <v>143</v>
      </c>
      <c r="E455" s="252" t="s">
        <v>1</v>
      </c>
      <c r="F455" s="253" t="s">
        <v>925</v>
      </c>
      <c r="G455" s="250"/>
      <c r="H455" s="252" t="s">
        <v>1</v>
      </c>
      <c r="I455" s="254"/>
      <c r="J455" s="250"/>
      <c r="K455" s="250"/>
      <c r="L455" s="255"/>
      <c r="M455" s="256"/>
      <c r="N455" s="257"/>
      <c r="O455" s="257"/>
      <c r="P455" s="257"/>
      <c r="Q455" s="257"/>
      <c r="R455" s="257"/>
      <c r="S455" s="257"/>
      <c r="T455" s="25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9" t="s">
        <v>143</v>
      </c>
      <c r="AU455" s="259" t="s">
        <v>151</v>
      </c>
      <c r="AV455" s="13" t="s">
        <v>87</v>
      </c>
      <c r="AW455" s="13" t="s">
        <v>34</v>
      </c>
      <c r="AX455" s="13" t="s">
        <v>79</v>
      </c>
      <c r="AY455" s="259" t="s">
        <v>134</v>
      </c>
    </row>
    <row r="456" s="14" customFormat="1">
      <c r="A456" s="14"/>
      <c r="B456" s="260"/>
      <c r="C456" s="261"/>
      <c r="D456" s="251" t="s">
        <v>143</v>
      </c>
      <c r="E456" s="262" t="s">
        <v>1</v>
      </c>
      <c r="F456" s="263" t="s">
        <v>87</v>
      </c>
      <c r="G456" s="261"/>
      <c r="H456" s="264">
        <v>1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0" t="s">
        <v>143</v>
      </c>
      <c r="AU456" s="270" t="s">
        <v>151</v>
      </c>
      <c r="AV456" s="14" t="s">
        <v>89</v>
      </c>
      <c r="AW456" s="14" t="s">
        <v>34</v>
      </c>
      <c r="AX456" s="14" t="s">
        <v>79</v>
      </c>
      <c r="AY456" s="270" t="s">
        <v>134</v>
      </c>
    </row>
    <row r="457" s="15" customFormat="1">
      <c r="A457" s="15"/>
      <c r="B457" s="271"/>
      <c r="C457" s="272"/>
      <c r="D457" s="251" t="s">
        <v>143</v>
      </c>
      <c r="E457" s="273" t="s">
        <v>1</v>
      </c>
      <c r="F457" s="274" t="s">
        <v>157</v>
      </c>
      <c r="G457" s="272"/>
      <c r="H457" s="275">
        <v>2</v>
      </c>
      <c r="I457" s="276"/>
      <c r="J457" s="272"/>
      <c r="K457" s="272"/>
      <c r="L457" s="277"/>
      <c r="M457" s="278"/>
      <c r="N457" s="279"/>
      <c r="O457" s="279"/>
      <c r="P457" s="279"/>
      <c r="Q457" s="279"/>
      <c r="R457" s="279"/>
      <c r="S457" s="279"/>
      <c r="T457" s="28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1" t="s">
        <v>143</v>
      </c>
      <c r="AU457" s="281" t="s">
        <v>151</v>
      </c>
      <c r="AV457" s="15" t="s">
        <v>141</v>
      </c>
      <c r="AW457" s="15" t="s">
        <v>34</v>
      </c>
      <c r="AX457" s="15" t="s">
        <v>87</v>
      </c>
      <c r="AY457" s="281" t="s">
        <v>134</v>
      </c>
    </row>
    <row r="458" s="2" customFormat="1" ht="16.5" customHeight="1">
      <c r="A458" s="39"/>
      <c r="B458" s="40"/>
      <c r="C458" s="282" t="s">
        <v>926</v>
      </c>
      <c r="D458" s="282" t="s">
        <v>207</v>
      </c>
      <c r="E458" s="283" t="s">
        <v>927</v>
      </c>
      <c r="F458" s="284" t="s">
        <v>928</v>
      </c>
      <c r="G458" s="285" t="s">
        <v>284</v>
      </c>
      <c r="H458" s="286">
        <v>2</v>
      </c>
      <c r="I458" s="287"/>
      <c r="J458" s="288">
        <f>ROUND(I458*H458,2)</f>
        <v>0</v>
      </c>
      <c r="K458" s="284" t="s">
        <v>1</v>
      </c>
      <c r="L458" s="289"/>
      <c r="M458" s="290" t="s">
        <v>1</v>
      </c>
      <c r="N458" s="291" t="s">
        <v>44</v>
      </c>
      <c r="O458" s="92"/>
      <c r="P458" s="245">
        <f>O458*H458</f>
        <v>0</v>
      </c>
      <c r="Q458" s="245">
        <v>0.0035000000000000001</v>
      </c>
      <c r="R458" s="245">
        <f>Q458*H458</f>
        <v>0.0070000000000000001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180</v>
      </c>
      <c r="AT458" s="247" t="s">
        <v>207</v>
      </c>
      <c r="AU458" s="247" t="s">
        <v>151</v>
      </c>
      <c r="AY458" s="18" t="s">
        <v>134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87</v>
      </c>
      <c r="BK458" s="248">
        <f>ROUND(I458*H458,2)</f>
        <v>0</v>
      </c>
      <c r="BL458" s="18" t="s">
        <v>141</v>
      </c>
      <c r="BM458" s="247" t="s">
        <v>929</v>
      </c>
    </row>
    <row r="459" s="13" customFormat="1">
      <c r="A459" s="13"/>
      <c r="B459" s="249"/>
      <c r="C459" s="250"/>
      <c r="D459" s="251" t="s">
        <v>143</v>
      </c>
      <c r="E459" s="252" t="s">
        <v>1</v>
      </c>
      <c r="F459" s="253" t="s">
        <v>930</v>
      </c>
      <c r="G459" s="250"/>
      <c r="H459" s="252" t="s">
        <v>1</v>
      </c>
      <c r="I459" s="254"/>
      <c r="J459" s="250"/>
      <c r="K459" s="250"/>
      <c r="L459" s="255"/>
      <c r="M459" s="256"/>
      <c r="N459" s="257"/>
      <c r="O459" s="257"/>
      <c r="P459" s="257"/>
      <c r="Q459" s="257"/>
      <c r="R459" s="257"/>
      <c r="S459" s="257"/>
      <c r="T459" s="25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9" t="s">
        <v>143</v>
      </c>
      <c r="AU459" s="259" t="s">
        <v>151</v>
      </c>
      <c r="AV459" s="13" t="s">
        <v>87</v>
      </c>
      <c r="AW459" s="13" t="s">
        <v>34</v>
      </c>
      <c r="AX459" s="13" t="s">
        <v>79</v>
      </c>
      <c r="AY459" s="259" t="s">
        <v>134</v>
      </c>
    </row>
    <row r="460" s="14" customFormat="1">
      <c r="A460" s="14"/>
      <c r="B460" s="260"/>
      <c r="C460" s="261"/>
      <c r="D460" s="251" t="s">
        <v>143</v>
      </c>
      <c r="E460" s="262" t="s">
        <v>1</v>
      </c>
      <c r="F460" s="263" t="s">
        <v>89</v>
      </c>
      <c r="G460" s="261"/>
      <c r="H460" s="264">
        <v>2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143</v>
      </c>
      <c r="AU460" s="270" t="s">
        <v>151</v>
      </c>
      <c r="AV460" s="14" t="s">
        <v>89</v>
      </c>
      <c r="AW460" s="14" t="s">
        <v>34</v>
      </c>
      <c r="AX460" s="14" t="s">
        <v>87</v>
      </c>
      <c r="AY460" s="270" t="s">
        <v>134</v>
      </c>
    </row>
    <row r="461" s="2" customFormat="1" ht="16.5" customHeight="1">
      <c r="A461" s="39"/>
      <c r="B461" s="40"/>
      <c r="C461" s="236" t="s">
        <v>931</v>
      </c>
      <c r="D461" s="236" t="s">
        <v>136</v>
      </c>
      <c r="E461" s="237" t="s">
        <v>932</v>
      </c>
      <c r="F461" s="238" t="s">
        <v>933</v>
      </c>
      <c r="G461" s="239" t="s">
        <v>284</v>
      </c>
      <c r="H461" s="240">
        <v>6</v>
      </c>
      <c r="I461" s="241"/>
      <c r="J461" s="242">
        <f>ROUND(I461*H461,2)</f>
        <v>0</v>
      </c>
      <c r="K461" s="238" t="s">
        <v>140</v>
      </c>
      <c r="L461" s="45"/>
      <c r="M461" s="243" t="s">
        <v>1</v>
      </c>
      <c r="N461" s="244" t="s">
        <v>44</v>
      </c>
      <c r="O461" s="92"/>
      <c r="P461" s="245">
        <f>O461*H461</f>
        <v>0</v>
      </c>
      <c r="Q461" s="245">
        <v>2.0000000000000002E-05</v>
      </c>
      <c r="R461" s="245">
        <f>Q461*H461</f>
        <v>0.00012000000000000002</v>
      </c>
      <c r="S461" s="245">
        <v>0</v>
      </c>
      <c r="T461" s="246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7" t="s">
        <v>141</v>
      </c>
      <c r="AT461" s="247" t="s">
        <v>136</v>
      </c>
      <c r="AU461" s="247" t="s">
        <v>151</v>
      </c>
      <c r="AY461" s="18" t="s">
        <v>134</v>
      </c>
      <c r="BE461" s="248">
        <f>IF(N461="základní",J461,0)</f>
        <v>0</v>
      </c>
      <c r="BF461" s="248">
        <f>IF(N461="snížená",J461,0)</f>
        <v>0</v>
      </c>
      <c r="BG461" s="248">
        <f>IF(N461="zákl. přenesená",J461,0)</f>
        <v>0</v>
      </c>
      <c r="BH461" s="248">
        <f>IF(N461="sníž. přenesená",J461,0)</f>
        <v>0</v>
      </c>
      <c r="BI461" s="248">
        <f>IF(N461="nulová",J461,0)</f>
        <v>0</v>
      </c>
      <c r="BJ461" s="18" t="s">
        <v>87</v>
      </c>
      <c r="BK461" s="248">
        <f>ROUND(I461*H461,2)</f>
        <v>0</v>
      </c>
      <c r="BL461" s="18" t="s">
        <v>141</v>
      </c>
      <c r="BM461" s="247" t="s">
        <v>934</v>
      </c>
    </row>
    <row r="462" s="13" customFormat="1">
      <c r="A462" s="13"/>
      <c r="B462" s="249"/>
      <c r="C462" s="250"/>
      <c r="D462" s="251" t="s">
        <v>143</v>
      </c>
      <c r="E462" s="252" t="s">
        <v>1</v>
      </c>
      <c r="F462" s="253" t="s">
        <v>935</v>
      </c>
      <c r="G462" s="250"/>
      <c r="H462" s="252" t="s">
        <v>1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9" t="s">
        <v>143</v>
      </c>
      <c r="AU462" s="259" t="s">
        <v>151</v>
      </c>
      <c r="AV462" s="13" t="s">
        <v>87</v>
      </c>
      <c r="AW462" s="13" t="s">
        <v>34</v>
      </c>
      <c r="AX462" s="13" t="s">
        <v>79</v>
      </c>
      <c r="AY462" s="259" t="s">
        <v>134</v>
      </c>
    </row>
    <row r="463" s="13" customFormat="1">
      <c r="A463" s="13"/>
      <c r="B463" s="249"/>
      <c r="C463" s="250"/>
      <c r="D463" s="251" t="s">
        <v>143</v>
      </c>
      <c r="E463" s="252" t="s">
        <v>1</v>
      </c>
      <c r="F463" s="253" t="s">
        <v>936</v>
      </c>
      <c r="G463" s="250"/>
      <c r="H463" s="252" t="s">
        <v>1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9" t="s">
        <v>143</v>
      </c>
      <c r="AU463" s="259" t="s">
        <v>151</v>
      </c>
      <c r="AV463" s="13" t="s">
        <v>87</v>
      </c>
      <c r="AW463" s="13" t="s">
        <v>34</v>
      </c>
      <c r="AX463" s="13" t="s">
        <v>79</v>
      </c>
      <c r="AY463" s="259" t="s">
        <v>134</v>
      </c>
    </row>
    <row r="464" s="13" customFormat="1">
      <c r="A464" s="13"/>
      <c r="B464" s="249"/>
      <c r="C464" s="250"/>
      <c r="D464" s="251" t="s">
        <v>143</v>
      </c>
      <c r="E464" s="252" t="s">
        <v>1</v>
      </c>
      <c r="F464" s="253" t="s">
        <v>924</v>
      </c>
      <c r="G464" s="250"/>
      <c r="H464" s="252" t="s">
        <v>1</v>
      </c>
      <c r="I464" s="254"/>
      <c r="J464" s="250"/>
      <c r="K464" s="250"/>
      <c r="L464" s="255"/>
      <c r="M464" s="256"/>
      <c r="N464" s="257"/>
      <c r="O464" s="257"/>
      <c r="P464" s="257"/>
      <c r="Q464" s="257"/>
      <c r="R464" s="257"/>
      <c r="S464" s="257"/>
      <c r="T464" s="25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9" t="s">
        <v>143</v>
      </c>
      <c r="AU464" s="259" t="s">
        <v>151</v>
      </c>
      <c r="AV464" s="13" t="s">
        <v>87</v>
      </c>
      <c r="AW464" s="13" t="s">
        <v>34</v>
      </c>
      <c r="AX464" s="13" t="s">
        <v>79</v>
      </c>
      <c r="AY464" s="259" t="s">
        <v>134</v>
      </c>
    </row>
    <row r="465" s="14" customFormat="1">
      <c r="A465" s="14"/>
      <c r="B465" s="260"/>
      <c r="C465" s="261"/>
      <c r="D465" s="251" t="s">
        <v>143</v>
      </c>
      <c r="E465" s="262" t="s">
        <v>1</v>
      </c>
      <c r="F465" s="263" t="s">
        <v>87</v>
      </c>
      <c r="G465" s="261"/>
      <c r="H465" s="264">
        <v>1</v>
      </c>
      <c r="I465" s="265"/>
      <c r="J465" s="261"/>
      <c r="K465" s="261"/>
      <c r="L465" s="266"/>
      <c r="M465" s="267"/>
      <c r="N465" s="268"/>
      <c r="O465" s="268"/>
      <c r="P465" s="268"/>
      <c r="Q465" s="268"/>
      <c r="R465" s="268"/>
      <c r="S465" s="268"/>
      <c r="T465" s="26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70" t="s">
        <v>143</v>
      </c>
      <c r="AU465" s="270" t="s">
        <v>151</v>
      </c>
      <c r="AV465" s="14" t="s">
        <v>89</v>
      </c>
      <c r="AW465" s="14" t="s">
        <v>34</v>
      </c>
      <c r="AX465" s="14" t="s">
        <v>79</v>
      </c>
      <c r="AY465" s="270" t="s">
        <v>134</v>
      </c>
    </row>
    <row r="466" s="13" customFormat="1">
      <c r="A466" s="13"/>
      <c r="B466" s="249"/>
      <c r="C466" s="250"/>
      <c r="D466" s="251" t="s">
        <v>143</v>
      </c>
      <c r="E466" s="252" t="s">
        <v>1</v>
      </c>
      <c r="F466" s="253" t="s">
        <v>925</v>
      </c>
      <c r="G466" s="250"/>
      <c r="H466" s="252" t="s">
        <v>1</v>
      </c>
      <c r="I466" s="254"/>
      <c r="J466" s="250"/>
      <c r="K466" s="250"/>
      <c r="L466" s="255"/>
      <c r="M466" s="256"/>
      <c r="N466" s="257"/>
      <c r="O466" s="257"/>
      <c r="P466" s="257"/>
      <c r="Q466" s="257"/>
      <c r="R466" s="257"/>
      <c r="S466" s="257"/>
      <c r="T466" s="25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9" t="s">
        <v>143</v>
      </c>
      <c r="AU466" s="259" t="s">
        <v>151</v>
      </c>
      <c r="AV466" s="13" t="s">
        <v>87</v>
      </c>
      <c r="AW466" s="13" t="s">
        <v>34</v>
      </c>
      <c r="AX466" s="13" t="s">
        <v>79</v>
      </c>
      <c r="AY466" s="259" t="s">
        <v>134</v>
      </c>
    </row>
    <row r="467" s="14" customFormat="1">
      <c r="A467" s="14"/>
      <c r="B467" s="260"/>
      <c r="C467" s="261"/>
      <c r="D467" s="251" t="s">
        <v>143</v>
      </c>
      <c r="E467" s="262" t="s">
        <v>1</v>
      </c>
      <c r="F467" s="263" t="s">
        <v>87</v>
      </c>
      <c r="G467" s="261"/>
      <c r="H467" s="264">
        <v>1</v>
      </c>
      <c r="I467" s="265"/>
      <c r="J467" s="261"/>
      <c r="K467" s="261"/>
      <c r="L467" s="266"/>
      <c r="M467" s="267"/>
      <c r="N467" s="268"/>
      <c r="O467" s="268"/>
      <c r="P467" s="268"/>
      <c r="Q467" s="268"/>
      <c r="R467" s="268"/>
      <c r="S467" s="268"/>
      <c r="T467" s="26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0" t="s">
        <v>143</v>
      </c>
      <c r="AU467" s="270" t="s">
        <v>151</v>
      </c>
      <c r="AV467" s="14" t="s">
        <v>89</v>
      </c>
      <c r="AW467" s="14" t="s">
        <v>34</v>
      </c>
      <c r="AX467" s="14" t="s">
        <v>79</v>
      </c>
      <c r="AY467" s="270" t="s">
        <v>134</v>
      </c>
    </row>
    <row r="468" s="16" customFormat="1">
      <c r="A468" s="16"/>
      <c r="B468" s="295"/>
      <c r="C468" s="296"/>
      <c r="D468" s="251" t="s">
        <v>143</v>
      </c>
      <c r="E468" s="297" t="s">
        <v>1</v>
      </c>
      <c r="F468" s="298" t="s">
        <v>637</v>
      </c>
      <c r="G468" s="296"/>
      <c r="H468" s="299">
        <v>2</v>
      </c>
      <c r="I468" s="300"/>
      <c r="J468" s="296"/>
      <c r="K468" s="296"/>
      <c r="L468" s="301"/>
      <c r="M468" s="302"/>
      <c r="N468" s="303"/>
      <c r="O468" s="303"/>
      <c r="P468" s="303"/>
      <c r="Q468" s="303"/>
      <c r="R468" s="303"/>
      <c r="S468" s="303"/>
      <c r="T468" s="304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305" t="s">
        <v>143</v>
      </c>
      <c r="AU468" s="305" t="s">
        <v>151</v>
      </c>
      <c r="AV468" s="16" t="s">
        <v>151</v>
      </c>
      <c r="AW468" s="16" t="s">
        <v>34</v>
      </c>
      <c r="AX468" s="16" t="s">
        <v>79</v>
      </c>
      <c r="AY468" s="305" t="s">
        <v>134</v>
      </c>
    </row>
    <row r="469" s="13" customFormat="1">
      <c r="A469" s="13"/>
      <c r="B469" s="249"/>
      <c r="C469" s="250"/>
      <c r="D469" s="251" t="s">
        <v>143</v>
      </c>
      <c r="E469" s="252" t="s">
        <v>1</v>
      </c>
      <c r="F469" s="253" t="s">
        <v>937</v>
      </c>
      <c r="G469" s="250"/>
      <c r="H469" s="252" t="s">
        <v>1</v>
      </c>
      <c r="I469" s="254"/>
      <c r="J469" s="250"/>
      <c r="K469" s="250"/>
      <c r="L469" s="255"/>
      <c r="M469" s="256"/>
      <c r="N469" s="257"/>
      <c r="O469" s="257"/>
      <c r="P469" s="257"/>
      <c r="Q469" s="257"/>
      <c r="R469" s="257"/>
      <c r="S469" s="257"/>
      <c r="T469" s="25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9" t="s">
        <v>143</v>
      </c>
      <c r="AU469" s="259" t="s">
        <v>151</v>
      </c>
      <c r="AV469" s="13" t="s">
        <v>87</v>
      </c>
      <c r="AW469" s="13" t="s">
        <v>34</v>
      </c>
      <c r="AX469" s="13" t="s">
        <v>79</v>
      </c>
      <c r="AY469" s="259" t="s">
        <v>134</v>
      </c>
    </row>
    <row r="470" s="13" customFormat="1">
      <c r="A470" s="13"/>
      <c r="B470" s="249"/>
      <c r="C470" s="250"/>
      <c r="D470" s="251" t="s">
        <v>143</v>
      </c>
      <c r="E470" s="252" t="s">
        <v>1</v>
      </c>
      <c r="F470" s="253" t="s">
        <v>924</v>
      </c>
      <c r="G470" s="250"/>
      <c r="H470" s="252" t="s">
        <v>1</v>
      </c>
      <c r="I470" s="254"/>
      <c r="J470" s="250"/>
      <c r="K470" s="250"/>
      <c r="L470" s="255"/>
      <c r="M470" s="256"/>
      <c r="N470" s="257"/>
      <c r="O470" s="257"/>
      <c r="P470" s="257"/>
      <c r="Q470" s="257"/>
      <c r="R470" s="257"/>
      <c r="S470" s="257"/>
      <c r="T470" s="25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9" t="s">
        <v>143</v>
      </c>
      <c r="AU470" s="259" t="s">
        <v>151</v>
      </c>
      <c r="AV470" s="13" t="s">
        <v>87</v>
      </c>
      <c r="AW470" s="13" t="s">
        <v>34</v>
      </c>
      <c r="AX470" s="13" t="s">
        <v>79</v>
      </c>
      <c r="AY470" s="259" t="s">
        <v>134</v>
      </c>
    </row>
    <row r="471" s="14" customFormat="1">
      <c r="A471" s="14"/>
      <c r="B471" s="260"/>
      <c r="C471" s="261"/>
      <c r="D471" s="251" t="s">
        <v>143</v>
      </c>
      <c r="E471" s="262" t="s">
        <v>1</v>
      </c>
      <c r="F471" s="263" t="s">
        <v>87</v>
      </c>
      <c r="G471" s="261"/>
      <c r="H471" s="264">
        <v>1</v>
      </c>
      <c r="I471" s="265"/>
      <c r="J471" s="261"/>
      <c r="K471" s="261"/>
      <c r="L471" s="266"/>
      <c r="M471" s="267"/>
      <c r="N471" s="268"/>
      <c r="O471" s="268"/>
      <c r="P471" s="268"/>
      <c r="Q471" s="268"/>
      <c r="R471" s="268"/>
      <c r="S471" s="268"/>
      <c r="T471" s="26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70" t="s">
        <v>143</v>
      </c>
      <c r="AU471" s="270" t="s">
        <v>151</v>
      </c>
      <c r="AV471" s="14" t="s">
        <v>89</v>
      </c>
      <c r="AW471" s="14" t="s">
        <v>34</v>
      </c>
      <c r="AX471" s="14" t="s">
        <v>79</v>
      </c>
      <c r="AY471" s="270" t="s">
        <v>134</v>
      </c>
    </row>
    <row r="472" s="13" customFormat="1">
      <c r="A472" s="13"/>
      <c r="B472" s="249"/>
      <c r="C472" s="250"/>
      <c r="D472" s="251" t="s">
        <v>143</v>
      </c>
      <c r="E472" s="252" t="s">
        <v>1</v>
      </c>
      <c r="F472" s="253" t="s">
        <v>925</v>
      </c>
      <c r="G472" s="250"/>
      <c r="H472" s="252" t="s">
        <v>1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9" t="s">
        <v>143</v>
      </c>
      <c r="AU472" s="259" t="s">
        <v>151</v>
      </c>
      <c r="AV472" s="13" t="s">
        <v>87</v>
      </c>
      <c r="AW472" s="13" t="s">
        <v>34</v>
      </c>
      <c r="AX472" s="13" t="s">
        <v>79</v>
      </c>
      <c r="AY472" s="259" t="s">
        <v>134</v>
      </c>
    </row>
    <row r="473" s="14" customFormat="1">
      <c r="A473" s="14"/>
      <c r="B473" s="260"/>
      <c r="C473" s="261"/>
      <c r="D473" s="251" t="s">
        <v>143</v>
      </c>
      <c r="E473" s="262" t="s">
        <v>1</v>
      </c>
      <c r="F473" s="263" t="s">
        <v>87</v>
      </c>
      <c r="G473" s="261"/>
      <c r="H473" s="264">
        <v>1</v>
      </c>
      <c r="I473" s="265"/>
      <c r="J473" s="261"/>
      <c r="K473" s="261"/>
      <c r="L473" s="266"/>
      <c r="M473" s="267"/>
      <c r="N473" s="268"/>
      <c r="O473" s="268"/>
      <c r="P473" s="268"/>
      <c r="Q473" s="268"/>
      <c r="R473" s="268"/>
      <c r="S473" s="268"/>
      <c r="T473" s="26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70" t="s">
        <v>143</v>
      </c>
      <c r="AU473" s="270" t="s">
        <v>151</v>
      </c>
      <c r="AV473" s="14" t="s">
        <v>89</v>
      </c>
      <c r="AW473" s="14" t="s">
        <v>34</v>
      </c>
      <c r="AX473" s="14" t="s">
        <v>79</v>
      </c>
      <c r="AY473" s="270" t="s">
        <v>134</v>
      </c>
    </row>
    <row r="474" s="16" customFormat="1">
      <c r="A474" s="16"/>
      <c r="B474" s="295"/>
      <c r="C474" s="296"/>
      <c r="D474" s="251" t="s">
        <v>143</v>
      </c>
      <c r="E474" s="297" t="s">
        <v>1</v>
      </c>
      <c r="F474" s="298" t="s">
        <v>752</v>
      </c>
      <c r="G474" s="296"/>
      <c r="H474" s="299">
        <v>2</v>
      </c>
      <c r="I474" s="300"/>
      <c r="J474" s="296"/>
      <c r="K474" s="296"/>
      <c r="L474" s="301"/>
      <c r="M474" s="302"/>
      <c r="N474" s="303"/>
      <c r="O474" s="303"/>
      <c r="P474" s="303"/>
      <c r="Q474" s="303"/>
      <c r="R474" s="303"/>
      <c r="S474" s="303"/>
      <c r="T474" s="304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305" t="s">
        <v>143</v>
      </c>
      <c r="AU474" s="305" t="s">
        <v>151</v>
      </c>
      <c r="AV474" s="16" t="s">
        <v>151</v>
      </c>
      <c r="AW474" s="16" t="s">
        <v>34</v>
      </c>
      <c r="AX474" s="16" t="s">
        <v>79</v>
      </c>
      <c r="AY474" s="305" t="s">
        <v>134</v>
      </c>
    </row>
    <row r="475" s="13" customFormat="1">
      <c r="A475" s="13"/>
      <c r="B475" s="249"/>
      <c r="C475" s="250"/>
      <c r="D475" s="251" t="s">
        <v>143</v>
      </c>
      <c r="E475" s="252" t="s">
        <v>1</v>
      </c>
      <c r="F475" s="253" t="s">
        <v>938</v>
      </c>
      <c r="G475" s="250"/>
      <c r="H475" s="252" t="s">
        <v>1</v>
      </c>
      <c r="I475" s="254"/>
      <c r="J475" s="250"/>
      <c r="K475" s="250"/>
      <c r="L475" s="255"/>
      <c r="M475" s="256"/>
      <c r="N475" s="257"/>
      <c r="O475" s="257"/>
      <c r="P475" s="257"/>
      <c r="Q475" s="257"/>
      <c r="R475" s="257"/>
      <c r="S475" s="257"/>
      <c r="T475" s="25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9" t="s">
        <v>143</v>
      </c>
      <c r="AU475" s="259" t="s">
        <v>151</v>
      </c>
      <c r="AV475" s="13" t="s">
        <v>87</v>
      </c>
      <c r="AW475" s="13" t="s">
        <v>34</v>
      </c>
      <c r="AX475" s="13" t="s">
        <v>79</v>
      </c>
      <c r="AY475" s="259" t="s">
        <v>134</v>
      </c>
    </row>
    <row r="476" s="13" customFormat="1">
      <c r="A476" s="13"/>
      <c r="B476" s="249"/>
      <c r="C476" s="250"/>
      <c r="D476" s="251" t="s">
        <v>143</v>
      </c>
      <c r="E476" s="252" t="s">
        <v>1</v>
      </c>
      <c r="F476" s="253" t="s">
        <v>924</v>
      </c>
      <c r="G476" s="250"/>
      <c r="H476" s="252" t="s">
        <v>1</v>
      </c>
      <c r="I476" s="254"/>
      <c r="J476" s="250"/>
      <c r="K476" s="250"/>
      <c r="L476" s="255"/>
      <c r="M476" s="256"/>
      <c r="N476" s="257"/>
      <c r="O476" s="257"/>
      <c r="P476" s="257"/>
      <c r="Q476" s="257"/>
      <c r="R476" s="257"/>
      <c r="S476" s="257"/>
      <c r="T476" s="25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9" t="s">
        <v>143</v>
      </c>
      <c r="AU476" s="259" t="s">
        <v>151</v>
      </c>
      <c r="AV476" s="13" t="s">
        <v>87</v>
      </c>
      <c r="AW476" s="13" t="s">
        <v>34</v>
      </c>
      <c r="AX476" s="13" t="s">
        <v>79</v>
      </c>
      <c r="AY476" s="259" t="s">
        <v>134</v>
      </c>
    </row>
    <row r="477" s="14" customFormat="1">
      <c r="A477" s="14"/>
      <c r="B477" s="260"/>
      <c r="C477" s="261"/>
      <c r="D477" s="251" t="s">
        <v>143</v>
      </c>
      <c r="E477" s="262" t="s">
        <v>1</v>
      </c>
      <c r="F477" s="263" t="s">
        <v>87</v>
      </c>
      <c r="G477" s="261"/>
      <c r="H477" s="264">
        <v>1</v>
      </c>
      <c r="I477" s="265"/>
      <c r="J477" s="261"/>
      <c r="K477" s="261"/>
      <c r="L477" s="266"/>
      <c r="M477" s="267"/>
      <c r="N477" s="268"/>
      <c r="O477" s="268"/>
      <c r="P477" s="268"/>
      <c r="Q477" s="268"/>
      <c r="R477" s="268"/>
      <c r="S477" s="268"/>
      <c r="T477" s="26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70" t="s">
        <v>143</v>
      </c>
      <c r="AU477" s="270" t="s">
        <v>151</v>
      </c>
      <c r="AV477" s="14" t="s">
        <v>89</v>
      </c>
      <c r="AW477" s="14" t="s">
        <v>34</v>
      </c>
      <c r="AX477" s="14" t="s">
        <v>79</v>
      </c>
      <c r="AY477" s="270" t="s">
        <v>134</v>
      </c>
    </row>
    <row r="478" s="13" customFormat="1">
      <c r="A478" s="13"/>
      <c r="B478" s="249"/>
      <c r="C478" s="250"/>
      <c r="D478" s="251" t="s">
        <v>143</v>
      </c>
      <c r="E478" s="252" t="s">
        <v>1</v>
      </c>
      <c r="F478" s="253" t="s">
        <v>925</v>
      </c>
      <c r="G478" s="250"/>
      <c r="H478" s="252" t="s">
        <v>1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9" t="s">
        <v>143</v>
      </c>
      <c r="AU478" s="259" t="s">
        <v>151</v>
      </c>
      <c r="AV478" s="13" t="s">
        <v>87</v>
      </c>
      <c r="AW478" s="13" t="s">
        <v>34</v>
      </c>
      <c r="AX478" s="13" t="s">
        <v>79</v>
      </c>
      <c r="AY478" s="259" t="s">
        <v>134</v>
      </c>
    </row>
    <row r="479" s="14" customFormat="1">
      <c r="A479" s="14"/>
      <c r="B479" s="260"/>
      <c r="C479" s="261"/>
      <c r="D479" s="251" t="s">
        <v>143</v>
      </c>
      <c r="E479" s="262" t="s">
        <v>1</v>
      </c>
      <c r="F479" s="263" t="s">
        <v>87</v>
      </c>
      <c r="G479" s="261"/>
      <c r="H479" s="264">
        <v>1</v>
      </c>
      <c r="I479" s="265"/>
      <c r="J479" s="261"/>
      <c r="K479" s="261"/>
      <c r="L479" s="266"/>
      <c r="M479" s="267"/>
      <c r="N479" s="268"/>
      <c r="O479" s="268"/>
      <c r="P479" s="268"/>
      <c r="Q479" s="268"/>
      <c r="R479" s="268"/>
      <c r="S479" s="268"/>
      <c r="T479" s="26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70" t="s">
        <v>143</v>
      </c>
      <c r="AU479" s="270" t="s">
        <v>151</v>
      </c>
      <c r="AV479" s="14" t="s">
        <v>89</v>
      </c>
      <c r="AW479" s="14" t="s">
        <v>34</v>
      </c>
      <c r="AX479" s="14" t="s">
        <v>79</v>
      </c>
      <c r="AY479" s="270" t="s">
        <v>134</v>
      </c>
    </row>
    <row r="480" s="16" customFormat="1">
      <c r="A480" s="16"/>
      <c r="B480" s="295"/>
      <c r="C480" s="296"/>
      <c r="D480" s="251" t="s">
        <v>143</v>
      </c>
      <c r="E480" s="297" t="s">
        <v>1</v>
      </c>
      <c r="F480" s="298" t="s">
        <v>767</v>
      </c>
      <c r="G480" s="296"/>
      <c r="H480" s="299">
        <v>2</v>
      </c>
      <c r="I480" s="300"/>
      <c r="J480" s="296"/>
      <c r="K480" s="296"/>
      <c r="L480" s="301"/>
      <c r="M480" s="302"/>
      <c r="N480" s="303"/>
      <c r="O480" s="303"/>
      <c r="P480" s="303"/>
      <c r="Q480" s="303"/>
      <c r="R480" s="303"/>
      <c r="S480" s="303"/>
      <c r="T480" s="304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305" t="s">
        <v>143</v>
      </c>
      <c r="AU480" s="305" t="s">
        <v>151</v>
      </c>
      <c r="AV480" s="16" t="s">
        <v>151</v>
      </c>
      <c r="AW480" s="16" t="s">
        <v>34</v>
      </c>
      <c r="AX480" s="16" t="s">
        <v>79</v>
      </c>
      <c r="AY480" s="305" t="s">
        <v>134</v>
      </c>
    </row>
    <row r="481" s="15" customFormat="1">
      <c r="A481" s="15"/>
      <c r="B481" s="271"/>
      <c r="C481" s="272"/>
      <c r="D481" s="251" t="s">
        <v>143</v>
      </c>
      <c r="E481" s="273" t="s">
        <v>1</v>
      </c>
      <c r="F481" s="274" t="s">
        <v>157</v>
      </c>
      <c r="G481" s="272"/>
      <c r="H481" s="275">
        <v>6</v>
      </c>
      <c r="I481" s="276"/>
      <c r="J481" s="272"/>
      <c r="K481" s="272"/>
      <c r="L481" s="277"/>
      <c r="M481" s="278"/>
      <c r="N481" s="279"/>
      <c r="O481" s="279"/>
      <c r="P481" s="279"/>
      <c r="Q481" s="279"/>
      <c r="R481" s="279"/>
      <c r="S481" s="279"/>
      <c r="T481" s="28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81" t="s">
        <v>143</v>
      </c>
      <c r="AU481" s="281" t="s">
        <v>151</v>
      </c>
      <c r="AV481" s="15" t="s">
        <v>141</v>
      </c>
      <c r="AW481" s="15" t="s">
        <v>34</v>
      </c>
      <c r="AX481" s="15" t="s">
        <v>87</v>
      </c>
      <c r="AY481" s="281" t="s">
        <v>134</v>
      </c>
    </row>
    <row r="482" s="2" customFormat="1" ht="16.5" customHeight="1">
      <c r="A482" s="39"/>
      <c r="B482" s="40"/>
      <c r="C482" s="282" t="s">
        <v>939</v>
      </c>
      <c r="D482" s="282" t="s">
        <v>207</v>
      </c>
      <c r="E482" s="283" t="s">
        <v>940</v>
      </c>
      <c r="F482" s="284" t="s">
        <v>936</v>
      </c>
      <c r="G482" s="285" t="s">
        <v>284</v>
      </c>
      <c r="H482" s="286">
        <v>2</v>
      </c>
      <c r="I482" s="287"/>
      <c r="J482" s="288">
        <f>ROUND(I482*H482,2)</f>
        <v>0</v>
      </c>
      <c r="K482" s="284" t="s">
        <v>1</v>
      </c>
      <c r="L482" s="289"/>
      <c r="M482" s="290" t="s">
        <v>1</v>
      </c>
      <c r="N482" s="291" t="s">
        <v>44</v>
      </c>
      <c r="O482" s="92"/>
      <c r="P482" s="245">
        <f>O482*H482</f>
        <v>0</v>
      </c>
      <c r="Q482" s="245">
        <v>0.00029999999999999997</v>
      </c>
      <c r="R482" s="245">
        <f>Q482*H482</f>
        <v>0.00059999999999999995</v>
      </c>
      <c r="S482" s="245">
        <v>0</v>
      </c>
      <c r="T482" s="246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47" t="s">
        <v>180</v>
      </c>
      <c r="AT482" s="247" t="s">
        <v>207</v>
      </c>
      <c r="AU482" s="247" t="s">
        <v>151</v>
      </c>
      <c r="AY482" s="18" t="s">
        <v>134</v>
      </c>
      <c r="BE482" s="248">
        <f>IF(N482="základní",J482,0)</f>
        <v>0</v>
      </c>
      <c r="BF482" s="248">
        <f>IF(N482="snížená",J482,0)</f>
        <v>0</v>
      </c>
      <c r="BG482" s="248">
        <f>IF(N482="zákl. přenesená",J482,0)</f>
        <v>0</v>
      </c>
      <c r="BH482" s="248">
        <f>IF(N482="sníž. přenesená",J482,0)</f>
        <v>0</v>
      </c>
      <c r="BI482" s="248">
        <f>IF(N482="nulová",J482,0)</f>
        <v>0</v>
      </c>
      <c r="BJ482" s="18" t="s">
        <v>87</v>
      </c>
      <c r="BK482" s="248">
        <f>ROUND(I482*H482,2)</f>
        <v>0</v>
      </c>
      <c r="BL482" s="18" t="s">
        <v>141</v>
      </c>
      <c r="BM482" s="247" t="s">
        <v>941</v>
      </c>
    </row>
    <row r="483" s="13" customFormat="1">
      <c r="A483" s="13"/>
      <c r="B483" s="249"/>
      <c r="C483" s="250"/>
      <c r="D483" s="251" t="s">
        <v>143</v>
      </c>
      <c r="E483" s="252" t="s">
        <v>1</v>
      </c>
      <c r="F483" s="253" t="s">
        <v>942</v>
      </c>
      <c r="G483" s="250"/>
      <c r="H483" s="252" t="s">
        <v>1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9" t="s">
        <v>143</v>
      </c>
      <c r="AU483" s="259" t="s">
        <v>151</v>
      </c>
      <c r="AV483" s="13" t="s">
        <v>87</v>
      </c>
      <c r="AW483" s="13" t="s">
        <v>34</v>
      </c>
      <c r="AX483" s="13" t="s">
        <v>79</v>
      </c>
      <c r="AY483" s="259" t="s">
        <v>134</v>
      </c>
    </row>
    <row r="484" s="14" customFormat="1">
      <c r="A484" s="14"/>
      <c r="B484" s="260"/>
      <c r="C484" s="261"/>
      <c r="D484" s="251" t="s">
        <v>143</v>
      </c>
      <c r="E484" s="262" t="s">
        <v>1</v>
      </c>
      <c r="F484" s="263" t="s">
        <v>89</v>
      </c>
      <c r="G484" s="261"/>
      <c r="H484" s="264">
        <v>2</v>
      </c>
      <c r="I484" s="265"/>
      <c r="J484" s="261"/>
      <c r="K484" s="261"/>
      <c r="L484" s="266"/>
      <c r="M484" s="267"/>
      <c r="N484" s="268"/>
      <c r="O484" s="268"/>
      <c r="P484" s="268"/>
      <c r="Q484" s="268"/>
      <c r="R484" s="268"/>
      <c r="S484" s="268"/>
      <c r="T484" s="26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0" t="s">
        <v>143</v>
      </c>
      <c r="AU484" s="270" t="s">
        <v>151</v>
      </c>
      <c r="AV484" s="14" t="s">
        <v>89</v>
      </c>
      <c r="AW484" s="14" t="s">
        <v>34</v>
      </c>
      <c r="AX484" s="14" t="s">
        <v>87</v>
      </c>
      <c r="AY484" s="270" t="s">
        <v>134</v>
      </c>
    </row>
    <row r="485" s="2" customFormat="1" ht="16.5" customHeight="1">
      <c r="A485" s="39"/>
      <c r="B485" s="40"/>
      <c r="C485" s="282" t="s">
        <v>943</v>
      </c>
      <c r="D485" s="282" t="s">
        <v>207</v>
      </c>
      <c r="E485" s="283" t="s">
        <v>944</v>
      </c>
      <c r="F485" s="284" t="s">
        <v>937</v>
      </c>
      <c r="G485" s="285" t="s">
        <v>284</v>
      </c>
      <c r="H485" s="286">
        <v>2</v>
      </c>
      <c r="I485" s="287"/>
      <c r="J485" s="288">
        <f>ROUND(I485*H485,2)</f>
        <v>0</v>
      </c>
      <c r="K485" s="284" t="s">
        <v>1</v>
      </c>
      <c r="L485" s="289"/>
      <c r="M485" s="290" t="s">
        <v>1</v>
      </c>
      <c r="N485" s="291" t="s">
        <v>44</v>
      </c>
      <c r="O485" s="92"/>
      <c r="P485" s="245">
        <f>O485*H485</f>
        <v>0</v>
      </c>
      <c r="Q485" s="245">
        <v>0.00029999999999999997</v>
      </c>
      <c r="R485" s="245">
        <f>Q485*H485</f>
        <v>0.00059999999999999995</v>
      </c>
      <c r="S485" s="245">
        <v>0</v>
      </c>
      <c r="T485" s="246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7" t="s">
        <v>180</v>
      </c>
      <c r="AT485" s="247" t="s">
        <v>207</v>
      </c>
      <c r="AU485" s="247" t="s">
        <v>151</v>
      </c>
      <c r="AY485" s="18" t="s">
        <v>134</v>
      </c>
      <c r="BE485" s="248">
        <f>IF(N485="základní",J485,0)</f>
        <v>0</v>
      </c>
      <c r="BF485" s="248">
        <f>IF(N485="snížená",J485,0)</f>
        <v>0</v>
      </c>
      <c r="BG485" s="248">
        <f>IF(N485="zákl. přenesená",J485,0)</f>
        <v>0</v>
      </c>
      <c r="BH485" s="248">
        <f>IF(N485="sníž. přenesená",J485,0)</f>
        <v>0</v>
      </c>
      <c r="BI485" s="248">
        <f>IF(N485="nulová",J485,0)</f>
        <v>0</v>
      </c>
      <c r="BJ485" s="18" t="s">
        <v>87</v>
      </c>
      <c r="BK485" s="248">
        <f>ROUND(I485*H485,2)</f>
        <v>0</v>
      </c>
      <c r="BL485" s="18" t="s">
        <v>141</v>
      </c>
      <c r="BM485" s="247" t="s">
        <v>945</v>
      </c>
    </row>
    <row r="486" s="13" customFormat="1">
      <c r="A486" s="13"/>
      <c r="B486" s="249"/>
      <c r="C486" s="250"/>
      <c r="D486" s="251" t="s">
        <v>143</v>
      </c>
      <c r="E486" s="252" t="s">
        <v>1</v>
      </c>
      <c r="F486" s="253" t="s">
        <v>946</v>
      </c>
      <c r="G486" s="250"/>
      <c r="H486" s="252" t="s">
        <v>1</v>
      </c>
      <c r="I486" s="254"/>
      <c r="J486" s="250"/>
      <c r="K486" s="250"/>
      <c r="L486" s="255"/>
      <c r="M486" s="256"/>
      <c r="N486" s="257"/>
      <c r="O486" s="257"/>
      <c r="P486" s="257"/>
      <c r="Q486" s="257"/>
      <c r="R486" s="257"/>
      <c r="S486" s="257"/>
      <c r="T486" s="25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9" t="s">
        <v>143</v>
      </c>
      <c r="AU486" s="259" t="s">
        <v>151</v>
      </c>
      <c r="AV486" s="13" t="s">
        <v>87</v>
      </c>
      <c r="AW486" s="13" t="s">
        <v>34</v>
      </c>
      <c r="AX486" s="13" t="s">
        <v>79</v>
      </c>
      <c r="AY486" s="259" t="s">
        <v>134</v>
      </c>
    </row>
    <row r="487" s="14" customFormat="1">
      <c r="A487" s="14"/>
      <c r="B487" s="260"/>
      <c r="C487" s="261"/>
      <c r="D487" s="251" t="s">
        <v>143</v>
      </c>
      <c r="E487" s="262" t="s">
        <v>1</v>
      </c>
      <c r="F487" s="263" t="s">
        <v>89</v>
      </c>
      <c r="G487" s="261"/>
      <c r="H487" s="264">
        <v>2</v>
      </c>
      <c r="I487" s="265"/>
      <c r="J487" s="261"/>
      <c r="K487" s="261"/>
      <c r="L487" s="266"/>
      <c r="M487" s="267"/>
      <c r="N487" s="268"/>
      <c r="O487" s="268"/>
      <c r="P487" s="268"/>
      <c r="Q487" s="268"/>
      <c r="R487" s="268"/>
      <c r="S487" s="268"/>
      <c r="T487" s="26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70" t="s">
        <v>143</v>
      </c>
      <c r="AU487" s="270" t="s">
        <v>151</v>
      </c>
      <c r="AV487" s="14" t="s">
        <v>89</v>
      </c>
      <c r="AW487" s="14" t="s">
        <v>34</v>
      </c>
      <c r="AX487" s="14" t="s">
        <v>87</v>
      </c>
      <c r="AY487" s="270" t="s">
        <v>134</v>
      </c>
    </row>
    <row r="488" s="2" customFormat="1" ht="16.5" customHeight="1">
      <c r="A488" s="39"/>
      <c r="B488" s="40"/>
      <c r="C488" s="282" t="s">
        <v>947</v>
      </c>
      <c r="D488" s="282" t="s">
        <v>207</v>
      </c>
      <c r="E488" s="283" t="s">
        <v>948</v>
      </c>
      <c r="F488" s="284" t="s">
        <v>938</v>
      </c>
      <c r="G488" s="285" t="s">
        <v>284</v>
      </c>
      <c r="H488" s="286">
        <v>2</v>
      </c>
      <c r="I488" s="287"/>
      <c r="J488" s="288">
        <f>ROUND(I488*H488,2)</f>
        <v>0</v>
      </c>
      <c r="K488" s="284" t="s">
        <v>1</v>
      </c>
      <c r="L488" s="289"/>
      <c r="M488" s="290" t="s">
        <v>1</v>
      </c>
      <c r="N488" s="291" t="s">
        <v>44</v>
      </c>
      <c r="O488" s="92"/>
      <c r="P488" s="245">
        <f>O488*H488</f>
        <v>0</v>
      </c>
      <c r="Q488" s="245">
        <v>0.00029999999999999997</v>
      </c>
      <c r="R488" s="245">
        <f>Q488*H488</f>
        <v>0.00059999999999999995</v>
      </c>
      <c r="S488" s="245">
        <v>0</v>
      </c>
      <c r="T488" s="24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7" t="s">
        <v>180</v>
      </c>
      <c r="AT488" s="247" t="s">
        <v>207</v>
      </c>
      <c r="AU488" s="247" t="s">
        <v>151</v>
      </c>
      <c r="AY488" s="18" t="s">
        <v>134</v>
      </c>
      <c r="BE488" s="248">
        <f>IF(N488="základní",J488,0)</f>
        <v>0</v>
      </c>
      <c r="BF488" s="248">
        <f>IF(N488="snížená",J488,0)</f>
        <v>0</v>
      </c>
      <c r="BG488" s="248">
        <f>IF(N488="zákl. přenesená",J488,0)</f>
        <v>0</v>
      </c>
      <c r="BH488" s="248">
        <f>IF(N488="sníž. přenesená",J488,0)</f>
        <v>0</v>
      </c>
      <c r="BI488" s="248">
        <f>IF(N488="nulová",J488,0)</f>
        <v>0</v>
      </c>
      <c r="BJ488" s="18" t="s">
        <v>87</v>
      </c>
      <c r="BK488" s="248">
        <f>ROUND(I488*H488,2)</f>
        <v>0</v>
      </c>
      <c r="BL488" s="18" t="s">
        <v>141</v>
      </c>
      <c r="BM488" s="247" t="s">
        <v>949</v>
      </c>
    </row>
    <row r="489" s="13" customFormat="1">
      <c r="A489" s="13"/>
      <c r="B489" s="249"/>
      <c r="C489" s="250"/>
      <c r="D489" s="251" t="s">
        <v>143</v>
      </c>
      <c r="E489" s="252" t="s">
        <v>1</v>
      </c>
      <c r="F489" s="253" t="s">
        <v>950</v>
      </c>
      <c r="G489" s="250"/>
      <c r="H489" s="252" t="s">
        <v>1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9" t="s">
        <v>143</v>
      </c>
      <c r="AU489" s="259" t="s">
        <v>151</v>
      </c>
      <c r="AV489" s="13" t="s">
        <v>87</v>
      </c>
      <c r="AW489" s="13" t="s">
        <v>34</v>
      </c>
      <c r="AX489" s="13" t="s">
        <v>79</v>
      </c>
      <c r="AY489" s="259" t="s">
        <v>134</v>
      </c>
    </row>
    <row r="490" s="14" customFormat="1">
      <c r="A490" s="14"/>
      <c r="B490" s="260"/>
      <c r="C490" s="261"/>
      <c r="D490" s="251" t="s">
        <v>143</v>
      </c>
      <c r="E490" s="262" t="s">
        <v>1</v>
      </c>
      <c r="F490" s="263" t="s">
        <v>89</v>
      </c>
      <c r="G490" s="261"/>
      <c r="H490" s="264">
        <v>2</v>
      </c>
      <c r="I490" s="265"/>
      <c r="J490" s="261"/>
      <c r="K490" s="261"/>
      <c r="L490" s="266"/>
      <c r="M490" s="267"/>
      <c r="N490" s="268"/>
      <c r="O490" s="268"/>
      <c r="P490" s="268"/>
      <c r="Q490" s="268"/>
      <c r="R490" s="268"/>
      <c r="S490" s="268"/>
      <c r="T490" s="26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0" t="s">
        <v>143</v>
      </c>
      <c r="AU490" s="270" t="s">
        <v>151</v>
      </c>
      <c r="AV490" s="14" t="s">
        <v>89</v>
      </c>
      <c r="AW490" s="14" t="s">
        <v>34</v>
      </c>
      <c r="AX490" s="14" t="s">
        <v>87</v>
      </c>
      <c r="AY490" s="270" t="s">
        <v>134</v>
      </c>
    </row>
    <row r="491" s="2" customFormat="1" ht="16.5" customHeight="1">
      <c r="A491" s="39"/>
      <c r="B491" s="40"/>
      <c r="C491" s="236" t="s">
        <v>951</v>
      </c>
      <c r="D491" s="236" t="s">
        <v>136</v>
      </c>
      <c r="E491" s="237" t="s">
        <v>952</v>
      </c>
      <c r="F491" s="238" t="s">
        <v>953</v>
      </c>
      <c r="G491" s="239" t="s">
        <v>284</v>
      </c>
      <c r="H491" s="240">
        <v>1</v>
      </c>
      <c r="I491" s="241"/>
      <c r="J491" s="242">
        <f>ROUND(I491*H491,2)</f>
        <v>0</v>
      </c>
      <c r="K491" s="238" t="s">
        <v>1</v>
      </c>
      <c r="L491" s="45"/>
      <c r="M491" s="243" t="s">
        <v>1</v>
      </c>
      <c r="N491" s="244" t="s">
        <v>44</v>
      </c>
      <c r="O491" s="92"/>
      <c r="P491" s="245">
        <f>O491*H491</f>
        <v>0</v>
      </c>
      <c r="Q491" s="245">
        <v>0</v>
      </c>
      <c r="R491" s="245">
        <f>Q491*H491</f>
        <v>0</v>
      </c>
      <c r="S491" s="245">
        <v>0</v>
      </c>
      <c r="T491" s="24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7" t="s">
        <v>141</v>
      </c>
      <c r="AT491" s="247" t="s">
        <v>136</v>
      </c>
      <c r="AU491" s="247" t="s">
        <v>151</v>
      </c>
      <c r="AY491" s="18" t="s">
        <v>134</v>
      </c>
      <c r="BE491" s="248">
        <f>IF(N491="základní",J491,0)</f>
        <v>0</v>
      </c>
      <c r="BF491" s="248">
        <f>IF(N491="snížená",J491,0)</f>
        <v>0</v>
      </c>
      <c r="BG491" s="248">
        <f>IF(N491="zákl. přenesená",J491,0)</f>
        <v>0</v>
      </c>
      <c r="BH491" s="248">
        <f>IF(N491="sníž. přenesená",J491,0)</f>
        <v>0</v>
      </c>
      <c r="BI491" s="248">
        <f>IF(N491="nulová",J491,0)</f>
        <v>0</v>
      </c>
      <c r="BJ491" s="18" t="s">
        <v>87</v>
      </c>
      <c r="BK491" s="248">
        <f>ROUND(I491*H491,2)</f>
        <v>0</v>
      </c>
      <c r="BL491" s="18" t="s">
        <v>141</v>
      </c>
      <c r="BM491" s="247" t="s">
        <v>954</v>
      </c>
    </row>
    <row r="492" s="2" customFormat="1" ht="16.5" customHeight="1">
      <c r="A492" s="39"/>
      <c r="B492" s="40"/>
      <c r="C492" s="236" t="s">
        <v>955</v>
      </c>
      <c r="D492" s="236" t="s">
        <v>136</v>
      </c>
      <c r="E492" s="237" t="s">
        <v>956</v>
      </c>
      <c r="F492" s="238" t="s">
        <v>957</v>
      </c>
      <c r="G492" s="239" t="s">
        <v>284</v>
      </c>
      <c r="H492" s="240">
        <v>1</v>
      </c>
      <c r="I492" s="241"/>
      <c r="J492" s="242">
        <f>ROUND(I492*H492,2)</f>
        <v>0</v>
      </c>
      <c r="K492" s="238" t="s">
        <v>1</v>
      </c>
      <c r="L492" s="45"/>
      <c r="M492" s="243" t="s">
        <v>1</v>
      </c>
      <c r="N492" s="244" t="s">
        <v>44</v>
      </c>
      <c r="O492" s="92"/>
      <c r="P492" s="245">
        <f>O492*H492</f>
        <v>0</v>
      </c>
      <c r="Q492" s="245">
        <v>0</v>
      </c>
      <c r="R492" s="245">
        <f>Q492*H492</f>
        <v>0</v>
      </c>
      <c r="S492" s="245">
        <v>0</v>
      </c>
      <c r="T492" s="246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7" t="s">
        <v>141</v>
      </c>
      <c r="AT492" s="247" t="s">
        <v>136</v>
      </c>
      <c r="AU492" s="247" t="s">
        <v>151</v>
      </c>
      <c r="AY492" s="18" t="s">
        <v>134</v>
      </c>
      <c r="BE492" s="248">
        <f>IF(N492="základní",J492,0)</f>
        <v>0</v>
      </c>
      <c r="BF492" s="248">
        <f>IF(N492="snížená",J492,0)</f>
        <v>0</v>
      </c>
      <c r="BG492" s="248">
        <f>IF(N492="zákl. přenesená",J492,0)</f>
        <v>0</v>
      </c>
      <c r="BH492" s="248">
        <f>IF(N492="sníž. přenesená",J492,0)</f>
        <v>0</v>
      </c>
      <c r="BI492" s="248">
        <f>IF(N492="nulová",J492,0)</f>
        <v>0</v>
      </c>
      <c r="BJ492" s="18" t="s">
        <v>87</v>
      </c>
      <c r="BK492" s="248">
        <f>ROUND(I492*H492,2)</f>
        <v>0</v>
      </c>
      <c r="BL492" s="18" t="s">
        <v>141</v>
      </c>
      <c r="BM492" s="247" t="s">
        <v>958</v>
      </c>
    </row>
    <row r="493" s="12" customFormat="1" ht="20.88" customHeight="1">
      <c r="A493" s="12"/>
      <c r="B493" s="220"/>
      <c r="C493" s="221"/>
      <c r="D493" s="222" t="s">
        <v>78</v>
      </c>
      <c r="E493" s="234" t="s">
        <v>412</v>
      </c>
      <c r="F493" s="234" t="s">
        <v>413</v>
      </c>
      <c r="G493" s="221"/>
      <c r="H493" s="221"/>
      <c r="I493" s="224"/>
      <c r="J493" s="235">
        <f>BK493</f>
        <v>0</v>
      </c>
      <c r="K493" s="221"/>
      <c r="L493" s="226"/>
      <c r="M493" s="227"/>
      <c r="N493" s="228"/>
      <c r="O493" s="228"/>
      <c r="P493" s="229">
        <f>P494</f>
        <v>0</v>
      </c>
      <c r="Q493" s="228"/>
      <c r="R493" s="229">
        <f>R494</f>
        <v>0</v>
      </c>
      <c r="S493" s="228"/>
      <c r="T493" s="230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31" t="s">
        <v>87</v>
      </c>
      <c r="AT493" s="232" t="s">
        <v>78</v>
      </c>
      <c r="AU493" s="232" t="s">
        <v>89</v>
      </c>
      <c r="AY493" s="231" t="s">
        <v>134</v>
      </c>
      <c r="BK493" s="233">
        <f>BK494</f>
        <v>0</v>
      </c>
    </row>
    <row r="494" s="2" customFormat="1" ht="16.5" customHeight="1">
      <c r="A494" s="39"/>
      <c r="B494" s="40"/>
      <c r="C494" s="236" t="s">
        <v>959</v>
      </c>
      <c r="D494" s="236" t="s">
        <v>136</v>
      </c>
      <c r="E494" s="237" t="s">
        <v>805</v>
      </c>
      <c r="F494" s="238" t="s">
        <v>806</v>
      </c>
      <c r="G494" s="239" t="s">
        <v>196</v>
      </c>
      <c r="H494" s="240">
        <v>1.4810000000000001</v>
      </c>
      <c r="I494" s="241"/>
      <c r="J494" s="242">
        <f>ROUND(I494*H494,2)</f>
        <v>0</v>
      </c>
      <c r="K494" s="238" t="s">
        <v>140</v>
      </c>
      <c r="L494" s="45"/>
      <c r="M494" s="306" t="s">
        <v>1</v>
      </c>
      <c r="N494" s="307" t="s">
        <v>44</v>
      </c>
      <c r="O494" s="308"/>
      <c r="P494" s="309">
        <f>O494*H494</f>
        <v>0</v>
      </c>
      <c r="Q494" s="309">
        <v>0</v>
      </c>
      <c r="R494" s="309">
        <f>Q494*H494</f>
        <v>0</v>
      </c>
      <c r="S494" s="309">
        <v>0</v>
      </c>
      <c r="T494" s="310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7" t="s">
        <v>141</v>
      </c>
      <c r="AT494" s="247" t="s">
        <v>136</v>
      </c>
      <c r="AU494" s="247" t="s">
        <v>151</v>
      </c>
      <c r="AY494" s="18" t="s">
        <v>134</v>
      </c>
      <c r="BE494" s="248">
        <f>IF(N494="základní",J494,0)</f>
        <v>0</v>
      </c>
      <c r="BF494" s="248">
        <f>IF(N494="snížená",J494,0)</f>
        <v>0</v>
      </c>
      <c r="BG494" s="248">
        <f>IF(N494="zákl. přenesená",J494,0)</f>
        <v>0</v>
      </c>
      <c r="BH494" s="248">
        <f>IF(N494="sníž. přenesená",J494,0)</f>
        <v>0</v>
      </c>
      <c r="BI494" s="248">
        <f>IF(N494="nulová",J494,0)</f>
        <v>0</v>
      </c>
      <c r="BJ494" s="18" t="s">
        <v>87</v>
      </c>
      <c r="BK494" s="248">
        <f>ROUND(I494*H494,2)</f>
        <v>0</v>
      </c>
      <c r="BL494" s="18" t="s">
        <v>141</v>
      </c>
      <c r="BM494" s="247" t="s">
        <v>960</v>
      </c>
    </row>
    <row r="495" s="2" customFormat="1" ht="6.96" customHeight="1">
      <c r="A495" s="39"/>
      <c r="B495" s="67"/>
      <c r="C495" s="68"/>
      <c r="D495" s="68"/>
      <c r="E495" s="68"/>
      <c r="F495" s="68"/>
      <c r="G495" s="68"/>
      <c r="H495" s="68"/>
      <c r="I495" s="184"/>
      <c r="J495" s="68"/>
      <c r="K495" s="68"/>
      <c r="L495" s="45"/>
      <c r="M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</row>
  </sheetData>
  <sheetProtection sheet="1" autoFilter="0" formatColumns="0" formatRows="0" objects="1" scenarios="1" spinCount="100000" saltValue="UXc7Fq1rTWar489gnywON3sDBZX/kvm4oWSkmVW8QbEcJrbIqsniTSiFDKV/7EdDAq8fYxoqjsLQzAZ5JxKgQg==" hashValue="J4mtP2rHbk8XTOH0of65h9l/FJlqgOdUD3XY72J1lQ2gzz5o1SAe4JIcwSOMcVz2+Qn3yFm7D4Rikj5XQRUWSQ==" algorithmName="SHA-512" password="CC35"/>
  <autoFilter ref="C129:K49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98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Přemístění veřejných WC na autobusový terminál v Ostrově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99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961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ROUND((SUM(BE117:BE119)),  2)</f>
        <v>0</v>
      </c>
      <c r="G33" s="39"/>
      <c r="H33" s="39"/>
      <c r="I33" s="163">
        <v>0.20999999999999999</v>
      </c>
      <c r="J33" s="162">
        <f>ROUND(((SUM(BE117:BE119))*I33),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ROUND((SUM(BF117:BF119)),  2)</f>
        <v>0</v>
      </c>
      <c r="G34" s="39"/>
      <c r="H34" s="39"/>
      <c r="I34" s="163">
        <v>0.14999999999999999</v>
      </c>
      <c r="J34" s="162">
        <f>ROUND(((SUM(BF117:BF119))*I34),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ROUND((SUM(BG117:BG119)),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ROUND((SUM(BH117:BH119)),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ROUND((SUM(BI117:BI119)),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Přemístění veřejných WC na autobusový terminál v Ostrově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C - Elektročást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102</v>
      </c>
      <c r="D94" s="190"/>
      <c r="E94" s="190"/>
      <c r="F94" s="190"/>
      <c r="G94" s="190"/>
      <c r="H94" s="190"/>
      <c r="I94" s="191"/>
      <c r="J94" s="192" t="s">
        <v>103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104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94"/>
      <c r="C97" s="195"/>
      <c r="D97" s="196" t="s">
        <v>962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119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Přemístění veřejných WC na autobusový terminál v Ostrově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C - Elektročást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10. 1. 2020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120</v>
      </c>
      <c r="D116" s="211" t="s">
        <v>64</v>
      </c>
      <c r="E116" s="211" t="s">
        <v>60</v>
      </c>
      <c r="F116" s="211" t="s">
        <v>61</v>
      </c>
      <c r="G116" s="211" t="s">
        <v>121</v>
      </c>
      <c r="H116" s="211" t="s">
        <v>122</v>
      </c>
      <c r="I116" s="212" t="s">
        <v>123</v>
      </c>
      <c r="J116" s="211" t="s">
        <v>103</v>
      </c>
      <c r="K116" s="213" t="s">
        <v>124</v>
      </c>
      <c r="L116" s="214"/>
      <c r="M116" s="101" t="s">
        <v>1</v>
      </c>
      <c r="N116" s="102" t="s">
        <v>43</v>
      </c>
      <c r="O116" s="102" t="s">
        <v>125</v>
      </c>
      <c r="P116" s="102" t="s">
        <v>126</v>
      </c>
      <c r="Q116" s="102" t="s">
        <v>127</v>
      </c>
      <c r="R116" s="102" t="s">
        <v>128</v>
      </c>
      <c r="S116" s="102" t="s">
        <v>129</v>
      </c>
      <c r="T116" s="103" t="s">
        <v>130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131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105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963</v>
      </c>
      <c r="F118" s="223" t="s">
        <v>94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P119</f>
        <v>0</v>
      </c>
      <c r="Q118" s="228"/>
      <c r="R118" s="229">
        <f>R119</f>
        <v>0</v>
      </c>
      <c r="S118" s="228"/>
      <c r="T118" s="230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89</v>
      </c>
      <c r="AT118" s="232" t="s">
        <v>78</v>
      </c>
      <c r="AU118" s="232" t="s">
        <v>79</v>
      </c>
      <c r="AY118" s="231" t="s">
        <v>134</v>
      </c>
      <c r="BK118" s="233">
        <f>BK119</f>
        <v>0</v>
      </c>
    </row>
    <row r="119" s="2" customFormat="1" ht="16.5" customHeight="1">
      <c r="A119" s="39"/>
      <c r="B119" s="40"/>
      <c r="C119" s="236" t="s">
        <v>87</v>
      </c>
      <c r="D119" s="236" t="s">
        <v>136</v>
      </c>
      <c r="E119" s="237" t="s">
        <v>964</v>
      </c>
      <c r="F119" s="238" t="s">
        <v>965</v>
      </c>
      <c r="G119" s="239" t="s">
        <v>289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306" t="s">
        <v>1</v>
      </c>
      <c r="N119" s="307" t="s">
        <v>44</v>
      </c>
      <c r="O119" s="308"/>
      <c r="P119" s="309">
        <f>O119*H119</f>
        <v>0</v>
      </c>
      <c r="Q119" s="309">
        <v>0</v>
      </c>
      <c r="R119" s="309">
        <f>Q119*H119</f>
        <v>0</v>
      </c>
      <c r="S119" s="309">
        <v>0</v>
      </c>
      <c r="T119" s="31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228</v>
      </c>
      <c r="AT119" s="247" t="s">
        <v>136</v>
      </c>
      <c r="AU119" s="247" t="s">
        <v>87</v>
      </c>
      <c r="AY119" s="18" t="s">
        <v>134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228</v>
      </c>
      <c r="BM119" s="247" t="s">
        <v>966</v>
      </c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4"/>
      <c r="J120" s="68"/>
      <c r="K120" s="68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0+jEGgrdQODRFWFS3HonsuGyYrEr89B1BAa8PuxipXCZKi/jPL3u9Tj0vXqiMRGnLx81FW7djCka9nWGSQLDcQ==" hashValue="Se+wr/g18uXyURxQdukyved+p90xaQQRopacDYgPyS/el/Ov3qSW729O1LSdHuBKpUZsAh56Pn92kXUm4sLuEQ==" algorithmName="SHA-512" password="CC3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hidden="1" s="1" customFormat="1" ht="24.96" customHeight="1">
      <c r="B4" s="21"/>
      <c r="D4" s="141" t="s">
        <v>98</v>
      </c>
      <c r="I4" s="137"/>
      <c r="L4" s="21"/>
      <c r="M4" s="142" t="s">
        <v>10</v>
      </c>
      <c r="AT4" s="18" t="s">
        <v>4</v>
      </c>
    </row>
    <row r="5" hidden="1" s="1" customFormat="1" ht="6.96" customHeight="1">
      <c r="B5" s="21"/>
      <c r="I5" s="137"/>
      <c r="L5" s="21"/>
    </row>
    <row r="6" hidden="1" s="1" customFormat="1" ht="12" customHeight="1">
      <c r="B6" s="21"/>
      <c r="D6" s="143" t="s">
        <v>16</v>
      </c>
      <c r="I6" s="137"/>
      <c r="L6" s="21"/>
    </row>
    <row r="7" hidden="1" s="1" customFormat="1" ht="16.5" customHeight="1">
      <c r="B7" s="21"/>
      <c r="E7" s="144" t="str">
        <f>'Rekapitulace stavby'!K6</f>
        <v>Přemístění veřejných WC na autobusový terminál v Ostrově</v>
      </c>
      <c r="F7" s="143"/>
      <c r="G7" s="143"/>
      <c r="H7" s="143"/>
      <c r="I7" s="137"/>
      <c r="L7" s="21"/>
    </row>
    <row r="8" hidden="1" s="2" customFormat="1" ht="12" customHeight="1">
      <c r="A8" s="39"/>
      <c r="B8" s="45"/>
      <c r="C8" s="39"/>
      <c r="D8" s="143" t="s">
        <v>99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6" t="s">
        <v>967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3" t="s">
        <v>18</v>
      </c>
      <c r="E11" s="39"/>
      <c r="F11" s="147" t="s">
        <v>19</v>
      </c>
      <c r="G11" s="39"/>
      <c r="H11" s="39"/>
      <c r="I11" s="148" t="s">
        <v>20</v>
      </c>
      <c r="J11" s="147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3" t="s">
        <v>22</v>
      </c>
      <c r="E12" s="39"/>
      <c r="F12" s="147" t="s">
        <v>23</v>
      </c>
      <c r="G12" s="39"/>
      <c r="H12" s="39"/>
      <c r="I12" s="148" t="s">
        <v>24</v>
      </c>
      <c r="J12" s="149" t="str">
        <f>'Rekapitulace stavby'!AN8</f>
        <v>10. 1. 2020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3" t="s">
        <v>26</v>
      </c>
      <c r="E14" s="39"/>
      <c r="F14" s="39"/>
      <c r="G14" s="39"/>
      <c r="H14" s="39"/>
      <c r="I14" s="148" t="s">
        <v>27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7" t="s">
        <v>28</v>
      </c>
      <c r="F15" s="39"/>
      <c r="G15" s="39"/>
      <c r="H15" s="39"/>
      <c r="I15" s="148" t="s">
        <v>29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8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8" t="s">
        <v>27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29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27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29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7" t="s">
        <v>39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9" t="s">
        <v>41</v>
      </c>
      <c r="G32" s="39"/>
      <c r="H32" s="39"/>
      <c r="I32" s="160" t="s">
        <v>40</v>
      </c>
      <c r="J32" s="15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61" t="s">
        <v>43</v>
      </c>
      <c r="E33" s="143" t="s">
        <v>44</v>
      </c>
      <c r="F33" s="162">
        <f>ROUND((SUM(BE117:BE137)),  2)</f>
        <v>0</v>
      </c>
      <c r="G33" s="39"/>
      <c r="H33" s="39"/>
      <c r="I33" s="163">
        <v>0.20999999999999999</v>
      </c>
      <c r="J33" s="162">
        <f>ROUND(((SUM(BE117:BE137))*I33),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3" t="s">
        <v>45</v>
      </c>
      <c r="F34" s="162">
        <f>ROUND((SUM(BF117:BF137)),  2)</f>
        <v>0</v>
      </c>
      <c r="G34" s="39"/>
      <c r="H34" s="39"/>
      <c r="I34" s="163">
        <v>0.14999999999999999</v>
      </c>
      <c r="J34" s="162">
        <f>ROUND(((SUM(BF117:BF137))*I34),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46</v>
      </c>
      <c r="F35" s="162">
        <f>ROUND((SUM(BG117:BG137)),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47</v>
      </c>
      <c r="F36" s="162">
        <f>ROUND((SUM(BH117:BH137)),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62">
        <f>ROUND((SUM(BI117:BI137)),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64"/>
      <c r="D39" s="165" t="s">
        <v>49</v>
      </c>
      <c r="E39" s="166"/>
      <c r="F39" s="166"/>
      <c r="G39" s="167" t="s">
        <v>50</v>
      </c>
      <c r="H39" s="168" t="s">
        <v>51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I41" s="137"/>
      <c r="L41" s="21"/>
    </row>
    <row r="42" hidden="1" s="1" customFormat="1" ht="14.4" customHeight="1">
      <c r="B42" s="21"/>
      <c r="I42" s="137"/>
      <c r="L42" s="21"/>
    </row>
    <row r="43" hidden="1" s="1" customFormat="1" ht="14.4" customHeight="1">
      <c r="B43" s="21"/>
      <c r="I43" s="137"/>
      <c r="L43" s="21"/>
    </row>
    <row r="44" hidden="1" s="1" customFormat="1" ht="14.4" customHeight="1">
      <c r="B44" s="21"/>
      <c r="I44" s="137"/>
      <c r="L44" s="21"/>
    </row>
    <row r="45" hidden="1" s="1" customFormat="1" ht="14.4" customHeight="1">
      <c r="B45" s="21"/>
      <c r="I45" s="137"/>
      <c r="L45" s="21"/>
    </row>
    <row r="46" hidden="1" s="1" customFormat="1" ht="14.4" customHeight="1">
      <c r="B46" s="21"/>
      <c r="I46" s="137"/>
      <c r="L46" s="21"/>
    </row>
    <row r="47" hidden="1" s="1" customFormat="1" ht="14.4" customHeight="1">
      <c r="B47" s="21"/>
      <c r="I47" s="137"/>
      <c r="L47" s="21"/>
    </row>
    <row r="48" hidden="1" s="1" customFormat="1" ht="14.4" customHeight="1">
      <c r="B48" s="21"/>
      <c r="I48" s="137"/>
      <c r="L48" s="21"/>
    </row>
    <row r="49" hidden="1" s="1" customFormat="1" ht="14.4" customHeight="1">
      <c r="B49" s="21"/>
      <c r="I49" s="137"/>
      <c r="L49" s="21"/>
    </row>
    <row r="50" hidden="1" s="2" customFormat="1" ht="14.4" customHeight="1">
      <c r="B50" s="64"/>
      <c r="D50" s="172" t="s">
        <v>52</v>
      </c>
      <c r="E50" s="173"/>
      <c r="F50" s="173"/>
      <c r="G50" s="172" t="s">
        <v>53</v>
      </c>
      <c r="H50" s="173"/>
      <c r="I50" s="174"/>
      <c r="J50" s="173"/>
      <c r="K50" s="173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8"/>
      <c r="J61" s="179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72" t="s">
        <v>56</v>
      </c>
      <c r="E65" s="180"/>
      <c r="F65" s="180"/>
      <c r="G65" s="172" t="s">
        <v>57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8"/>
      <c r="J76" s="179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Přemístění veřejných WC na autobusový terminál v Ostrově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 - VRN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Ostrov</v>
      </c>
      <c r="G89" s="41"/>
      <c r="H89" s="41"/>
      <c r="I89" s="148" t="s">
        <v>24</v>
      </c>
      <c r="J89" s="80" t="str">
        <f>IF(J12="","",J12)</f>
        <v>10. 1. 2020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54.45" customHeight="1">
      <c r="A91" s="39"/>
      <c r="B91" s="40"/>
      <c r="C91" s="33" t="s">
        <v>26</v>
      </c>
      <c r="D91" s="41"/>
      <c r="E91" s="41"/>
      <c r="F91" s="28" t="str">
        <f>E15</f>
        <v>Město Ostrov</v>
      </c>
      <c r="G91" s="41"/>
      <c r="H91" s="41"/>
      <c r="I91" s="148" t="s">
        <v>32</v>
      </c>
      <c r="J91" s="37" t="str">
        <f>E21</f>
        <v>BPO spol. s r.o.,Lidická 1239,36317 OSTROV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Tomanová Ing.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102</v>
      </c>
      <c r="D94" s="190"/>
      <c r="E94" s="190"/>
      <c r="F94" s="190"/>
      <c r="G94" s="190"/>
      <c r="H94" s="190"/>
      <c r="I94" s="191"/>
      <c r="J94" s="192" t="s">
        <v>103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104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94"/>
      <c r="C97" s="195"/>
      <c r="D97" s="196" t="s">
        <v>968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119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8" t="str">
        <f>E7</f>
        <v>Přemístění veřejných WC na autobusový terminál v Ostrově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99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 - VRN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Ostrov</v>
      </c>
      <c r="G111" s="41"/>
      <c r="H111" s="41"/>
      <c r="I111" s="148" t="s">
        <v>24</v>
      </c>
      <c r="J111" s="80" t="str">
        <f>IF(J12="","",J12)</f>
        <v>10. 1. 2020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54.45" customHeight="1">
      <c r="A113" s="39"/>
      <c r="B113" s="40"/>
      <c r="C113" s="33" t="s">
        <v>26</v>
      </c>
      <c r="D113" s="41"/>
      <c r="E113" s="41"/>
      <c r="F113" s="28" t="str">
        <f>E15</f>
        <v>Město Ostrov</v>
      </c>
      <c r="G113" s="41"/>
      <c r="H113" s="41"/>
      <c r="I113" s="148" t="s">
        <v>32</v>
      </c>
      <c r="J113" s="37" t="str">
        <f>E21</f>
        <v>BPO spol. s r.o.,Lidická 1239,36317 OSTROV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30</v>
      </c>
      <c r="D114" s="41"/>
      <c r="E114" s="41"/>
      <c r="F114" s="28" t="str">
        <f>IF(E18="","",E18)</f>
        <v>Vyplň údaj</v>
      </c>
      <c r="G114" s="41"/>
      <c r="H114" s="41"/>
      <c r="I114" s="148" t="s">
        <v>35</v>
      </c>
      <c r="J114" s="37" t="str">
        <f>E24</f>
        <v>Tomanová Ing.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120</v>
      </c>
      <c r="D116" s="211" t="s">
        <v>64</v>
      </c>
      <c r="E116" s="211" t="s">
        <v>60</v>
      </c>
      <c r="F116" s="211" t="s">
        <v>61</v>
      </c>
      <c r="G116" s="211" t="s">
        <v>121</v>
      </c>
      <c r="H116" s="211" t="s">
        <v>122</v>
      </c>
      <c r="I116" s="212" t="s">
        <v>123</v>
      </c>
      <c r="J116" s="211" t="s">
        <v>103</v>
      </c>
      <c r="K116" s="213" t="s">
        <v>124</v>
      </c>
      <c r="L116" s="214"/>
      <c r="M116" s="101" t="s">
        <v>1</v>
      </c>
      <c r="N116" s="102" t="s">
        <v>43</v>
      </c>
      <c r="O116" s="102" t="s">
        <v>125</v>
      </c>
      <c r="P116" s="102" t="s">
        <v>126</v>
      </c>
      <c r="Q116" s="102" t="s">
        <v>127</v>
      </c>
      <c r="R116" s="102" t="s">
        <v>128</v>
      </c>
      <c r="S116" s="102" t="s">
        <v>129</v>
      </c>
      <c r="T116" s="103" t="s">
        <v>130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131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</v>
      </c>
      <c r="S117" s="105"/>
      <c r="T117" s="218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105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78</v>
      </c>
      <c r="E118" s="223" t="s">
        <v>96</v>
      </c>
      <c r="F118" s="223" t="s">
        <v>969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SUM(P119:P137)</f>
        <v>0</v>
      </c>
      <c r="Q118" s="228"/>
      <c r="R118" s="229">
        <f>SUM(R119:R137)</f>
        <v>0</v>
      </c>
      <c r="S118" s="228"/>
      <c r="T118" s="230">
        <f>SUM(T119:T137)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162</v>
      </c>
      <c r="AT118" s="232" t="s">
        <v>78</v>
      </c>
      <c r="AU118" s="232" t="s">
        <v>79</v>
      </c>
      <c r="AY118" s="231" t="s">
        <v>134</v>
      </c>
      <c r="BK118" s="233">
        <f>SUM(BK119:BK137)</f>
        <v>0</v>
      </c>
    </row>
    <row r="119" s="2" customFormat="1" ht="16.5" customHeight="1">
      <c r="A119" s="39"/>
      <c r="B119" s="40"/>
      <c r="C119" s="236" t="s">
        <v>87</v>
      </c>
      <c r="D119" s="236" t="s">
        <v>136</v>
      </c>
      <c r="E119" s="237" t="s">
        <v>970</v>
      </c>
      <c r="F119" s="238" t="s">
        <v>971</v>
      </c>
      <c r="G119" s="239" t="s">
        <v>289</v>
      </c>
      <c r="H119" s="240">
        <v>1</v>
      </c>
      <c r="I119" s="241"/>
      <c r="J119" s="242">
        <f>ROUND(I119*H119,2)</f>
        <v>0</v>
      </c>
      <c r="K119" s="238" t="s">
        <v>1</v>
      </c>
      <c r="L119" s="45"/>
      <c r="M119" s="243" t="s">
        <v>1</v>
      </c>
      <c r="N119" s="244" t="s">
        <v>44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972</v>
      </c>
      <c r="AT119" s="247" t="s">
        <v>136</v>
      </c>
      <c r="AU119" s="247" t="s">
        <v>87</v>
      </c>
      <c r="AY119" s="18" t="s">
        <v>134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87</v>
      </c>
      <c r="BK119" s="248">
        <f>ROUND(I119*H119,2)</f>
        <v>0</v>
      </c>
      <c r="BL119" s="18" t="s">
        <v>972</v>
      </c>
      <c r="BM119" s="247" t="s">
        <v>973</v>
      </c>
    </row>
    <row r="120" s="2" customFormat="1" ht="16.5" customHeight="1">
      <c r="A120" s="39"/>
      <c r="B120" s="40"/>
      <c r="C120" s="236" t="s">
        <v>89</v>
      </c>
      <c r="D120" s="236" t="s">
        <v>136</v>
      </c>
      <c r="E120" s="237" t="s">
        <v>974</v>
      </c>
      <c r="F120" s="238" t="s">
        <v>975</v>
      </c>
      <c r="G120" s="239" t="s">
        <v>289</v>
      </c>
      <c r="H120" s="240">
        <v>1</v>
      </c>
      <c r="I120" s="241"/>
      <c r="J120" s="242">
        <f>ROUND(I120*H120,2)</f>
        <v>0</v>
      </c>
      <c r="K120" s="238" t="s">
        <v>1</v>
      </c>
      <c r="L120" s="45"/>
      <c r="M120" s="243" t="s">
        <v>1</v>
      </c>
      <c r="N120" s="244" t="s">
        <v>44</v>
      </c>
      <c r="O120" s="92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7" t="s">
        <v>972</v>
      </c>
      <c r="AT120" s="247" t="s">
        <v>136</v>
      </c>
      <c r="AU120" s="247" t="s">
        <v>87</v>
      </c>
      <c r="AY120" s="18" t="s">
        <v>134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18" t="s">
        <v>87</v>
      </c>
      <c r="BK120" s="248">
        <f>ROUND(I120*H120,2)</f>
        <v>0</v>
      </c>
      <c r="BL120" s="18" t="s">
        <v>972</v>
      </c>
      <c r="BM120" s="247" t="s">
        <v>976</v>
      </c>
    </row>
    <row r="121" s="2" customFormat="1" ht="16.5" customHeight="1">
      <c r="A121" s="39"/>
      <c r="B121" s="40"/>
      <c r="C121" s="236" t="s">
        <v>151</v>
      </c>
      <c r="D121" s="236" t="s">
        <v>136</v>
      </c>
      <c r="E121" s="237" t="s">
        <v>977</v>
      </c>
      <c r="F121" s="238" t="s">
        <v>978</v>
      </c>
      <c r="G121" s="239" t="s">
        <v>289</v>
      </c>
      <c r="H121" s="240">
        <v>1</v>
      </c>
      <c r="I121" s="241"/>
      <c r="J121" s="242">
        <f>ROUND(I121*H121,2)</f>
        <v>0</v>
      </c>
      <c r="K121" s="238" t="s">
        <v>140</v>
      </c>
      <c r="L121" s="45"/>
      <c r="M121" s="243" t="s">
        <v>1</v>
      </c>
      <c r="N121" s="244" t="s">
        <v>44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972</v>
      </c>
      <c r="AT121" s="247" t="s">
        <v>136</v>
      </c>
      <c r="AU121" s="247" t="s">
        <v>87</v>
      </c>
      <c r="AY121" s="18" t="s">
        <v>134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87</v>
      </c>
      <c r="BK121" s="248">
        <f>ROUND(I121*H121,2)</f>
        <v>0</v>
      </c>
      <c r="BL121" s="18" t="s">
        <v>972</v>
      </c>
      <c r="BM121" s="247" t="s">
        <v>979</v>
      </c>
    </row>
    <row r="122" s="13" customFormat="1">
      <c r="A122" s="13"/>
      <c r="B122" s="249"/>
      <c r="C122" s="250"/>
      <c r="D122" s="251" t="s">
        <v>143</v>
      </c>
      <c r="E122" s="252" t="s">
        <v>1</v>
      </c>
      <c r="F122" s="253" t="s">
        <v>980</v>
      </c>
      <c r="G122" s="250"/>
      <c r="H122" s="252" t="s">
        <v>1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9" t="s">
        <v>143</v>
      </c>
      <c r="AU122" s="259" t="s">
        <v>87</v>
      </c>
      <c r="AV122" s="13" t="s">
        <v>87</v>
      </c>
      <c r="AW122" s="13" t="s">
        <v>34</v>
      </c>
      <c r="AX122" s="13" t="s">
        <v>79</v>
      </c>
      <c r="AY122" s="259" t="s">
        <v>134</v>
      </c>
    </row>
    <row r="123" s="13" customFormat="1">
      <c r="A123" s="13"/>
      <c r="B123" s="249"/>
      <c r="C123" s="250"/>
      <c r="D123" s="251" t="s">
        <v>143</v>
      </c>
      <c r="E123" s="252" t="s">
        <v>1</v>
      </c>
      <c r="F123" s="253" t="s">
        <v>981</v>
      </c>
      <c r="G123" s="250"/>
      <c r="H123" s="252" t="s">
        <v>1</v>
      </c>
      <c r="I123" s="254"/>
      <c r="J123" s="250"/>
      <c r="K123" s="250"/>
      <c r="L123" s="255"/>
      <c r="M123" s="256"/>
      <c r="N123" s="257"/>
      <c r="O123" s="257"/>
      <c r="P123" s="257"/>
      <c r="Q123" s="257"/>
      <c r="R123" s="257"/>
      <c r="S123" s="257"/>
      <c r="T123" s="25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9" t="s">
        <v>143</v>
      </c>
      <c r="AU123" s="259" t="s">
        <v>87</v>
      </c>
      <c r="AV123" s="13" t="s">
        <v>87</v>
      </c>
      <c r="AW123" s="13" t="s">
        <v>34</v>
      </c>
      <c r="AX123" s="13" t="s">
        <v>79</v>
      </c>
      <c r="AY123" s="259" t="s">
        <v>134</v>
      </c>
    </row>
    <row r="124" s="14" customFormat="1">
      <c r="A124" s="14"/>
      <c r="B124" s="260"/>
      <c r="C124" s="261"/>
      <c r="D124" s="251" t="s">
        <v>143</v>
      </c>
      <c r="E124" s="262" t="s">
        <v>1</v>
      </c>
      <c r="F124" s="263" t="s">
        <v>87</v>
      </c>
      <c r="G124" s="261"/>
      <c r="H124" s="264">
        <v>1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0" t="s">
        <v>143</v>
      </c>
      <c r="AU124" s="270" t="s">
        <v>87</v>
      </c>
      <c r="AV124" s="14" t="s">
        <v>89</v>
      </c>
      <c r="AW124" s="14" t="s">
        <v>34</v>
      </c>
      <c r="AX124" s="14" t="s">
        <v>87</v>
      </c>
      <c r="AY124" s="270" t="s">
        <v>134</v>
      </c>
    </row>
    <row r="125" s="2" customFormat="1" ht="16.5" customHeight="1">
      <c r="A125" s="39"/>
      <c r="B125" s="40"/>
      <c r="C125" s="236" t="s">
        <v>141</v>
      </c>
      <c r="D125" s="236" t="s">
        <v>136</v>
      </c>
      <c r="E125" s="237" t="s">
        <v>982</v>
      </c>
      <c r="F125" s="238" t="s">
        <v>983</v>
      </c>
      <c r="G125" s="239" t="s">
        <v>289</v>
      </c>
      <c r="H125" s="240">
        <v>1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44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972</v>
      </c>
      <c r="AT125" s="247" t="s">
        <v>136</v>
      </c>
      <c r="AU125" s="247" t="s">
        <v>87</v>
      </c>
      <c r="AY125" s="18" t="s">
        <v>134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87</v>
      </c>
      <c r="BK125" s="248">
        <f>ROUND(I125*H125,2)</f>
        <v>0</v>
      </c>
      <c r="BL125" s="18" t="s">
        <v>972</v>
      </c>
      <c r="BM125" s="247" t="s">
        <v>984</v>
      </c>
    </row>
    <row r="126" s="13" customFormat="1">
      <c r="A126" s="13"/>
      <c r="B126" s="249"/>
      <c r="C126" s="250"/>
      <c r="D126" s="251" t="s">
        <v>143</v>
      </c>
      <c r="E126" s="252" t="s">
        <v>1</v>
      </c>
      <c r="F126" s="253" t="s">
        <v>985</v>
      </c>
      <c r="G126" s="250"/>
      <c r="H126" s="252" t="s">
        <v>1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9" t="s">
        <v>143</v>
      </c>
      <c r="AU126" s="259" t="s">
        <v>87</v>
      </c>
      <c r="AV126" s="13" t="s">
        <v>87</v>
      </c>
      <c r="AW126" s="13" t="s">
        <v>34</v>
      </c>
      <c r="AX126" s="13" t="s">
        <v>79</v>
      </c>
      <c r="AY126" s="259" t="s">
        <v>134</v>
      </c>
    </row>
    <row r="127" s="13" customFormat="1">
      <c r="A127" s="13"/>
      <c r="B127" s="249"/>
      <c r="C127" s="250"/>
      <c r="D127" s="251" t="s">
        <v>143</v>
      </c>
      <c r="E127" s="252" t="s">
        <v>1</v>
      </c>
      <c r="F127" s="253" t="s">
        <v>986</v>
      </c>
      <c r="G127" s="250"/>
      <c r="H127" s="252" t="s">
        <v>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9" t="s">
        <v>143</v>
      </c>
      <c r="AU127" s="259" t="s">
        <v>87</v>
      </c>
      <c r="AV127" s="13" t="s">
        <v>87</v>
      </c>
      <c r="AW127" s="13" t="s">
        <v>34</v>
      </c>
      <c r="AX127" s="13" t="s">
        <v>79</v>
      </c>
      <c r="AY127" s="259" t="s">
        <v>134</v>
      </c>
    </row>
    <row r="128" s="14" customFormat="1">
      <c r="A128" s="14"/>
      <c r="B128" s="260"/>
      <c r="C128" s="261"/>
      <c r="D128" s="251" t="s">
        <v>143</v>
      </c>
      <c r="E128" s="262" t="s">
        <v>1</v>
      </c>
      <c r="F128" s="263" t="s">
        <v>493</v>
      </c>
      <c r="G128" s="261"/>
      <c r="H128" s="264">
        <v>1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0" t="s">
        <v>143</v>
      </c>
      <c r="AU128" s="270" t="s">
        <v>87</v>
      </c>
      <c r="AV128" s="14" t="s">
        <v>89</v>
      </c>
      <c r="AW128" s="14" t="s">
        <v>34</v>
      </c>
      <c r="AX128" s="14" t="s">
        <v>87</v>
      </c>
      <c r="AY128" s="270" t="s">
        <v>134</v>
      </c>
    </row>
    <row r="129" s="2" customFormat="1" ht="16.5" customHeight="1">
      <c r="A129" s="39"/>
      <c r="B129" s="40"/>
      <c r="C129" s="236" t="s">
        <v>162</v>
      </c>
      <c r="D129" s="236" t="s">
        <v>136</v>
      </c>
      <c r="E129" s="237" t="s">
        <v>987</v>
      </c>
      <c r="F129" s="238" t="s">
        <v>988</v>
      </c>
      <c r="G129" s="239" t="s">
        <v>289</v>
      </c>
      <c r="H129" s="240">
        <v>1</v>
      </c>
      <c r="I129" s="241"/>
      <c r="J129" s="242">
        <f>ROUND(I129*H129,2)</f>
        <v>0</v>
      </c>
      <c r="K129" s="238" t="s">
        <v>140</v>
      </c>
      <c r="L129" s="45"/>
      <c r="M129" s="243" t="s">
        <v>1</v>
      </c>
      <c r="N129" s="244" t="s">
        <v>44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972</v>
      </c>
      <c r="AT129" s="247" t="s">
        <v>136</v>
      </c>
      <c r="AU129" s="247" t="s">
        <v>87</v>
      </c>
      <c r="AY129" s="18" t="s">
        <v>134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87</v>
      </c>
      <c r="BK129" s="248">
        <f>ROUND(I129*H129,2)</f>
        <v>0</v>
      </c>
      <c r="BL129" s="18" t="s">
        <v>972</v>
      </c>
      <c r="BM129" s="247" t="s">
        <v>989</v>
      </c>
    </row>
    <row r="130" s="2" customFormat="1" ht="16.5" customHeight="1">
      <c r="A130" s="39"/>
      <c r="B130" s="40"/>
      <c r="C130" s="236" t="s">
        <v>169</v>
      </c>
      <c r="D130" s="236" t="s">
        <v>136</v>
      </c>
      <c r="E130" s="237" t="s">
        <v>990</v>
      </c>
      <c r="F130" s="238" t="s">
        <v>991</v>
      </c>
      <c r="G130" s="239" t="s">
        <v>289</v>
      </c>
      <c r="H130" s="240">
        <v>1</v>
      </c>
      <c r="I130" s="241"/>
      <c r="J130" s="242">
        <f>ROUND(I130*H130,2)</f>
        <v>0</v>
      </c>
      <c r="K130" s="238" t="s">
        <v>140</v>
      </c>
      <c r="L130" s="45"/>
      <c r="M130" s="243" t="s">
        <v>1</v>
      </c>
      <c r="N130" s="244" t="s">
        <v>44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972</v>
      </c>
      <c r="AT130" s="247" t="s">
        <v>136</v>
      </c>
      <c r="AU130" s="247" t="s">
        <v>87</v>
      </c>
      <c r="AY130" s="18" t="s">
        <v>134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87</v>
      </c>
      <c r="BK130" s="248">
        <f>ROUND(I130*H130,2)</f>
        <v>0</v>
      </c>
      <c r="BL130" s="18" t="s">
        <v>972</v>
      </c>
      <c r="BM130" s="247" t="s">
        <v>992</v>
      </c>
    </row>
    <row r="131" s="2" customFormat="1" ht="21.75" customHeight="1">
      <c r="A131" s="39"/>
      <c r="B131" s="40"/>
      <c r="C131" s="236" t="s">
        <v>174</v>
      </c>
      <c r="D131" s="236" t="s">
        <v>136</v>
      </c>
      <c r="E131" s="237" t="s">
        <v>993</v>
      </c>
      <c r="F131" s="238" t="s">
        <v>994</v>
      </c>
      <c r="G131" s="239" t="s">
        <v>289</v>
      </c>
      <c r="H131" s="240">
        <v>1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44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972</v>
      </c>
      <c r="AT131" s="247" t="s">
        <v>136</v>
      </c>
      <c r="AU131" s="247" t="s">
        <v>87</v>
      </c>
      <c r="AY131" s="18" t="s">
        <v>134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87</v>
      </c>
      <c r="BK131" s="248">
        <f>ROUND(I131*H131,2)</f>
        <v>0</v>
      </c>
      <c r="BL131" s="18" t="s">
        <v>972</v>
      </c>
      <c r="BM131" s="247" t="s">
        <v>995</v>
      </c>
    </row>
    <row r="132" s="2" customFormat="1" ht="16.5" customHeight="1">
      <c r="A132" s="39"/>
      <c r="B132" s="40"/>
      <c r="C132" s="236" t="s">
        <v>180</v>
      </c>
      <c r="D132" s="236" t="s">
        <v>136</v>
      </c>
      <c r="E132" s="237" t="s">
        <v>996</v>
      </c>
      <c r="F132" s="238" t="s">
        <v>997</v>
      </c>
      <c r="G132" s="239" t="s">
        <v>289</v>
      </c>
      <c r="H132" s="240">
        <v>1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44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972</v>
      </c>
      <c r="AT132" s="247" t="s">
        <v>136</v>
      </c>
      <c r="AU132" s="247" t="s">
        <v>87</v>
      </c>
      <c r="AY132" s="18" t="s">
        <v>134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87</v>
      </c>
      <c r="BK132" s="248">
        <f>ROUND(I132*H132,2)</f>
        <v>0</v>
      </c>
      <c r="BL132" s="18" t="s">
        <v>972</v>
      </c>
      <c r="BM132" s="247" t="s">
        <v>998</v>
      </c>
    </row>
    <row r="133" s="13" customFormat="1">
      <c r="A133" s="13"/>
      <c r="B133" s="249"/>
      <c r="C133" s="250"/>
      <c r="D133" s="251" t="s">
        <v>143</v>
      </c>
      <c r="E133" s="252" t="s">
        <v>1</v>
      </c>
      <c r="F133" s="253" t="s">
        <v>999</v>
      </c>
      <c r="G133" s="250"/>
      <c r="H133" s="252" t="s">
        <v>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9" t="s">
        <v>143</v>
      </c>
      <c r="AU133" s="259" t="s">
        <v>87</v>
      </c>
      <c r="AV133" s="13" t="s">
        <v>87</v>
      </c>
      <c r="AW133" s="13" t="s">
        <v>34</v>
      </c>
      <c r="AX133" s="13" t="s">
        <v>79</v>
      </c>
      <c r="AY133" s="259" t="s">
        <v>134</v>
      </c>
    </row>
    <row r="134" s="14" customFormat="1">
      <c r="A134" s="14"/>
      <c r="B134" s="260"/>
      <c r="C134" s="261"/>
      <c r="D134" s="251" t="s">
        <v>143</v>
      </c>
      <c r="E134" s="262" t="s">
        <v>1</v>
      </c>
      <c r="F134" s="263" t="s">
        <v>493</v>
      </c>
      <c r="G134" s="261"/>
      <c r="H134" s="264">
        <v>1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0" t="s">
        <v>143</v>
      </c>
      <c r="AU134" s="270" t="s">
        <v>87</v>
      </c>
      <c r="AV134" s="14" t="s">
        <v>89</v>
      </c>
      <c r="AW134" s="14" t="s">
        <v>34</v>
      </c>
      <c r="AX134" s="14" t="s">
        <v>87</v>
      </c>
      <c r="AY134" s="270" t="s">
        <v>134</v>
      </c>
    </row>
    <row r="135" s="2" customFormat="1" ht="16.5" customHeight="1">
      <c r="A135" s="39"/>
      <c r="B135" s="40"/>
      <c r="C135" s="236" t="s">
        <v>189</v>
      </c>
      <c r="D135" s="236" t="s">
        <v>136</v>
      </c>
      <c r="E135" s="237" t="s">
        <v>1000</v>
      </c>
      <c r="F135" s="238" t="s">
        <v>1001</v>
      </c>
      <c r="G135" s="239" t="s">
        <v>289</v>
      </c>
      <c r="H135" s="240">
        <v>1</v>
      </c>
      <c r="I135" s="241"/>
      <c r="J135" s="242">
        <f>ROUND(I135*H135,2)</f>
        <v>0</v>
      </c>
      <c r="K135" s="238" t="s">
        <v>140</v>
      </c>
      <c r="L135" s="45"/>
      <c r="M135" s="243" t="s">
        <v>1</v>
      </c>
      <c r="N135" s="244" t="s">
        <v>44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972</v>
      </c>
      <c r="AT135" s="247" t="s">
        <v>136</v>
      </c>
      <c r="AU135" s="247" t="s">
        <v>87</v>
      </c>
      <c r="AY135" s="18" t="s">
        <v>134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87</v>
      </c>
      <c r="BK135" s="248">
        <f>ROUND(I135*H135,2)</f>
        <v>0</v>
      </c>
      <c r="BL135" s="18" t="s">
        <v>972</v>
      </c>
      <c r="BM135" s="247" t="s">
        <v>1002</v>
      </c>
    </row>
    <row r="136" s="2" customFormat="1" ht="16.5" customHeight="1">
      <c r="A136" s="39"/>
      <c r="B136" s="40"/>
      <c r="C136" s="236" t="s">
        <v>193</v>
      </c>
      <c r="D136" s="236" t="s">
        <v>136</v>
      </c>
      <c r="E136" s="237" t="s">
        <v>1003</v>
      </c>
      <c r="F136" s="238" t="s">
        <v>1004</v>
      </c>
      <c r="G136" s="239" t="s">
        <v>289</v>
      </c>
      <c r="H136" s="240">
        <v>1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44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972</v>
      </c>
      <c r="AT136" s="247" t="s">
        <v>136</v>
      </c>
      <c r="AU136" s="247" t="s">
        <v>87</v>
      </c>
      <c r="AY136" s="18" t="s">
        <v>134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87</v>
      </c>
      <c r="BK136" s="248">
        <f>ROUND(I136*H136,2)</f>
        <v>0</v>
      </c>
      <c r="BL136" s="18" t="s">
        <v>972</v>
      </c>
      <c r="BM136" s="247" t="s">
        <v>1005</v>
      </c>
    </row>
    <row r="137" s="2" customFormat="1" ht="21.75" customHeight="1">
      <c r="A137" s="39"/>
      <c r="B137" s="40"/>
      <c r="C137" s="236" t="s">
        <v>199</v>
      </c>
      <c r="D137" s="236" t="s">
        <v>136</v>
      </c>
      <c r="E137" s="237" t="s">
        <v>1006</v>
      </c>
      <c r="F137" s="238" t="s">
        <v>1007</v>
      </c>
      <c r="G137" s="239" t="s">
        <v>289</v>
      </c>
      <c r="H137" s="240">
        <v>1</v>
      </c>
      <c r="I137" s="241"/>
      <c r="J137" s="242">
        <f>ROUND(I137*H137,2)</f>
        <v>0</v>
      </c>
      <c r="K137" s="238" t="s">
        <v>1</v>
      </c>
      <c r="L137" s="45"/>
      <c r="M137" s="306" t="s">
        <v>1</v>
      </c>
      <c r="N137" s="307" t="s">
        <v>44</v>
      </c>
      <c r="O137" s="308"/>
      <c r="P137" s="309">
        <f>O137*H137</f>
        <v>0</v>
      </c>
      <c r="Q137" s="309">
        <v>0</v>
      </c>
      <c r="R137" s="309">
        <f>Q137*H137</f>
        <v>0</v>
      </c>
      <c r="S137" s="309">
        <v>0</v>
      </c>
      <c r="T137" s="31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972</v>
      </c>
      <c r="AT137" s="247" t="s">
        <v>136</v>
      </c>
      <c r="AU137" s="247" t="s">
        <v>87</v>
      </c>
      <c r="AY137" s="18" t="s">
        <v>134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87</v>
      </c>
      <c r="BK137" s="248">
        <f>ROUND(I137*H137,2)</f>
        <v>0</v>
      </c>
      <c r="BL137" s="18" t="s">
        <v>972</v>
      </c>
      <c r="BM137" s="247" t="s">
        <v>1008</v>
      </c>
    </row>
    <row r="138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184"/>
      <c r="J138" s="68"/>
      <c r="K138" s="68"/>
      <c r="L138" s="45"/>
      <c r="M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</sheetData>
  <sheetProtection sheet="1" autoFilter="0" formatColumns="0" formatRows="0" objects="1" scenarios="1" spinCount="100000" saltValue="hoORCkOi/CtCkfLDM+6XzFgKlj3oZGW1n8TMIcF5My/so5ghtbrlawmgKCuhzvWJ58SbkGFjkN3KxUFCz10iGw==" hashValue="561gNx+u771w3fkv/qT56Lm7HxIU6y/9hesNCS+mG/00oP1zkVZEjUN7d3V7p7wl6bMVmWiWhgHz3+p33HwOfw==" algorithmName="SHA-512" password="CC35"/>
  <autoFilter ref="C116:K13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Tomanová Vlasta</dc:creator>
  <cp:lastModifiedBy>Tomanová Vlasta</cp:lastModifiedBy>
  <dcterms:created xsi:type="dcterms:W3CDTF">2020-01-10T11:54:24Z</dcterms:created>
  <dcterms:modified xsi:type="dcterms:W3CDTF">2020-01-10T11:54:30Z</dcterms:modified>
</cp:coreProperties>
</file>